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B16-BOP-EMY\New Current Account\1. CURRENT ACCOUNT CENTRAL\12. SITS\Penerbitan SITS KPI Menteri\SITS 2021\11. Newss\Table NEWSS\"/>
    </mc:Choice>
  </mc:AlternateContent>
  <bookViews>
    <workbookView xWindow="0" yWindow="0" windowWidth="28800" windowHeight="12435" tabRatio="793" firstSheet="15" activeTab="19"/>
  </bookViews>
  <sheets>
    <sheet name="Table 2016-2021" sheetId="98" r:id="rId1"/>
    <sheet name="Table 1" sheetId="47" r:id="rId2"/>
    <sheet name="Table 2" sheetId="66" r:id="rId3"/>
    <sheet name="Table 3" sheetId="48" r:id="rId4"/>
    <sheet name="Table 4" sheetId="67" r:id="rId5"/>
    <sheet name="Table 5" sheetId="49" r:id="rId6"/>
    <sheet name="Table 6" sheetId="53" r:id="rId7"/>
    <sheet name="Table 7" sheetId="68" r:id="rId8"/>
    <sheet name="Table 8" sheetId="85" r:id="rId9"/>
    <sheet name="Table 9" sheetId="69" r:id="rId10"/>
    <sheet name="Table 10" sheetId="84" r:id="rId11"/>
    <sheet name="Table 11" sheetId="89" r:id="rId12"/>
    <sheet name="Table 12" sheetId="90" r:id="rId13"/>
    <sheet name="Table 13 " sheetId="75" r:id="rId14"/>
    <sheet name="Table 14" sheetId="74" r:id="rId15"/>
    <sheet name="Table Time Series" sheetId="99" r:id="rId16"/>
    <sheet name="Table 1 (2010-2015)" sheetId="93" r:id="rId17"/>
    <sheet name="Table 2 (2010-2015)" sheetId="94" r:id="rId18"/>
    <sheet name="Table 3 (2010-2015)" sheetId="95" r:id="rId19"/>
    <sheet name="Table 4 (2010-2015)" sheetId="96" r:id="rId20"/>
    <sheet name="Table 5 (2010-2015)" sheetId="97" r:id="rId21"/>
  </sheets>
  <externalReferences>
    <externalReference r:id="rId22"/>
  </externalReferences>
  <definedNames>
    <definedName name="_xlnm._FilterDatabase" localSheetId="10" hidden="1">'Table 10'!$B$47:$E$60</definedName>
    <definedName name="_xlnm._FilterDatabase" localSheetId="11" hidden="1">'Table 11'!$B$43:$E$56</definedName>
    <definedName name="_xlnm._FilterDatabase" localSheetId="12" hidden="1">'Table 12'!$B$43:$E$56</definedName>
    <definedName name="_xlnm._FilterDatabase" localSheetId="19" hidden="1">'Table 4 (2010-2015)'!$A$46:$AU$46</definedName>
    <definedName name="_xlnm._FilterDatabase" localSheetId="20" hidden="1">'Table 5 (2010-2015)'!$A$46:$AU$46</definedName>
    <definedName name="_xlnm._FilterDatabase" localSheetId="6" hidden="1">'Table 6'!$A$46:$AP$46</definedName>
    <definedName name="_xlnm._FilterDatabase" localSheetId="8" hidden="1">'Table 8'!$B$47:$E$60</definedName>
    <definedName name="_xlnm._FilterDatabase" localSheetId="9" hidden="1">'Table 9'!$B$47:$E$60</definedName>
    <definedName name="a">#REF!</definedName>
    <definedName name="ASEAN" localSheetId="16">#REF!</definedName>
    <definedName name="ASEAN" localSheetId="10">#REF!</definedName>
    <definedName name="ASEAN" localSheetId="11">#REF!</definedName>
    <definedName name="ASEAN" localSheetId="12">#REF!</definedName>
    <definedName name="ASEAN" localSheetId="13">#REF!</definedName>
    <definedName name="ASEAN" localSheetId="14">#REF!</definedName>
    <definedName name="ASEAN" localSheetId="2">#REF!</definedName>
    <definedName name="ASEAN" localSheetId="17">#REF!</definedName>
    <definedName name="ASEAN" localSheetId="3">#REF!</definedName>
    <definedName name="ASEAN" localSheetId="18">#REF!</definedName>
    <definedName name="ASEAN" localSheetId="4">#REF!</definedName>
    <definedName name="ASEAN" localSheetId="19">#REF!</definedName>
    <definedName name="ASEAN" localSheetId="5">#REF!</definedName>
    <definedName name="ASEAN" localSheetId="20">#REF!</definedName>
    <definedName name="ASEAN" localSheetId="6">#REF!</definedName>
    <definedName name="ASEAN" localSheetId="7">#REF!</definedName>
    <definedName name="ASEAN" localSheetId="8">#REF!</definedName>
    <definedName name="ASEAN" localSheetId="9">#REF!</definedName>
    <definedName name="ASEAN">#REF!</definedName>
    <definedName name="f" localSheetId="16">#REF!</definedName>
    <definedName name="f" localSheetId="10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 localSheetId="2">#REF!</definedName>
    <definedName name="f" localSheetId="17">#REF!</definedName>
    <definedName name="f" localSheetId="3">#REF!</definedName>
    <definedName name="f" localSheetId="18">#REF!</definedName>
    <definedName name="f" localSheetId="4">#REF!</definedName>
    <definedName name="f" localSheetId="19">#REF!</definedName>
    <definedName name="f" localSheetId="5">#REF!</definedName>
    <definedName name="f" localSheetId="20">#REF!</definedName>
    <definedName name="f" localSheetId="6">#REF!</definedName>
    <definedName name="f" localSheetId="7">#REF!</definedName>
    <definedName name="f" localSheetId="8">#REF!</definedName>
    <definedName name="f" localSheetId="9">#REF!</definedName>
    <definedName name="f">#REF!</definedName>
    <definedName name="l" localSheetId="16">#REF!</definedName>
    <definedName name="l" localSheetId="10">#REF!</definedName>
    <definedName name="l" localSheetId="11">#REF!</definedName>
    <definedName name="l" localSheetId="12">#REF!</definedName>
    <definedName name="l" localSheetId="13">#REF!</definedName>
    <definedName name="l" localSheetId="14">#REF!</definedName>
    <definedName name="l" localSheetId="2">#REF!</definedName>
    <definedName name="l" localSheetId="17">#REF!</definedName>
    <definedName name="l" localSheetId="3">#REF!</definedName>
    <definedName name="l" localSheetId="18">#REF!</definedName>
    <definedName name="l" localSheetId="4">#REF!</definedName>
    <definedName name="l" localSheetId="19">#REF!</definedName>
    <definedName name="l" localSheetId="5">#REF!</definedName>
    <definedName name="l" localSheetId="20">#REF!</definedName>
    <definedName name="l" localSheetId="6">#REF!</definedName>
    <definedName name="l" localSheetId="7">#REF!</definedName>
    <definedName name="l" localSheetId="8">#REF!</definedName>
    <definedName name="l" localSheetId="9">#REF!</definedName>
    <definedName name="l">#REF!</definedName>
    <definedName name="P" localSheetId="16">#REF!</definedName>
    <definedName name="P" localSheetId="10">#REF!</definedName>
    <definedName name="P" localSheetId="11">#REF!</definedName>
    <definedName name="P" localSheetId="12">#REF!</definedName>
    <definedName name="P" localSheetId="13">#REF!</definedName>
    <definedName name="P" localSheetId="14">#REF!</definedName>
    <definedName name="P" localSheetId="2">#REF!</definedName>
    <definedName name="P" localSheetId="17">#REF!</definedName>
    <definedName name="P" localSheetId="18">#REF!</definedName>
    <definedName name="P" localSheetId="4">#REF!</definedName>
    <definedName name="P" localSheetId="19">#REF!</definedName>
    <definedName name="P" localSheetId="20">#REF!</definedName>
    <definedName name="P" localSheetId="6">#REF!</definedName>
    <definedName name="P" localSheetId="7">#REF!</definedName>
    <definedName name="P" localSheetId="8">#REF!</definedName>
    <definedName name="P" localSheetId="9">#REF!</definedName>
    <definedName name="P">#REF!</definedName>
    <definedName name="_xlnm.Print_Area" localSheetId="1">'Table 1'!$A$1:$L$85</definedName>
    <definedName name="_xlnm.Print_Area" localSheetId="16">'Table 1 (2010-2015)'!$A$1:$L$70</definedName>
    <definedName name="_xlnm.Print_Area" localSheetId="10">'Table 10'!$A$1:$L$81</definedName>
    <definedName name="_xlnm.Print_Area" localSheetId="11">'Table 11'!$A$1:$L$74</definedName>
    <definedName name="_xlnm.Print_Area" localSheetId="12">'Table 12'!$A$1:$L$74</definedName>
    <definedName name="_xlnm.Print_Area" localSheetId="13">'Table 13 '!$A$1:$Q$117</definedName>
    <definedName name="_xlnm.Print_Area" localSheetId="14">'Table 14'!$A$1:$Q$115</definedName>
    <definedName name="_xlnm.Print_Area" localSheetId="2">'Table 2'!$A$1:$L$85</definedName>
    <definedName name="_xlnm.Print_Area" localSheetId="17">'Table 2 (2010-2015)'!$A$1:$L$70</definedName>
    <definedName name="_xlnm.Print_Area" localSheetId="0">'Table 2016-2021'!$A$1:$I$43</definedName>
    <definedName name="_xlnm.Print_Area" localSheetId="3">'Table 3'!$A$1:$L$85</definedName>
    <definedName name="_xlnm.Print_Area" localSheetId="18">'Table 3 (2010-2015)'!$A$1:$L$70</definedName>
    <definedName name="_xlnm.Print_Area" localSheetId="4">'Table 4'!$A$1:$L$85</definedName>
    <definedName name="_xlnm.Print_Area" localSheetId="19">'Table 4 (2010-2015)'!$A$1:$L$80</definedName>
    <definedName name="_xlnm.Print_Area" localSheetId="5">'Table 5'!$A$1:$L$84</definedName>
    <definedName name="_xlnm.Print_Area" localSheetId="20">'Table 5 (2010-2015)'!$A$1:$L$80</definedName>
    <definedName name="_xlnm.Print_Area" localSheetId="6">'Table 6'!$A$1:$L$80</definedName>
    <definedName name="_xlnm.Print_Area" localSheetId="7">'Table 7'!$A$1:$L$80</definedName>
    <definedName name="_xlnm.Print_Area" localSheetId="8">'Table 8'!$A$1:$L$81</definedName>
    <definedName name="_xlnm.Print_Area" localSheetId="9">'Table 9'!$A$1:$L$80</definedName>
    <definedName name="_xlnm.Print_Area" localSheetId="15">'Table Time Series'!$A$1:$I$43</definedName>
    <definedName name="_xlnm.Print_Titles" localSheetId="10">'Table 10'!$2:$5</definedName>
    <definedName name="_xlnm.Print_Titles" localSheetId="11">'Table 11'!$2:$5</definedName>
    <definedName name="_xlnm.Print_Titles" localSheetId="12">'Table 12'!$2:$5</definedName>
    <definedName name="_xlnm.Print_Titles" localSheetId="19">'Table 4 (2010-2015)'!$2:$5</definedName>
    <definedName name="_xlnm.Print_Titles" localSheetId="20">'Table 5 (2010-2015)'!$2:$5</definedName>
    <definedName name="_xlnm.Print_Titles" localSheetId="6">'Table 6'!$2:$5</definedName>
    <definedName name="_xlnm.Print_Titles" localSheetId="7">'Table 7'!$2:$5</definedName>
    <definedName name="_xlnm.Print_Titles" localSheetId="8">'Table 8'!$2:$5</definedName>
    <definedName name="_xlnm.Print_Titles" localSheetId="9">'Table 9'!$2:$5</definedName>
  </definedNames>
  <calcPr calcId="152511"/>
  <fileRecoveryPr autoRecover="0"/>
</workbook>
</file>

<file path=xl/calcChain.xml><?xml version="1.0" encoding="utf-8"?>
<calcChain xmlns="http://schemas.openxmlformats.org/spreadsheetml/2006/main">
  <c r="J29" i="66" l="1"/>
  <c r="L7" i="93" l="1"/>
  <c r="K7" i="93"/>
  <c r="J7" i="93"/>
  <c r="I7" i="93"/>
  <c r="H7" i="93"/>
  <c r="G7" i="93"/>
  <c r="I66" i="74" l="1"/>
  <c r="Q106" i="75" l="1"/>
  <c r="Q46" i="75"/>
  <c r="H39" i="89" l="1"/>
  <c r="L41" i="89"/>
  <c r="K41" i="89"/>
  <c r="K39" i="89" s="1"/>
  <c r="K39" i="90" s="1"/>
  <c r="J41" i="89"/>
  <c r="J39" i="89" s="1"/>
  <c r="I41" i="89"/>
  <c r="I39" i="89" s="1"/>
  <c r="H41" i="89"/>
  <c r="G41" i="89"/>
  <c r="H9" i="89"/>
  <c r="I9" i="89"/>
  <c r="J9" i="89"/>
  <c r="K9" i="89"/>
  <c r="L9" i="89"/>
  <c r="G9" i="89"/>
  <c r="G7" i="89" s="1"/>
  <c r="G7" i="90" s="1"/>
  <c r="J62" i="90" l="1"/>
  <c r="J44" i="90"/>
  <c r="J54" i="90"/>
  <c r="J56" i="90"/>
  <c r="J64" i="90"/>
  <c r="J65" i="90"/>
  <c r="J63" i="90"/>
  <c r="J61" i="90"/>
  <c r="J59" i="90"/>
  <c r="J57" i="90"/>
  <c r="J55" i="90"/>
  <c r="J53" i="90"/>
  <c r="J51" i="90"/>
  <c r="J49" i="90"/>
  <c r="J47" i="90"/>
  <c r="J45" i="90"/>
  <c r="J43" i="90"/>
  <c r="J67" i="90"/>
  <c r="J52" i="90"/>
  <c r="J50" i="90"/>
  <c r="J48" i="90"/>
  <c r="J46" i="90"/>
  <c r="J60" i="90"/>
  <c r="J42" i="90"/>
  <c r="J58" i="90"/>
  <c r="J39" i="90"/>
  <c r="I67" i="90"/>
  <c r="I64" i="90"/>
  <c r="I62" i="90"/>
  <c r="I60" i="90"/>
  <c r="I58" i="90"/>
  <c r="I56" i="90"/>
  <c r="I54" i="90"/>
  <c r="I52" i="90"/>
  <c r="I50" i="90"/>
  <c r="I48" i="90"/>
  <c r="I46" i="90"/>
  <c r="I44" i="90"/>
  <c r="I42" i="90"/>
  <c r="I65" i="90"/>
  <c r="I63" i="90"/>
  <c r="I61" i="90"/>
  <c r="I59" i="90"/>
  <c r="I57" i="90"/>
  <c r="I55" i="90"/>
  <c r="I53" i="90"/>
  <c r="I51" i="90"/>
  <c r="I49" i="90"/>
  <c r="I47" i="90"/>
  <c r="I45" i="90"/>
  <c r="I43" i="90"/>
  <c r="I39" i="90"/>
  <c r="H67" i="90"/>
  <c r="H64" i="90"/>
  <c r="H62" i="90"/>
  <c r="H60" i="90"/>
  <c r="H58" i="90"/>
  <c r="H56" i="90"/>
  <c r="H54" i="90"/>
  <c r="H52" i="90"/>
  <c r="H50" i="90"/>
  <c r="H48" i="90"/>
  <c r="H46" i="90"/>
  <c r="H44" i="90"/>
  <c r="H42" i="90"/>
  <c r="H65" i="90"/>
  <c r="H63" i="90"/>
  <c r="H61" i="90"/>
  <c r="H59" i="90"/>
  <c r="H57" i="90"/>
  <c r="H55" i="90"/>
  <c r="H53" i="90"/>
  <c r="H51" i="90"/>
  <c r="H49" i="90"/>
  <c r="H47" i="90"/>
  <c r="H45" i="90"/>
  <c r="H43" i="90"/>
  <c r="H39" i="90"/>
  <c r="J41" i="90"/>
  <c r="G30" i="90"/>
  <c r="G26" i="90"/>
  <c r="G22" i="90"/>
  <c r="G18" i="90"/>
  <c r="G14" i="90"/>
  <c r="G35" i="90"/>
  <c r="G32" i="90"/>
  <c r="G28" i="90"/>
  <c r="G24" i="90"/>
  <c r="G20" i="90"/>
  <c r="G16" i="90"/>
  <c r="G12" i="90"/>
  <c r="G10" i="90"/>
  <c r="G31" i="90"/>
  <c r="G29" i="90"/>
  <c r="G25" i="90"/>
  <c r="G19" i="90"/>
  <c r="G17" i="90"/>
  <c r="G13" i="90"/>
  <c r="G11" i="90"/>
  <c r="G33" i="90"/>
  <c r="G27" i="90"/>
  <c r="G23" i="90"/>
  <c r="G21" i="90"/>
  <c r="G15" i="90"/>
  <c r="K41" i="90"/>
  <c r="L7" i="89"/>
  <c r="L9" i="90" s="1"/>
  <c r="K7" i="89"/>
  <c r="J7" i="89"/>
  <c r="I7" i="89"/>
  <c r="K67" i="90"/>
  <c r="K62" i="90"/>
  <c r="K58" i="90"/>
  <c r="K56" i="90"/>
  <c r="K54" i="90"/>
  <c r="K50" i="90"/>
  <c r="K48" i="90"/>
  <c r="K44" i="90"/>
  <c r="K42" i="90"/>
  <c r="K65" i="90"/>
  <c r="K63" i="90"/>
  <c r="K61" i="90"/>
  <c r="K59" i="90"/>
  <c r="K57" i="90"/>
  <c r="K55" i="90"/>
  <c r="K53" i="90"/>
  <c r="K51" i="90"/>
  <c r="K49" i="90"/>
  <c r="K47" i="90"/>
  <c r="K45" i="90"/>
  <c r="K43" i="90"/>
  <c r="K52" i="90"/>
  <c r="K64" i="90"/>
  <c r="K46" i="90"/>
  <c r="K60" i="90"/>
  <c r="H7" i="89"/>
  <c r="H9" i="90" s="1"/>
  <c r="H41" i="90"/>
  <c r="G39" i="89"/>
  <c r="G41" i="90" s="1"/>
  <c r="G9" i="90"/>
  <c r="I41" i="90"/>
  <c r="L39" i="89"/>
  <c r="I35" i="90" l="1"/>
  <c r="I32" i="90"/>
  <c r="I30" i="90"/>
  <c r="I28" i="90"/>
  <c r="I26" i="90"/>
  <c r="I24" i="90"/>
  <c r="I22" i="90"/>
  <c r="I20" i="90"/>
  <c r="I18" i="90"/>
  <c r="I16" i="90"/>
  <c r="I14" i="90"/>
  <c r="I12" i="90"/>
  <c r="I10" i="90"/>
  <c r="I33" i="90"/>
  <c r="I31" i="90"/>
  <c r="I29" i="90"/>
  <c r="I27" i="90"/>
  <c r="I25" i="90"/>
  <c r="I23" i="90"/>
  <c r="I21" i="90"/>
  <c r="I19" i="90"/>
  <c r="I17" i="90"/>
  <c r="I15" i="90"/>
  <c r="I13" i="90"/>
  <c r="I11" i="90"/>
  <c r="I7" i="90"/>
  <c r="I9" i="90"/>
  <c r="L65" i="90"/>
  <c r="L61" i="90"/>
  <c r="L59" i="90"/>
  <c r="L55" i="90"/>
  <c r="L51" i="90"/>
  <c r="L47" i="90"/>
  <c r="L43" i="90"/>
  <c r="L63" i="90"/>
  <c r="L57" i="90"/>
  <c r="L53" i="90"/>
  <c r="L49" i="90"/>
  <c r="L45" i="90"/>
  <c r="L56" i="90"/>
  <c r="L67" i="90"/>
  <c r="L62" i="90"/>
  <c r="L60" i="90"/>
  <c r="L58" i="90"/>
  <c r="L54" i="90"/>
  <c r="L52" i="90"/>
  <c r="L48" i="90"/>
  <c r="L46" i="90"/>
  <c r="L44" i="90"/>
  <c r="L64" i="90"/>
  <c r="L50" i="90"/>
  <c r="L42" i="90"/>
  <c r="L39" i="90"/>
  <c r="J20" i="90"/>
  <c r="J32" i="90"/>
  <c r="J24" i="90"/>
  <c r="J16" i="90"/>
  <c r="J10" i="90"/>
  <c r="J28" i="90"/>
  <c r="J12" i="90"/>
  <c r="J35" i="90"/>
  <c r="J14" i="90"/>
  <c r="J33" i="90"/>
  <c r="J31" i="90"/>
  <c r="J29" i="90"/>
  <c r="J27" i="90"/>
  <c r="J25" i="90"/>
  <c r="J23" i="90"/>
  <c r="J21" i="90"/>
  <c r="J19" i="90"/>
  <c r="J17" i="90"/>
  <c r="J15" i="90"/>
  <c r="J13" i="90"/>
  <c r="J11" i="90"/>
  <c r="J30" i="90"/>
  <c r="J18" i="90"/>
  <c r="J22" i="90"/>
  <c r="J26" i="90"/>
  <c r="J7" i="90"/>
  <c r="K32" i="90"/>
  <c r="K20" i="90"/>
  <c r="K28" i="90"/>
  <c r="K24" i="90"/>
  <c r="K12" i="90"/>
  <c r="K14" i="90"/>
  <c r="K33" i="90"/>
  <c r="K31" i="90"/>
  <c r="K29" i="90"/>
  <c r="K27" i="90"/>
  <c r="K25" i="90"/>
  <c r="K23" i="90"/>
  <c r="K21" i="90"/>
  <c r="K19" i="90"/>
  <c r="K17" i="90"/>
  <c r="K15" i="90"/>
  <c r="K13" i="90"/>
  <c r="K11" i="90"/>
  <c r="K26" i="90"/>
  <c r="K18" i="90"/>
  <c r="K35" i="90"/>
  <c r="K22" i="90"/>
  <c r="K16" i="90"/>
  <c r="K10" i="90"/>
  <c r="K30" i="90"/>
  <c r="K7" i="90"/>
  <c r="K9" i="90"/>
  <c r="L41" i="90"/>
  <c r="G67" i="90"/>
  <c r="G62" i="90"/>
  <c r="G60" i="90"/>
  <c r="G56" i="90"/>
  <c r="G54" i="90"/>
  <c r="G50" i="90"/>
  <c r="G46" i="90"/>
  <c r="G42" i="90"/>
  <c r="G64" i="90"/>
  <c r="G58" i="90"/>
  <c r="G52" i="90"/>
  <c r="G48" i="90"/>
  <c r="G44" i="90"/>
  <c r="G63" i="90"/>
  <c r="G61" i="90"/>
  <c r="G59" i="90"/>
  <c r="G57" i="90"/>
  <c r="G53" i="90"/>
  <c r="G51" i="90"/>
  <c r="G49" i="90"/>
  <c r="G45" i="90"/>
  <c r="G65" i="90"/>
  <c r="G55" i="90"/>
  <c r="G47" i="90"/>
  <c r="G43" i="90"/>
  <c r="G39" i="90"/>
  <c r="L31" i="90"/>
  <c r="L25" i="90"/>
  <c r="L21" i="90"/>
  <c r="L17" i="90"/>
  <c r="L11" i="90"/>
  <c r="L33" i="90"/>
  <c r="L27" i="90"/>
  <c r="L23" i="90"/>
  <c r="L19" i="90"/>
  <c r="L15" i="90"/>
  <c r="L29" i="90"/>
  <c r="L13" i="90"/>
  <c r="L30" i="90"/>
  <c r="L10" i="90"/>
  <c r="L35" i="90"/>
  <c r="L32" i="90"/>
  <c r="L28" i="90"/>
  <c r="L24" i="90"/>
  <c r="L22" i="90"/>
  <c r="L18" i="90"/>
  <c r="L16" i="90"/>
  <c r="L14" i="90"/>
  <c r="L26" i="90"/>
  <c r="L20" i="90"/>
  <c r="L12" i="90"/>
  <c r="L7" i="90"/>
  <c r="J9" i="90"/>
  <c r="H35" i="90"/>
  <c r="H32" i="90"/>
  <c r="H30" i="90"/>
  <c r="H28" i="90"/>
  <c r="H26" i="90"/>
  <c r="H24" i="90"/>
  <c r="H22" i="90"/>
  <c r="H20" i="90"/>
  <c r="H18" i="90"/>
  <c r="H16" i="90"/>
  <c r="H14" i="90"/>
  <c r="H12" i="90"/>
  <c r="H10" i="90"/>
  <c r="H13" i="90"/>
  <c r="H33" i="90"/>
  <c r="H31" i="90"/>
  <c r="H29" i="90"/>
  <c r="H27" i="90"/>
  <c r="H25" i="90"/>
  <c r="H23" i="90"/>
  <c r="H21" i="90"/>
  <c r="H19" i="90"/>
  <c r="H17" i="90"/>
  <c r="H15" i="90"/>
  <c r="H11" i="90"/>
  <c r="H7" i="90"/>
  <c r="Q78" i="74" l="1"/>
  <c r="Q77" i="74"/>
  <c r="Q75" i="74"/>
  <c r="Q73" i="74"/>
  <c r="Q71" i="74"/>
  <c r="Q72" i="74"/>
  <c r="Q70" i="74"/>
  <c r="Q32" i="74"/>
  <c r="Q21" i="74"/>
  <c r="Q19" i="74"/>
  <c r="Q17" i="74"/>
  <c r="Q15" i="74"/>
  <c r="Q16" i="74"/>
  <c r="Q18" i="74"/>
  <c r="Q14" i="74"/>
  <c r="Q11" i="74"/>
  <c r="Q81" i="75"/>
  <c r="Q80" i="75"/>
  <c r="Q79" i="75"/>
  <c r="Q78" i="75"/>
  <c r="Q77" i="75"/>
  <c r="Q76" i="75"/>
  <c r="Q75" i="75"/>
  <c r="Q73" i="75"/>
  <c r="Q72" i="75"/>
  <c r="G11" i="84"/>
  <c r="H11" i="84"/>
  <c r="I11" i="84"/>
  <c r="J11" i="84"/>
  <c r="K11" i="84"/>
  <c r="L11" i="84"/>
  <c r="G12" i="84"/>
  <c r="H12" i="84"/>
  <c r="I12" i="84"/>
  <c r="J12" i="84"/>
  <c r="K12" i="84"/>
  <c r="L12" i="84"/>
  <c r="G13" i="84"/>
  <c r="H13" i="84"/>
  <c r="I13" i="84"/>
  <c r="J13" i="84"/>
  <c r="K13" i="84"/>
  <c r="L13" i="84"/>
  <c r="G14" i="84"/>
  <c r="H14" i="84"/>
  <c r="I14" i="84"/>
  <c r="J14" i="84"/>
  <c r="K14" i="84"/>
  <c r="L14" i="84"/>
  <c r="G15" i="84"/>
  <c r="H15" i="84"/>
  <c r="I15" i="84"/>
  <c r="J15" i="84"/>
  <c r="K15" i="84"/>
  <c r="L15" i="84"/>
  <c r="G16" i="84"/>
  <c r="H16" i="84"/>
  <c r="I16" i="84"/>
  <c r="J16" i="84"/>
  <c r="K16" i="84"/>
  <c r="L16" i="84"/>
  <c r="G17" i="84"/>
  <c r="H17" i="84"/>
  <c r="I17" i="84"/>
  <c r="J17" i="84"/>
  <c r="K17" i="84"/>
  <c r="L17" i="84"/>
  <c r="G18" i="84"/>
  <c r="H18" i="84"/>
  <c r="I18" i="84"/>
  <c r="J18" i="84"/>
  <c r="K18" i="84"/>
  <c r="L18" i="84"/>
  <c r="G19" i="84"/>
  <c r="H19" i="84"/>
  <c r="I19" i="84"/>
  <c r="J19" i="84"/>
  <c r="K19" i="84"/>
  <c r="L19" i="84"/>
  <c r="G20" i="84"/>
  <c r="H20" i="84"/>
  <c r="I20" i="84"/>
  <c r="J20" i="84"/>
  <c r="K20" i="84"/>
  <c r="L20" i="84"/>
  <c r="G21" i="84"/>
  <c r="H21" i="84"/>
  <c r="I21" i="84"/>
  <c r="J21" i="84"/>
  <c r="K21" i="84"/>
  <c r="L21" i="84"/>
  <c r="G22" i="84"/>
  <c r="H22" i="84"/>
  <c r="I22" i="84"/>
  <c r="J22" i="84"/>
  <c r="K22" i="84"/>
  <c r="L22" i="84"/>
  <c r="G23" i="84"/>
  <c r="H23" i="84"/>
  <c r="I23" i="84"/>
  <c r="J23" i="84"/>
  <c r="K23" i="84"/>
  <c r="L23" i="84"/>
  <c r="G24" i="84"/>
  <c r="H24" i="84"/>
  <c r="I24" i="84"/>
  <c r="J24" i="84"/>
  <c r="K24" i="84"/>
  <c r="L24" i="84"/>
  <c r="G25" i="84"/>
  <c r="H25" i="84"/>
  <c r="I25" i="84"/>
  <c r="J25" i="84"/>
  <c r="K25" i="84"/>
  <c r="L25" i="84"/>
  <c r="G26" i="84"/>
  <c r="H26" i="84"/>
  <c r="I26" i="84"/>
  <c r="J26" i="84"/>
  <c r="K26" i="84"/>
  <c r="L26" i="84"/>
  <c r="G27" i="84"/>
  <c r="H27" i="84"/>
  <c r="I27" i="84"/>
  <c r="J27" i="84"/>
  <c r="K27" i="84"/>
  <c r="L27" i="84"/>
  <c r="G28" i="84"/>
  <c r="H28" i="84"/>
  <c r="I28" i="84"/>
  <c r="J28" i="84"/>
  <c r="K28" i="84"/>
  <c r="L28" i="84"/>
  <c r="G29" i="84"/>
  <c r="H29" i="84"/>
  <c r="I29" i="84"/>
  <c r="J29" i="84"/>
  <c r="K29" i="84"/>
  <c r="L29" i="84"/>
  <c r="G30" i="84"/>
  <c r="H30" i="84"/>
  <c r="I30" i="84"/>
  <c r="J30" i="84"/>
  <c r="K30" i="84"/>
  <c r="L30" i="84"/>
  <c r="G31" i="84"/>
  <c r="H31" i="84"/>
  <c r="I31" i="84"/>
  <c r="J31" i="84"/>
  <c r="K31" i="84"/>
  <c r="L31" i="84"/>
  <c r="G32" i="84"/>
  <c r="H32" i="84"/>
  <c r="I32" i="84"/>
  <c r="J32" i="84"/>
  <c r="K32" i="84"/>
  <c r="L32" i="84"/>
  <c r="G33" i="84"/>
  <c r="H33" i="84"/>
  <c r="I33" i="84"/>
  <c r="J33" i="84"/>
  <c r="K33" i="84"/>
  <c r="L33" i="84"/>
  <c r="G34" i="84"/>
  <c r="H34" i="84"/>
  <c r="I34" i="84"/>
  <c r="J34" i="84"/>
  <c r="K34" i="84"/>
  <c r="L34" i="84"/>
  <c r="G35" i="84"/>
  <c r="H35" i="84"/>
  <c r="I35" i="84"/>
  <c r="J35" i="84"/>
  <c r="K35" i="84"/>
  <c r="L35" i="84"/>
  <c r="G36" i="84"/>
  <c r="H36" i="84"/>
  <c r="I36" i="84"/>
  <c r="J36" i="84"/>
  <c r="K36" i="84"/>
  <c r="L36" i="84"/>
  <c r="G37" i="84"/>
  <c r="H37" i="84"/>
  <c r="I37" i="84"/>
  <c r="J37" i="84"/>
  <c r="K37" i="84"/>
  <c r="L37" i="84"/>
  <c r="C11" i="84"/>
  <c r="C12" i="84"/>
  <c r="C13" i="84"/>
  <c r="C14" i="84"/>
  <c r="C15" i="84"/>
  <c r="C16" i="84"/>
  <c r="C17" i="84"/>
  <c r="C18" i="84"/>
  <c r="C19" i="84"/>
  <c r="C20" i="84"/>
  <c r="C21" i="84"/>
  <c r="C22" i="84"/>
  <c r="C23" i="84"/>
  <c r="C24" i="84"/>
  <c r="C25" i="84"/>
  <c r="C26" i="84"/>
  <c r="C27" i="84"/>
  <c r="C28" i="84"/>
  <c r="C29" i="84"/>
  <c r="C30" i="84"/>
  <c r="C31" i="84"/>
  <c r="C32" i="84"/>
  <c r="C33" i="84"/>
  <c r="C34" i="84"/>
  <c r="C35" i="84"/>
  <c r="C36" i="84"/>
  <c r="C37" i="84"/>
  <c r="C10" i="84"/>
  <c r="J11" i="69"/>
  <c r="J12" i="69"/>
  <c r="J13" i="69"/>
  <c r="J14" i="69"/>
  <c r="J15" i="69"/>
  <c r="J16" i="69"/>
  <c r="J17" i="69"/>
  <c r="J18" i="69"/>
  <c r="J19" i="69"/>
  <c r="J20" i="69"/>
  <c r="J21" i="69"/>
  <c r="J22" i="69"/>
  <c r="J23" i="69"/>
  <c r="J24" i="69"/>
  <c r="J25" i="69"/>
  <c r="J26" i="69"/>
  <c r="J27" i="69"/>
  <c r="J28" i="69"/>
  <c r="J29" i="69"/>
  <c r="J30" i="69"/>
  <c r="J31" i="69"/>
  <c r="J32" i="69"/>
  <c r="J33" i="69"/>
  <c r="J34" i="69"/>
  <c r="J35" i="69"/>
  <c r="J36" i="69"/>
  <c r="J37" i="69"/>
  <c r="I11" i="69"/>
  <c r="I12" i="69"/>
  <c r="I13" i="69"/>
  <c r="I14" i="69"/>
  <c r="I15" i="69"/>
  <c r="I16" i="69"/>
  <c r="I17" i="69"/>
  <c r="I18" i="69"/>
  <c r="I19" i="69"/>
  <c r="I20" i="69"/>
  <c r="I21" i="69"/>
  <c r="I22" i="69"/>
  <c r="I23" i="69"/>
  <c r="I24" i="69"/>
  <c r="I25" i="69"/>
  <c r="I26" i="69"/>
  <c r="I27" i="69"/>
  <c r="I28" i="69"/>
  <c r="I29" i="69"/>
  <c r="I30" i="69"/>
  <c r="I31" i="69"/>
  <c r="I32" i="69"/>
  <c r="I33" i="69"/>
  <c r="I34" i="69"/>
  <c r="I35" i="69"/>
  <c r="I36" i="69"/>
  <c r="I37" i="69"/>
  <c r="H11" i="69"/>
  <c r="H12" i="69"/>
  <c r="H13" i="69"/>
  <c r="H14" i="69"/>
  <c r="H15" i="69"/>
  <c r="H16" i="69"/>
  <c r="H17" i="69"/>
  <c r="H18" i="69"/>
  <c r="H19" i="69"/>
  <c r="H20" i="69"/>
  <c r="H21" i="69"/>
  <c r="H22" i="69"/>
  <c r="H23" i="69"/>
  <c r="H24" i="69"/>
  <c r="H25" i="69"/>
  <c r="H26" i="69"/>
  <c r="H27" i="69"/>
  <c r="H28" i="69"/>
  <c r="H29" i="69"/>
  <c r="H30" i="69"/>
  <c r="H31" i="69"/>
  <c r="H32" i="69"/>
  <c r="H33" i="69"/>
  <c r="H34" i="69"/>
  <c r="H35" i="69"/>
  <c r="H36" i="69"/>
  <c r="H37" i="69"/>
  <c r="G11" i="69"/>
  <c r="G12" i="69"/>
  <c r="G13" i="69"/>
  <c r="G14" i="69"/>
  <c r="G15" i="69"/>
  <c r="G16" i="69"/>
  <c r="G17" i="69"/>
  <c r="G18" i="69"/>
  <c r="G19" i="69"/>
  <c r="G20" i="69"/>
  <c r="G21" i="69"/>
  <c r="G22" i="69"/>
  <c r="G23" i="69"/>
  <c r="G24" i="69"/>
  <c r="G25" i="69"/>
  <c r="G26" i="69"/>
  <c r="G27" i="69"/>
  <c r="G28" i="69"/>
  <c r="G29" i="69"/>
  <c r="G30" i="69"/>
  <c r="G31" i="69"/>
  <c r="G32" i="69"/>
  <c r="G33" i="69"/>
  <c r="G34" i="69"/>
  <c r="G35" i="69"/>
  <c r="G36" i="69"/>
  <c r="G37" i="69"/>
  <c r="C48" i="68"/>
  <c r="C49" i="68"/>
  <c r="C50" i="68"/>
  <c r="C51" i="68"/>
  <c r="C52" i="68"/>
  <c r="C53" i="68"/>
  <c r="C54" i="68"/>
  <c r="C55" i="68"/>
  <c r="C56" i="68"/>
  <c r="C57" i="68"/>
  <c r="C58" i="68"/>
  <c r="C59" i="68"/>
  <c r="C47" i="68"/>
  <c r="C11" i="68"/>
  <c r="C12" i="68"/>
  <c r="C13" i="68"/>
  <c r="C14" i="68"/>
  <c r="C15" i="68"/>
  <c r="C16" i="68"/>
  <c r="C17" i="68"/>
  <c r="C18" i="68"/>
  <c r="C19" i="68"/>
  <c r="C20" i="68"/>
  <c r="C21" i="68"/>
  <c r="C22" i="68"/>
  <c r="C23" i="68"/>
  <c r="C24" i="68"/>
  <c r="C25" i="68"/>
  <c r="C26" i="68"/>
  <c r="C27" i="68"/>
  <c r="C28" i="68"/>
  <c r="C29" i="68"/>
  <c r="C30" i="68"/>
  <c r="C31" i="68"/>
  <c r="C32" i="68"/>
  <c r="C33" i="68"/>
  <c r="C34" i="68"/>
  <c r="C35" i="68"/>
  <c r="C36" i="68"/>
  <c r="C37" i="68"/>
  <c r="C10" i="68"/>
  <c r="K23" i="47" l="1"/>
  <c r="K22" i="47" s="1"/>
  <c r="K15" i="47" s="1"/>
  <c r="Q104" i="74" l="1"/>
  <c r="J66" i="74"/>
  <c r="K66" i="74"/>
  <c r="L66" i="74"/>
  <c r="M66" i="74"/>
  <c r="N66" i="74"/>
  <c r="O66" i="74"/>
  <c r="P66" i="74"/>
  <c r="H66" i="74"/>
  <c r="I26" i="74"/>
  <c r="I9" i="74"/>
  <c r="J9" i="74"/>
  <c r="K9" i="74"/>
  <c r="L9" i="74"/>
  <c r="M9" i="74"/>
  <c r="N9" i="74"/>
  <c r="O9" i="74"/>
  <c r="P9" i="74"/>
  <c r="H9" i="74"/>
  <c r="Q9" i="74" l="1"/>
  <c r="K9" i="85" l="1"/>
  <c r="L69" i="85" l="1"/>
  <c r="K69" i="85"/>
  <c r="L64" i="85"/>
  <c r="K64" i="85"/>
  <c r="L46" i="85"/>
  <c r="L41" i="85"/>
  <c r="K41" i="85"/>
  <c r="K46" i="85"/>
  <c r="L9" i="85"/>
  <c r="L7" i="85" l="1"/>
  <c r="K7" i="85"/>
  <c r="K12" i="69" l="1"/>
  <c r="K16" i="69"/>
  <c r="K20" i="69"/>
  <c r="K24" i="69"/>
  <c r="K28" i="69"/>
  <c r="K32" i="69"/>
  <c r="K36" i="69"/>
  <c r="K13" i="69"/>
  <c r="K17" i="69"/>
  <c r="K21" i="69"/>
  <c r="K25" i="69"/>
  <c r="K29" i="69"/>
  <c r="K33" i="69"/>
  <c r="K37" i="69"/>
  <c r="K14" i="69"/>
  <c r="K18" i="69"/>
  <c r="K22" i="69"/>
  <c r="K26" i="69"/>
  <c r="K30" i="69"/>
  <c r="K34" i="69"/>
  <c r="K11" i="69"/>
  <c r="K15" i="69"/>
  <c r="K19" i="69"/>
  <c r="K23" i="69"/>
  <c r="K27" i="69"/>
  <c r="K31" i="69"/>
  <c r="K35" i="69"/>
  <c r="L11" i="69"/>
  <c r="L15" i="69"/>
  <c r="L19" i="69"/>
  <c r="L23" i="69"/>
  <c r="L27" i="69"/>
  <c r="L31" i="69"/>
  <c r="L35" i="69"/>
  <c r="L12" i="69"/>
  <c r="L16" i="69"/>
  <c r="L20" i="69"/>
  <c r="L24" i="69"/>
  <c r="L28" i="69"/>
  <c r="L32" i="69"/>
  <c r="L36" i="69"/>
  <c r="L13" i="69"/>
  <c r="L17" i="69"/>
  <c r="L21" i="69"/>
  <c r="L25" i="69"/>
  <c r="L29" i="69"/>
  <c r="L33" i="69"/>
  <c r="L37" i="69"/>
  <c r="L14" i="69"/>
  <c r="L18" i="69"/>
  <c r="L22" i="69"/>
  <c r="L26" i="69"/>
  <c r="L30" i="69"/>
  <c r="L34" i="69"/>
  <c r="K75" i="53"/>
  <c r="H68" i="75"/>
  <c r="I68" i="75"/>
  <c r="J68" i="75"/>
  <c r="K68" i="75"/>
  <c r="L68" i="75"/>
  <c r="M68" i="75"/>
  <c r="N68" i="75"/>
  <c r="O68" i="75"/>
  <c r="P68" i="75"/>
  <c r="I85" i="75"/>
  <c r="I27" i="75"/>
  <c r="H27" i="75"/>
  <c r="I10" i="75"/>
  <c r="J10" i="75"/>
  <c r="K10" i="75"/>
  <c r="L10" i="75"/>
  <c r="M10" i="75"/>
  <c r="N10" i="75"/>
  <c r="O10" i="75"/>
  <c r="P10" i="75"/>
  <c r="H10" i="75"/>
  <c r="Q102" i="74"/>
  <c r="Q100" i="74"/>
  <c r="Q99" i="74"/>
  <c r="Q98" i="74"/>
  <c r="P97" i="74"/>
  <c r="O97" i="74"/>
  <c r="N97" i="74"/>
  <c r="M97" i="74"/>
  <c r="L97" i="74"/>
  <c r="K97" i="74"/>
  <c r="J97" i="74"/>
  <c r="I97" i="74"/>
  <c r="H97" i="74"/>
  <c r="Q95" i="74"/>
  <c r="Q93" i="74"/>
  <c r="Q92" i="74"/>
  <c r="Q91" i="74"/>
  <c r="Q90" i="74"/>
  <c r="Q89" i="74"/>
  <c r="Q88" i="74"/>
  <c r="P87" i="74"/>
  <c r="O87" i="74"/>
  <c r="N87" i="74"/>
  <c r="M87" i="74"/>
  <c r="L87" i="74"/>
  <c r="K87" i="74"/>
  <c r="J87" i="74"/>
  <c r="I87" i="74"/>
  <c r="H87" i="74"/>
  <c r="Q85" i="74"/>
  <c r="Q84" i="74"/>
  <c r="P83" i="74"/>
  <c r="O83" i="74"/>
  <c r="N83" i="74"/>
  <c r="M83" i="74"/>
  <c r="L83" i="74"/>
  <c r="K83" i="74"/>
  <c r="J83" i="74"/>
  <c r="I83" i="74"/>
  <c r="H83" i="74"/>
  <c r="Q81" i="74"/>
  <c r="Q79" i="74"/>
  <c r="Q76" i="74"/>
  <c r="Q74" i="74"/>
  <c r="Q69" i="74"/>
  <c r="Q68" i="74"/>
  <c r="Q67" i="74"/>
  <c r="Q47" i="74"/>
  <c r="Q45" i="74"/>
  <c r="Q43" i="74"/>
  <c r="Q42" i="74"/>
  <c r="Q41" i="74"/>
  <c r="P40" i="74"/>
  <c r="O40" i="74"/>
  <c r="N40" i="74"/>
  <c r="M40" i="74"/>
  <c r="L40" i="74"/>
  <c r="K40" i="74"/>
  <c r="J40" i="74"/>
  <c r="I40" i="74"/>
  <c r="H40" i="74"/>
  <c r="Q38" i="74"/>
  <c r="Q36" i="74"/>
  <c r="Q35" i="74"/>
  <c r="Q34" i="74"/>
  <c r="Q33" i="74"/>
  <c r="Q31" i="74"/>
  <c r="P30" i="74"/>
  <c r="O30" i="74"/>
  <c r="N30" i="74"/>
  <c r="M30" i="74"/>
  <c r="L30" i="74"/>
  <c r="K30" i="74"/>
  <c r="J30" i="74"/>
  <c r="I30" i="74"/>
  <c r="H30" i="74"/>
  <c r="Q28" i="74"/>
  <c r="Q27" i="74"/>
  <c r="P26" i="74"/>
  <c r="O26" i="74"/>
  <c r="N26" i="74"/>
  <c r="M26" i="74"/>
  <c r="L26" i="74"/>
  <c r="K26" i="74"/>
  <c r="J26" i="74"/>
  <c r="H26" i="74"/>
  <c r="Q24" i="74"/>
  <c r="Q22" i="74"/>
  <c r="Q20" i="74"/>
  <c r="Q13" i="74"/>
  <c r="Q12" i="74"/>
  <c r="Q10" i="74"/>
  <c r="Q104" i="75"/>
  <c r="Q102" i="75"/>
  <c r="Q101" i="75"/>
  <c r="Q100" i="75"/>
  <c r="P99" i="75"/>
  <c r="O99" i="75"/>
  <c r="N99" i="75"/>
  <c r="M99" i="75"/>
  <c r="L99" i="75"/>
  <c r="K99" i="75"/>
  <c r="J99" i="75"/>
  <c r="I99" i="75"/>
  <c r="H99" i="75"/>
  <c r="Q97" i="75"/>
  <c r="Q95" i="75"/>
  <c r="Q94" i="75"/>
  <c r="Q93" i="75"/>
  <c r="Q92" i="75"/>
  <c r="Q91" i="75"/>
  <c r="Q90" i="75"/>
  <c r="P89" i="75"/>
  <c r="O89" i="75"/>
  <c r="N89" i="75"/>
  <c r="M89" i="75"/>
  <c r="L89" i="75"/>
  <c r="K89" i="75"/>
  <c r="J89" i="75"/>
  <c r="I89" i="75"/>
  <c r="H89" i="75"/>
  <c r="Q87" i="75"/>
  <c r="Q86" i="75"/>
  <c r="P85" i="75"/>
  <c r="O85" i="75"/>
  <c r="N85" i="75"/>
  <c r="M85" i="75"/>
  <c r="L85" i="75"/>
  <c r="K85" i="75"/>
  <c r="J85" i="75"/>
  <c r="H85" i="75"/>
  <c r="Q83" i="75"/>
  <c r="Q74" i="75"/>
  <c r="Q71" i="75"/>
  <c r="Q70" i="75"/>
  <c r="Q69" i="75"/>
  <c r="I41" i="75"/>
  <c r="J41" i="75"/>
  <c r="K41" i="75"/>
  <c r="L41" i="75"/>
  <c r="M41" i="75"/>
  <c r="N41" i="75"/>
  <c r="O41" i="75"/>
  <c r="P41" i="75"/>
  <c r="H41" i="75"/>
  <c r="I31" i="75"/>
  <c r="J31" i="75"/>
  <c r="K31" i="75"/>
  <c r="L31" i="75"/>
  <c r="M31" i="75"/>
  <c r="N31" i="75"/>
  <c r="O31" i="75"/>
  <c r="P31" i="75"/>
  <c r="H31" i="75"/>
  <c r="Q44" i="75"/>
  <c r="Q39" i="75"/>
  <c r="Q37" i="75"/>
  <c r="Q48" i="75"/>
  <c r="Q43" i="75"/>
  <c r="Q42" i="75"/>
  <c r="Q36" i="75"/>
  <c r="Q35" i="75"/>
  <c r="Q34" i="75"/>
  <c r="Q33" i="75"/>
  <c r="Q32" i="75"/>
  <c r="Q29" i="75"/>
  <c r="Q28" i="75"/>
  <c r="J27" i="75"/>
  <c r="K27" i="75"/>
  <c r="L27" i="75"/>
  <c r="M27" i="75"/>
  <c r="N27" i="75"/>
  <c r="O27" i="75"/>
  <c r="P27" i="75"/>
  <c r="Q25" i="75"/>
  <c r="Q12" i="75"/>
  <c r="Q13" i="75"/>
  <c r="Q16" i="75"/>
  <c r="Q14" i="75"/>
  <c r="Q15" i="75"/>
  <c r="Q18" i="75"/>
  <c r="Q17" i="75"/>
  <c r="Q20" i="75"/>
  <c r="Q19" i="75"/>
  <c r="Q21" i="75"/>
  <c r="Q22" i="75"/>
  <c r="Q23" i="75"/>
  <c r="Q11" i="75"/>
  <c r="L69" i="53"/>
  <c r="L64" i="53"/>
  <c r="L41" i="53"/>
  <c r="L9" i="53"/>
  <c r="Q26" i="74" l="1"/>
  <c r="L108" i="75"/>
  <c r="P108" i="75"/>
  <c r="H108" i="75"/>
  <c r="N50" i="75"/>
  <c r="J50" i="75"/>
  <c r="M108" i="75"/>
  <c r="I108" i="75"/>
  <c r="K108" i="75"/>
  <c r="O108" i="75"/>
  <c r="J108" i="75"/>
  <c r="N108" i="75"/>
  <c r="H50" i="75"/>
  <c r="M50" i="75"/>
  <c r="P50" i="75"/>
  <c r="L50" i="75"/>
  <c r="I50" i="75"/>
  <c r="O50" i="75"/>
  <c r="K50" i="75"/>
  <c r="Q40" i="74"/>
  <c r="P49" i="74"/>
  <c r="H49" i="74"/>
  <c r="Q83" i="74"/>
  <c r="Q66" i="74"/>
  <c r="P106" i="74"/>
  <c r="I106" i="74"/>
  <c r="J106" i="74"/>
  <c r="K106" i="74"/>
  <c r="L106" i="74"/>
  <c r="O106" i="74"/>
  <c r="Q97" i="74"/>
  <c r="M106" i="74"/>
  <c r="N106" i="74"/>
  <c r="Q87" i="74"/>
  <c r="H106" i="74"/>
  <c r="N49" i="74"/>
  <c r="Q30" i="74"/>
  <c r="K49" i="74"/>
  <c r="O49" i="74"/>
  <c r="J49" i="74"/>
  <c r="L49" i="74"/>
  <c r="M49" i="74"/>
  <c r="I49" i="74"/>
  <c r="Q68" i="75"/>
  <c r="Q27" i="75"/>
  <c r="Q99" i="75"/>
  <c r="Q10" i="75"/>
  <c r="Q41" i="75"/>
  <c r="Q89" i="75"/>
  <c r="Q85" i="75"/>
  <c r="Q31" i="75"/>
  <c r="L46" i="53"/>
  <c r="L7" i="53" s="1"/>
  <c r="K29" i="48"/>
  <c r="Q50" i="75" l="1"/>
  <c r="Q108" i="75"/>
  <c r="Q106" i="74"/>
  <c r="Q49" i="74"/>
  <c r="K29" i="47"/>
  <c r="G25" i="48" l="1"/>
  <c r="H25" i="48"/>
  <c r="I25" i="48"/>
  <c r="J25" i="48"/>
  <c r="L25" i="48"/>
  <c r="K25" i="48"/>
  <c r="L72" i="48" l="1"/>
  <c r="L62" i="48"/>
  <c r="L56" i="48"/>
  <c r="L47" i="48"/>
  <c r="L41" i="48"/>
  <c r="L29" i="48"/>
  <c r="L27" i="48" s="1"/>
  <c r="L15" i="48"/>
  <c r="L21" i="48"/>
  <c r="L18" i="48"/>
  <c r="L53" i="48" l="1"/>
  <c r="L7" i="48" l="1"/>
  <c r="G25" i="47"/>
  <c r="H25" i="47"/>
  <c r="J25" i="47"/>
  <c r="L25" i="47"/>
  <c r="L72" i="47"/>
  <c r="L62" i="47"/>
  <c r="L56" i="47"/>
  <c r="L47" i="47"/>
  <c r="L41" i="47"/>
  <c r="L29" i="47"/>
  <c r="L27" i="47" s="1"/>
  <c r="L21" i="47"/>
  <c r="L18" i="47"/>
  <c r="L15" i="47"/>
  <c r="L53" i="47" l="1"/>
  <c r="L7" i="47" l="1"/>
  <c r="K69" i="53"/>
  <c r="J69" i="53"/>
  <c r="I69" i="53"/>
  <c r="K64" i="53"/>
  <c r="J64" i="53"/>
  <c r="I64" i="53"/>
  <c r="K46" i="53"/>
  <c r="J46" i="53"/>
  <c r="I46" i="53"/>
  <c r="H46" i="53"/>
  <c r="G46" i="53"/>
  <c r="K41" i="53"/>
  <c r="J41" i="53"/>
  <c r="I41" i="53"/>
  <c r="K9" i="53"/>
  <c r="J9" i="53"/>
  <c r="I9" i="53"/>
  <c r="H9" i="53"/>
  <c r="G9" i="53"/>
  <c r="K72" i="48"/>
  <c r="J72" i="48"/>
  <c r="K62" i="48"/>
  <c r="J62" i="48"/>
  <c r="K56" i="48"/>
  <c r="J56" i="48"/>
  <c r="K47" i="48"/>
  <c r="J47" i="48"/>
  <c r="K41" i="48"/>
  <c r="J41" i="48"/>
  <c r="J29" i="48"/>
  <c r="J27" i="48" s="1"/>
  <c r="K15" i="48"/>
  <c r="J15" i="48"/>
  <c r="K21" i="48"/>
  <c r="J21" i="48"/>
  <c r="K18" i="48"/>
  <c r="J18" i="48"/>
  <c r="I15" i="48"/>
  <c r="I7" i="48" s="1"/>
  <c r="H15" i="48"/>
  <c r="G15" i="48"/>
  <c r="G7" i="48" s="1"/>
  <c r="H7" i="48"/>
  <c r="K72" i="47"/>
  <c r="J72" i="47"/>
  <c r="K62" i="47"/>
  <c r="J62" i="47"/>
  <c r="I62" i="47"/>
  <c r="K56" i="47"/>
  <c r="J56" i="47"/>
  <c r="I56" i="47"/>
  <c r="H56" i="47"/>
  <c r="H54" i="47"/>
  <c r="G53" i="47"/>
  <c r="G51" i="47"/>
  <c r="G50" i="47"/>
  <c r="K47" i="47"/>
  <c r="J47" i="47"/>
  <c r="I47" i="47"/>
  <c r="H47" i="47"/>
  <c r="K41" i="47"/>
  <c r="J41" i="47"/>
  <c r="I41" i="47"/>
  <c r="K27" i="47"/>
  <c r="J29" i="47"/>
  <c r="J27" i="47" s="1"/>
  <c r="I29" i="47"/>
  <c r="I27" i="47" s="1"/>
  <c r="H29" i="47"/>
  <c r="I23" i="47"/>
  <c r="K21" i="47"/>
  <c r="J21" i="47"/>
  <c r="K18" i="47"/>
  <c r="J18" i="47"/>
  <c r="J15" i="47"/>
  <c r="H15" i="47"/>
  <c r="G15" i="47"/>
  <c r="I53" i="47" l="1"/>
  <c r="I7" i="53"/>
  <c r="H7" i="53"/>
  <c r="K7" i="53"/>
  <c r="K10" i="68" s="1"/>
  <c r="K53" i="47"/>
  <c r="K7" i="47" s="1"/>
  <c r="G47" i="47"/>
  <c r="G7" i="47" s="1"/>
  <c r="I15" i="47"/>
  <c r="I7" i="47" s="1"/>
  <c r="I74" i="66" s="1"/>
  <c r="I25" i="47"/>
  <c r="I25" i="49" s="1"/>
  <c r="H7" i="47"/>
  <c r="H74" i="66" s="1"/>
  <c r="J53" i="48"/>
  <c r="J7" i="48" s="1"/>
  <c r="G7" i="53"/>
  <c r="K53" i="48"/>
  <c r="J53" i="47"/>
  <c r="J7" i="47" s="1"/>
  <c r="J7" i="53"/>
  <c r="L46" i="68"/>
  <c r="L47" i="68"/>
  <c r="L48" i="68"/>
  <c r="L49" i="68"/>
  <c r="L50" i="68"/>
  <c r="L51" i="68"/>
  <c r="L52" i="68"/>
  <c r="L53" i="68"/>
  <c r="L54" i="68"/>
  <c r="L55" i="68"/>
  <c r="L56" i="68"/>
  <c r="L57" i="68"/>
  <c r="L58" i="68"/>
  <c r="L59" i="68"/>
  <c r="L60" i="68"/>
  <c r="L62" i="68"/>
  <c r="H7" i="69"/>
  <c r="I7" i="69"/>
  <c r="J7" i="69"/>
  <c r="K7" i="69"/>
  <c r="L7" i="69"/>
  <c r="H9" i="69"/>
  <c r="I9" i="69"/>
  <c r="J9" i="69"/>
  <c r="K9" i="69"/>
  <c r="L9" i="69"/>
  <c r="H10" i="69"/>
  <c r="I10" i="69"/>
  <c r="J10" i="69"/>
  <c r="K10" i="69"/>
  <c r="L10" i="69"/>
  <c r="H39" i="69"/>
  <c r="I39" i="69"/>
  <c r="J39" i="69"/>
  <c r="K39" i="69"/>
  <c r="L39" i="69"/>
  <c r="H41" i="69"/>
  <c r="I41" i="69"/>
  <c r="J41" i="69"/>
  <c r="K41" i="69"/>
  <c r="L41" i="69"/>
  <c r="H42" i="69"/>
  <c r="I42" i="69"/>
  <c r="J42" i="69"/>
  <c r="K42" i="69"/>
  <c r="L42" i="69"/>
  <c r="H43" i="69"/>
  <c r="I43" i="69"/>
  <c r="J43" i="69"/>
  <c r="K43" i="69"/>
  <c r="L43" i="69"/>
  <c r="H44" i="69"/>
  <c r="I44" i="69"/>
  <c r="J44" i="69"/>
  <c r="K44" i="69"/>
  <c r="L44" i="69"/>
  <c r="H46" i="69"/>
  <c r="I46" i="69"/>
  <c r="J46" i="69"/>
  <c r="K46" i="69"/>
  <c r="L46" i="69"/>
  <c r="H47" i="69"/>
  <c r="I47" i="69"/>
  <c r="J47" i="69"/>
  <c r="K47" i="69"/>
  <c r="L47" i="69"/>
  <c r="H48" i="69"/>
  <c r="I48" i="69"/>
  <c r="J48" i="69"/>
  <c r="K48" i="69"/>
  <c r="L48" i="69"/>
  <c r="H49" i="69"/>
  <c r="I49" i="69"/>
  <c r="J49" i="69"/>
  <c r="K49" i="69"/>
  <c r="L49" i="69"/>
  <c r="H50" i="69"/>
  <c r="I50" i="69"/>
  <c r="J50" i="69"/>
  <c r="K50" i="69"/>
  <c r="L50" i="69"/>
  <c r="H51" i="69"/>
  <c r="I51" i="69"/>
  <c r="J51" i="69"/>
  <c r="K51" i="69"/>
  <c r="L51" i="69"/>
  <c r="H52" i="69"/>
  <c r="I52" i="69"/>
  <c r="J52" i="69"/>
  <c r="K52" i="69"/>
  <c r="L52" i="69"/>
  <c r="H53" i="69"/>
  <c r="I53" i="69"/>
  <c r="J53" i="69"/>
  <c r="K53" i="69"/>
  <c r="L53" i="69"/>
  <c r="H54" i="69"/>
  <c r="I54" i="69"/>
  <c r="J54" i="69"/>
  <c r="K54" i="69"/>
  <c r="L54" i="69"/>
  <c r="H55" i="69"/>
  <c r="I55" i="69"/>
  <c r="J55" i="69"/>
  <c r="K55" i="69"/>
  <c r="L55" i="69"/>
  <c r="H56" i="69"/>
  <c r="I56" i="69"/>
  <c r="J56" i="69"/>
  <c r="K56" i="69"/>
  <c r="L56" i="69"/>
  <c r="H57" i="69"/>
  <c r="I57" i="69"/>
  <c r="J57" i="69"/>
  <c r="K57" i="69"/>
  <c r="L57" i="69"/>
  <c r="H58" i="69"/>
  <c r="I58" i="69"/>
  <c r="J58" i="69"/>
  <c r="K58" i="69"/>
  <c r="L58" i="69"/>
  <c r="H59" i="69"/>
  <c r="I59" i="69"/>
  <c r="J59" i="69"/>
  <c r="K59" i="69"/>
  <c r="L59" i="69"/>
  <c r="H60" i="69"/>
  <c r="I60" i="69"/>
  <c r="J60" i="69"/>
  <c r="K60" i="69"/>
  <c r="L60" i="69"/>
  <c r="H62" i="69"/>
  <c r="I62" i="69"/>
  <c r="J62" i="69"/>
  <c r="K62" i="69"/>
  <c r="L62" i="69"/>
  <c r="H64" i="69"/>
  <c r="I64" i="69"/>
  <c r="J64" i="69"/>
  <c r="K64" i="69"/>
  <c r="L64" i="69"/>
  <c r="H65" i="69"/>
  <c r="I65" i="69"/>
  <c r="J65" i="69"/>
  <c r="K65" i="69"/>
  <c r="L65" i="69"/>
  <c r="H66" i="69"/>
  <c r="I66" i="69"/>
  <c r="J66" i="69"/>
  <c r="K66" i="69"/>
  <c r="L66" i="69"/>
  <c r="H67" i="69"/>
  <c r="I67" i="69"/>
  <c r="J67" i="69"/>
  <c r="K67" i="69"/>
  <c r="L67" i="69"/>
  <c r="H69" i="69"/>
  <c r="I69" i="69"/>
  <c r="J69" i="69"/>
  <c r="K69" i="69"/>
  <c r="L69" i="69"/>
  <c r="H70" i="69"/>
  <c r="I70" i="69"/>
  <c r="J70" i="69"/>
  <c r="K70" i="69"/>
  <c r="L70" i="69"/>
  <c r="H71" i="69"/>
  <c r="I71" i="69"/>
  <c r="J71" i="69"/>
  <c r="K71" i="69"/>
  <c r="L71" i="69"/>
  <c r="H72" i="69"/>
  <c r="I72" i="69"/>
  <c r="J72" i="69"/>
  <c r="K72" i="69"/>
  <c r="L72" i="69"/>
  <c r="H73" i="69"/>
  <c r="I73" i="69"/>
  <c r="J73" i="69"/>
  <c r="K73" i="69"/>
  <c r="L73" i="69"/>
  <c r="H75" i="69"/>
  <c r="I75" i="69"/>
  <c r="J75" i="69"/>
  <c r="K75" i="69"/>
  <c r="L75" i="69"/>
  <c r="G39" i="69"/>
  <c r="G41" i="69"/>
  <c r="G42" i="69"/>
  <c r="G43" i="69"/>
  <c r="G44" i="69"/>
  <c r="G46" i="69"/>
  <c r="G47" i="69"/>
  <c r="G48" i="69"/>
  <c r="G49" i="69"/>
  <c r="G50" i="69"/>
  <c r="G51" i="69"/>
  <c r="G52" i="69"/>
  <c r="G53" i="69"/>
  <c r="G54" i="69"/>
  <c r="G55" i="69"/>
  <c r="G56" i="69"/>
  <c r="G57" i="69"/>
  <c r="G58" i="69"/>
  <c r="G59" i="69"/>
  <c r="G60" i="69"/>
  <c r="G62" i="69"/>
  <c r="G64" i="69"/>
  <c r="G65" i="69"/>
  <c r="G66" i="69"/>
  <c r="G67" i="69"/>
  <c r="G69" i="69"/>
  <c r="G70" i="69"/>
  <c r="G71" i="69"/>
  <c r="G72" i="69"/>
  <c r="G73" i="69"/>
  <c r="G75" i="69"/>
  <c r="G10" i="69"/>
  <c r="G9" i="69"/>
  <c r="G7" i="69"/>
  <c r="H7" i="84"/>
  <c r="I7" i="84"/>
  <c r="L7" i="84"/>
  <c r="H9" i="84"/>
  <c r="I9" i="84"/>
  <c r="J9" i="84"/>
  <c r="K9" i="84"/>
  <c r="L9" i="84"/>
  <c r="H10" i="84"/>
  <c r="I10" i="84"/>
  <c r="J10" i="84"/>
  <c r="K10" i="84"/>
  <c r="L10" i="84"/>
  <c r="H39" i="84"/>
  <c r="I39" i="84"/>
  <c r="J39" i="84"/>
  <c r="K39" i="84"/>
  <c r="L39" i="84"/>
  <c r="H41" i="84"/>
  <c r="I41" i="84"/>
  <c r="J41" i="84"/>
  <c r="K41" i="84"/>
  <c r="L41" i="84"/>
  <c r="H42" i="84"/>
  <c r="I42" i="84"/>
  <c r="J42" i="84"/>
  <c r="K42" i="84"/>
  <c r="L42" i="84"/>
  <c r="H43" i="84"/>
  <c r="I43" i="84"/>
  <c r="J43" i="84"/>
  <c r="K43" i="84"/>
  <c r="L43" i="84"/>
  <c r="H44" i="84"/>
  <c r="I44" i="84"/>
  <c r="J44" i="84"/>
  <c r="K44" i="84"/>
  <c r="L44" i="84"/>
  <c r="H46" i="84"/>
  <c r="I46" i="84"/>
  <c r="J46" i="84"/>
  <c r="K46" i="84"/>
  <c r="L46" i="84"/>
  <c r="H47" i="84"/>
  <c r="I47" i="84"/>
  <c r="J47" i="84"/>
  <c r="K47" i="84"/>
  <c r="L47" i="84"/>
  <c r="H48" i="84"/>
  <c r="I48" i="84"/>
  <c r="J48" i="84"/>
  <c r="K48" i="84"/>
  <c r="L48" i="84"/>
  <c r="H49" i="84"/>
  <c r="I49" i="84"/>
  <c r="J49" i="84"/>
  <c r="K49" i="84"/>
  <c r="L49" i="84"/>
  <c r="H50" i="84"/>
  <c r="I50" i="84"/>
  <c r="J50" i="84"/>
  <c r="K50" i="84"/>
  <c r="L50" i="84"/>
  <c r="H51" i="84"/>
  <c r="I51" i="84"/>
  <c r="J51" i="84"/>
  <c r="K51" i="84"/>
  <c r="L51" i="84"/>
  <c r="H52" i="84"/>
  <c r="I52" i="84"/>
  <c r="J52" i="84"/>
  <c r="K52" i="84"/>
  <c r="L52" i="84"/>
  <c r="H53" i="84"/>
  <c r="I53" i="84"/>
  <c r="J53" i="84"/>
  <c r="K53" i="84"/>
  <c r="L53" i="84"/>
  <c r="H54" i="84"/>
  <c r="I54" i="84"/>
  <c r="J54" i="84"/>
  <c r="K54" i="84"/>
  <c r="L54" i="84"/>
  <c r="H55" i="84"/>
  <c r="I55" i="84"/>
  <c r="J55" i="84"/>
  <c r="K55" i="84"/>
  <c r="L55" i="84"/>
  <c r="H56" i="84"/>
  <c r="I56" i="84"/>
  <c r="J56" i="84"/>
  <c r="K56" i="84"/>
  <c r="L56" i="84"/>
  <c r="H57" i="84"/>
  <c r="I57" i="84"/>
  <c r="J57" i="84"/>
  <c r="K57" i="84"/>
  <c r="L57" i="84"/>
  <c r="H58" i="84"/>
  <c r="I58" i="84"/>
  <c r="J58" i="84"/>
  <c r="K58" i="84"/>
  <c r="L58" i="84"/>
  <c r="H59" i="84"/>
  <c r="I59" i="84"/>
  <c r="J59" i="84"/>
  <c r="K59" i="84"/>
  <c r="L59" i="84"/>
  <c r="H60" i="84"/>
  <c r="I60" i="84"/>
  <c r="J60" i="84"/>
  <c r="K60" i="84"/>
  <c r="L60" i="84"/>
  <c r="H62" i="84"/>
  <c r="I62" i="84"/>
  <c r="J62" i="84"/>
  <c r="K62" i="84"/>
  <c r="L62" i="84"/>
  <c r="H64" i="84"/>
  <c r="I64" i="84"/>
  <c r="J64" i="84"/>
  <c r="K64" i="84"/>
  <c r="L64" i="84"/>
  <c r="H65" i="84"/>
  <c r="I65" i="84"/>
  <c r="J65" i="84"/>
  <c r="K65" i="84"/>
  <c r="L65" i="84"/>
  <c r="H66" i="84"/>
  <c r="I66" i="84"/>
  <c r="J66" i="84"/>
  <c r="K66" i="84"/>
  <c r="L66" i="84"/>
  <c r="H67" i="84"/>
  <c r="I67" i="84"/>
  <c r="J67" i="84"/>
  <c r="K67" i="84"/>
  <c r="L67" i="84"/>
  <c r="H69" i="84"/>
  <c r="I69" i="84"/>
  <c r="J69" i="84"/>
  <c r="K69" i="84"/>
  <c r="L69" i="84"/>
  <c r="H70" i="84"/>
  <c r="I70" i="84"/>
  <c r="J70" i="84"/>
  <c r="K70" i="84"/>
  <c r="L70" i="84"/>
  <c r="H71" i="84"/>
  <c r="I71" i="84"/>
  <c r="J71" i="84"/>
  <c r="K71" i="84"/>
  <c r="L71" i="84"/>
  <c r="H72" i="84"/>
  <c r="I72" i="84"/>
  <c r="J72" i="84"/>
  <c r="K72" i="84"/>
  <c r="L72" i="84"/>
  <c r="H73" i="84"/>
  <c r="I73" i="84"/>
  <c r="J73" i="84"/>
  <c r="K73" i="84"/>
  <c r="L73" i="84"/>
  <c r="H75" i="84"/>
  <c r="I75" i="84"/>
  <c r="J75" i="84"/>
  <c r="K75" i="84"/>
  <c r="L75" i="84"/>
  <c r="G75" i="84"/>
  <c r="G72" i="84"/>
  <c r="G73" i="84"/>
  <c r="G71" i="84"/>
  <c r="G70" i="84"/>
  <c r="G69" i="84"/>
  <c r="G66" i="84"/>
  <c r="G67" i="84"/>
  <c r="G65" i="84"/>
  <c r="G64" i="84"/>
  <c r="G62" i="84"/>
  <c r="G48" i="84"/>
  <c r="G49" i="84"/>
  <c r="G50" i="84"/>
  <c r="G51" i="84"/>
  <c r="G52" i="84"/>
  <c r="G53" i="84"/>
  <c r="G54" i="84"/>
  <c r="G55" i="84"/>
  <c r="G56" i="84"/>
  <c r="G57" i="84"/>
  <c r="G58" i="84"/>
  <c r="G59" i="84"/>
  <c r="G60" i="84"/>
  <c r="G47" i="84"/>
  <c r="G46" i="84"/>
  <c r="G43" i="84"/>
  <c r="G44" i="84"/>
  <c r="G42" i="84"/>
  <c r="G41" i="84"/>
  <c r="G39" i="84"/>
  <c r="G9" i="84"/>
  <c r="G7" i="84"/>
  <c r="G10" i="84"/>
  <c r="L27" i="49"/>
  <c r="K53" i="49"/>
  <c r="L53" i="49"/>
  <c r="L9" i="68"/>
  <c r="L7" i="68"/>
  <c r="L10" i="68"/>
  <c r="L11" i="68"/>
  <c r="L12" i="68"/>
  <c r="L13" i="68"/>
  <c r="L14" i="68"/>
  <c r="L15" i="68"/>
  <c r="L16" i="68"/>
  <c r="L17" i="68"/>
  <c r="L18" i="68"/>
  <c r="L19" i="68"/>
  <c r="L20" i="68"/>
  <c r="L21" i="68"/>
  <c r="L22" i="68"/>
  <c r="L23" i="68"/>
  <c r="L24" i="68"/>
  <c r="L25" i="68"/>
  <c r="L26" i="68"/>
  <c r="L27" i="68"/>
  <c r="L28" i="68"/>
  <c r="L29" i="68"/>
  <c r="L30" i="68"/>
  <c r="L31" i="68"/>
  <c r="L32" i="68"/>
  <c r="L33" i="68"/>
  <c r="L34" i="68"/>
  <c r="L35" i="68"/>
  <c r="L36" i="68"/>
  <c r="L37" i="68"/>
  <c r="L39" i="68"/>
  <c r="L41" i="68"/>
  <c r="L42" i="68"/>
  <c r="L43" i="68"/>
  <c r="L44" i="68"/>
  <c r="L64" i="68"/>
  <c r="L65" i="68"/>
  <c r="L66" i="68"/>
  <c r="L67" i="68"/>
  <c r="L69" i="68"/>
  <c r="L70" i="68"/>
  <c r="L71" i="68"/>
  <c r="L72" i="68"/>
  <c r="L73" i="68"/>
  <c r="L75" i="68"/>
  <c r="L7" i="67"/>
  <c r="L9" i="67"/>
  <c r="L12" i="67"/>
  <c r="L15" i="67"/>
  <c r="L16" i="67"/>
  <c r="L17" i="67"/>
  <c r="L18" i="67"/>
  <c r="L19" i="67"/>
  <c r="L20" i="67"/>
  <c r="L21" i="67"/>
  <c r="L22" i="67"/>
  <c r="L23" i="67"/>
  <c r="L25" i="67"/>
  <c r="L27" i="67"/>
  <c r="L28" i="67"/>
  <c r="L29" i="67"/>
  <c r="L30" i="67"/>
  <c r="L31" i="67"/>
  <c r="L32" i="67"/>
  <c r="L34" i="67"/>
  <c r="L36" i="67"/>
  <c r="L39" i="67"/>
  <c r="L41" i="67"/>
  <c r="L43" i="67"/>
  <c r="L44" i="67"/>
  <c r="L47" i="67"/>
  <c r="L49" i="67"/>
  <c r="L50" i="67"/>
  <c r="L51" i="67"/>
  <c r="L53" i="67"/>
  <c r="L54" i="67"/>
  <c r="L56" i="67"/>
  <c r="L58" i="67"/>
  <c r="L59" i="67"/>
  <c r="L60" i="67"/>
  <c r="L62" i="67"/>
  <c r="L65" i="67"/>
  <c r="L67" i="67"/>
  <c r="L68" i="67"/>
  <c r="L72" i="67"/>
  <c r="L74" i="67"/>
  <c r="L76" i="67"/>
  <c r="L80" i="67"/>
  <c r="L9" i="49"/>
  <c r="L12" i="49"/>
  <c r="L16" i="49"/>
  <c r="L17" i="49"/>
  <c r="L18" i="49"/>
  <c r="L19" i="49"/>
  <c r="L20" i="49"/>
  <c r="L21" i="49"/>
  <c r="L23" i="49"/>
  <c r="L25" i="49"/>
  <c r="L28" i="49"/>
  <c r="L29" i="49"/>
  <c r="L30" i="49"/>
  <c r="L31" i="49"/>
  <c r="L32" i="49"/>
  <c r="L34" i="49"/>
  <c r="L36" i="49"/>
  <c r="L39" i="49"/>
  <c r="L41" i="49"/>
  <c r="L43" i="49"/>
  <c r="L44" i="49"/>
  <c r="L47" i="49"/>
  <c r="L49" i="49"/>
  <c r="L50" i="49"/>
  <c r="L51" i="49"/>
  <c r="L54" i="49"/>
  <c r="L56" i="49"/>
  <c r="L58" i="49"/>
  <c r="L59" i="49"/>
  <c r="L60" i="49"/>
  <c r="L62" i="49"/>
  <c r="L65" i="49"/>
  <c r="L67" i="49"/>
  <c r="L68" i="49"/>
  <c r="L72" i="49"/>
  <c r="L74" i="49"/>
  <c r="L76" i="49"/>
  <c r="L80" i="49"/>
  <c r="I56" i="49"/>
  <c r="G76" i="49"/>
  <c r="H76" i="49"/>
  <c r="I76" i="49"/>
  <c r="J76" i="49"/>
  <c r="K76" i="49"/>
  <c r="H74" i="49"/>
  <c r="I74" i="49"/>
  <c r="J74" i="49"/>
  <c r="G74" i="49"/>
  <c r="H17" i="49"/>
  <c r="I17" i="49"/>
  <c r="J17" i="49"/>
  <c r="K17" i="49"/>
  <c r="G17" i="49"/>
  <c r="G106" i="74"/>
  <c r="K44" i="49"/>
  <c r="J44" i="49"/>
  <c r="I44" i="49"/>
  <c r="H44" i="49"/>
  <c r="G44" i="49"/>
  <c r="K43" i="49"/>
  <c r="J43" i="49"/>
  <c r="I43" i="49"/>
  <c r="H43" i="49"/>
  <c r="G43" i="49"/>
  <c r="G9" i="49"/>
  <c r="H9" i="49"/>
  <c r="I9" i="49"/>
  <c r="J9" i="49"/>
  <c r="G12" i="49"/>
  <c r="H12" i="49"/>
  <c r="I12" i="49"/>
  <c r="J12" i="49"/>
  <c r="G15" i="49"/>
  <c r="G16" i="49"/>
  <c r="H16" i="49"/>
  <c r="I16" i="49"/>
  <c r="J16" i="49"/>
  <c r="G18" i="49"/>
  <c r="H18" i="49"/>
  <c r="I18" i="49"/>
  <c r="J18" i="49"/>
  <c r="G19" i="49"/>
  <c r="H19" i="49"/>
  <c r="I19" i="49"/>
  <c r="J19" i="49"/>
  <c r="G20" i="49"/>
  <c r="H20" i="49"/>
  <c r="I20" i="49"/>
  <c r="J20" i="49"/>
  <c r="G21" i="49"/>
  <c r="H21" i="49"/>
  <c r="I21" i="49"/>
  <c r="J21" i="49"/>
  <c r="G22" i="49"/>
  <c r="H22" i="49"/>
  <c r="I22" i="49"/>
  <c r="G23" i="49"/>
  <c r="H23" i="49"/>
  <c r="I23" i="49"/>
  <c r="J23" i="49"/>
  <c r="G25" i="49"/>
  <c r="H25" i="49"/>
  <c r="J25" i="49"/>
  <c r="G27" i="49"/>
  <c r="H27" i="49"/>
  <c r="I27" i="49"/>
  <c r="J27" i="49"/>
  <c r="G28" i="49"/>
  <c r="H28" i="49"/>
  <c r="I28" i="49"/>
  <c r="J28" i="49"/>
  <c r="H29" i="49"/>
  <c r="G30" i="49"/>
  <c r="H30" i="49"/>
  <c r="I30" i="49"/>
  <c r="J30" i="49"/>
  <c r="G31" i="49"/>
  <c r="H31" i="49"/>
  <c r="I31" i="49"/>
  <c r="J31" i="49"/>
  <c r="G32" i="49"/>
  <c r="H32" i="49"/>
  <c r="I32" i="49"/>
  <c r="J32" i="49"/>
  <c r="G34" i="49"/>
  <c r="H34" i="49"/>
  <c r="I34" i="49"/>
  <c r="J34" i="49"/>
  <c r="G36" i="49"/>
  <c r="H36" i="49"/>
  <c r="I36" i="49"/>
  <c r="J36" i="49"/>
  <c r="G39" i="49"/>
  <c r="H39" i="49"/>
  <c r="I39" i="49"/>
  <c r="J39" i="49"/>
  <c r="G41" i="49"/>
  <c r="H41" i="49"/>
  <c r="I41" i="49"/>
  <c r="J41" i="49"/>
  <c r="G49" i="49"/>
  <c r="H49" i="49"/>
  <c r="I49" i="49"/>
  <c r="J49" i="49"/>
  <c r="G50" i="49"/>
  <c r="H50" i="49"/>
  <c r="I50" i="49"/>
  <c r="J50" i="49"/>
  <c r="G51" i="49"/>
  <c r="H51" i="49"/>
  <c r="I51" i="49"/>
  <c r="J51" i="49"/>
  <c r="I53" i="49"/>
  <c r="J53" i="49"/>
  <c r="G54" i="49"/>
  <c r="H54" i="49"/>
  <c r="J54" i="49"/>
  <c r="G56" i="49"/>
  <c r="H56" i="49"/>
  <c r="J56" i="49"/>
  <c r="G58" i="49"/>
  <c r="H58" i="49"/>
  <c r="I58" i="49"/>
  <c r="J58" i="49"/>
  <c r="G59" i="49"/>
  <c r="H59" i="49"/>
  <c r="I59" i="49"/>
  <c r="J59" i="49"/>
  <c r="G60" i="49"/>
  <c r="H60" i="49"/>
  <c r="I60" i="49"/>
  <c r="J60" i="49"/>
  <c r="G62" i="49"/>
  <c r="H62" i="49"/>
  <c r="I62" i="49"/>
  <c r="J62" i="49"/>
  <c r="G65" i="49"/>
  <c r="H65" i="49"/>
  <c r="I65" i="49"/>
  <c r="J65" i="49"/>
  <c r="G67" i="49"/>
  <c r="H67" i="49"/>
  <c r="I67" i="49"/>
  <c r="J67" i="49"/>
  <c r="G68" i="49"/>
  <c r="H68" i="49"/>
  <c r="I68" i="49"/>
  <c r="J68" i="49"/>
  <c r="G72" i="49"/>
  <c r="H72" i="49"/>
  <c r="I72" i="49"/>
  <c r="J72" i="49"/>
  <c r="G80" i="49"/>
  <c r="H80" i="49"/>
  <c r="I80" i="49"/>
  <c r="J80" i="49"/>
  <c r="H68" i="67"/>
  <c r="H54" i="67"/>
  <c r="H30" i="67"/>
  <c r="H19" i="67"/>
  <c r="H59" i="67"/>
  <c r="H43" i="67"/>
  <c r="H22" i="67"/>
  <c r="H65" i="67"/>
  <c r="H50" i="67"/>
  <c r="H28" i="67"/>
  <c r="H17" i="67"/>
  <c r="H67" i="67"/>
  <c r="H51" i="67"/>
  <c r="H76" i="67"/>
  <c r="H58" i="67"/>
  <c r="H62" i="67"/>
  <c r="H74" i="67"/>
  <c r="H56" i="67"/>
  <c r="H31" i="67"/>
  <c r="H20" i="67"/>
  <c r="H29" i="67"/>
  <c r="H21" i="67"/>
  <c r="H60" i="67"/>
  <c r="H44" i="67"/>
  <c r="H23" i="67"/>
  <c r="H18" i="67"/>
  <c r="H32" i="67"/>
  <c r="H49" i="67"/>
  <c r="H25" i="67"/>
  <c r="H16" i="67"/>
  <c r="I59" i="67"/>
  <c r="I43" i="67"/>
  <c r="I22" i="67"/>
  <c r="I65" i="67"/>
  <c r="I50" i="67"/>
  <c r="I28" i="67"/>
  <c r="I17" i="67"/>
  <c r="I74" i="67"/>
  <c r="I56" i="67"/>
  <c r="I31" i="67"/>
  <c r="I20" i="67"/>
  <c r="I58" i="67"/>
  <c r="I32" i="67"/>
  <c r="I21" i="67"/>
  <c r="I49" i="67"/>
  <c r="I19" i="67"/>
  <c r="I60" i="67"/>
  <c r="I44" i="67"/>
  <c r="I23" i="67"/>
  <c r="I76" i="67"/>
  <c r="I68" i="67"/>
  <c r="I67" i="67"/>
  <c r="I51" i="67"/>
  <c r="I29" i="67"/>
  <c r="I18" i="67"/>
  <c r="I62" i="67"/>
  <c r="I25" i="67"/>
  <c r="I16" i="67"/>
  <c r="I54" i="67"/>
  <c r="I30" i="67"/>
  <c r="G62" i="67"/>
  <c r="G49" i="67"/>
  <c r="G25" i="67"/>
  <c r="G16" i="67"/>
  <c r="G68" i="67"/>
  <c r="G54" i="67"/>
  <c r="G30" i="67"/>
  <c r="G19" i="67"/>
  <c r="G59" i="67"/>
  <c r="G43" i="67"/>
  <c r="G22" i="67"/>
  <c r="G67" i="67"/>
  <c r="G29" i="67"/>
  <c r="G32" i="67"/>
  <c r="G65" i="67"/>
  <c r="G50" i="67"/>
  <c r="G28" i="67"/>
  <c r="G17" i="67"/>
  <c r="G44" i="67"/>
  <c r="G51" i="67"/>
  <c r="G18" i="67"/>
  <c r="G58" i="67"/>
  <c r="G74" i="67"/>
  <c r="G56" i="67"/>
  <c r="G31" i="67"/>
  <c r="G20" i="67"/>
  <c r="G60" i="67"/>
  <c r="G23" i="67"/>
  <c r="G76" i="67"/>
  <c r="G21" i="67"/>
  <c r="I34" i="67"/>
  <c r="I12" i="67"/>
  <c r="I41" i="67"/>
  <c r="I7" i="67"/>
  <c r="I72" i="67"/>
  <c r="I15" i="67"/>
  <c r="I53" i="67"/>
  <c r="I36" i="67"/>
  <c r="I47" i="67"/>
  <c r="I80" i="67"/>
  <c r="I27" i="67"/>
  <c r="I9" i="67"/>
  <c r="I39" i="67"/>
  <c r="H53" i="67"/>
  <c r="H34" i="67"/>
  <c r="H12" i="67"/>
  <c r="H39" i="67"/>
  <c r="H41" i="67"/>
  <c r="H7" i="67"/>
  <c r="H72" i="67"/>
  <c r="H15" i="67"/>
  <c r="H36" i="67"/>
  <c r="H47" i="67"/>
  <c r="H80" i="67"/>
  <c r="H27" i="67"/>
  <c r="H9" i="67"/>
  <c r="G39" i="67"/>
  <c r="G53" i="67"/>
  <c r="G34" i="67"/>
  <c r="G12" i="67"/>
  <c r="G41" i="67"/>
  <c r="G7" i="67"/>
  <c r="G80" i="67"/>
  <c r="G72" i="67"/>
  <c r="G15" i="67"/>
  <c r="G36" i="67"/>
  <c r="G9" i="67"/>
  <c r="G27" i="67"/>
  <c r="G47" i="67"/>
  <c r="J29" i="49"/>
  <c r="J47" i="49"/>
  <c r="I54" i="49"/>
  <c r="H47" i="49"/>
  <c r="H15" i="49"/>
  <c r="G29" i="49"/>
  <c r="I29" i="49"/>
  <c r="I47" i="49"/>
  <c r="G53" i="49"/>
  <c r="H53" i="49"/>
  <c r="K80" i="49"/>
  <c r="K47" i="49"/>
  <c r="K41" i="49"/>
  <c r="K39" i="49"/>
  <c r="K36" i="49"/>
  <c r="K34" i="49"/>
  <c r="K12" i="49"/>
  <c r="K9" i="49"/>
  <c r="K25" i="49"/>
  <c r="K23" i="49"/>
  <c r="G72" i="68"/>
  <c r="G67" i="68"/>
  <c r="G60" i="68"/>
  <c r="G57" i="68"/>
  <c r="G54" i="68"/>
  <c r="G51" i="68"/>
  <c r="G48" i="68"/>
  <c r="G43" i="68"/>
  <c r="G36" i="68"/>
  <c r="G33" i="68"/>
  <c r="G30" i="68"/>
  <c r="G27" i="68"/>
  <c r="G24" i="68"/>
  <c r="G21" i="68"/>
  <c r="G18" i="68"/>
  <c r="G15" i="68"/>
  <c r="G12" i="68"/>
  <c r="G71" i="68"/>
  <c r="G56" i="68"/>
  <c r="G47" i="68"/>
  <c r="G35" i="68"/>
  <c r="G29" i="68"/>
  <c r="G23" i="68"/>
  <c r="G17" i="68"/>
  <c r="G11" i="68"/>
  <c r="G66" i="68"/>
  <c r="G59" i="68"/>
  <c r="G53" i="68"/>
  <c r="G42" i="68"/>
  <c r="G32" i="68"/>
  <c r="G26" i="68"/>
  <c r="G20" i="68"/>
  <c r="G14" i="68"/>
  <c r="G50" i="68"/>
  <c r="G10" i="68"/>
  <c r="G73" i="68"/>
  <c r="G70" i="68"/>
  <c r="G65" i="68"/>
  <c r="G58" i="68"/>
  <c r="G55" i="68"/>
  <c r="G52" i="68"/>
  <c r="G49" i="68"/>
  <c r="G44" i="68"/>
  <c r="G37" i="68"/>
  <c r="G34" i="68"/>
  <c r="G31" i="68"/>
  <c r="G28" i="68"/>
  <c r="G25" i="68"/>
  <c r="G22" i="68"/>
  <c r="G19" i="68"/>
  <c r="G16" i="68"/>
  <c r="G13" i="68"/>
  <c r="H57" i="68"/>
  <c r="H36" i="68"/>
  <c r="H24" i="68"/>
  <c r="H71" i="68"/>
  <c r="H66" i="68"/>
  <c r="H59" i="68"/>
  <c r="H56" i="68"/>
  <c r="H53" i="68"/>
  <c r="H50" i="68"/>
  <c r="H47" i="68"/>
  <c r="H42" i="68"/>
  <c r="H35" i="68"/>
  <c r="H32" i="68"/>
  <c r="H29" i="68"/>
  <c r="H26" i="68"/>
  <c r="H23" i="68"/>
  <c r="H20" i="68"/>
  <c r="H17" i="68"/>
  <c r="H14" i="68"/>
  <c r="H11" i="68"/>
  <c r="H60" i="68"/>
  <c r="H51" i="68"/>
  <c r="H33" i="68"/>
  <c r="H21" i="68"/>
  <c r="H43" i="68"/>
  <c r="H12" i="68"/>
  <c r="H72" i="68"/>
  <c r="H48" i="68"/>
  <c r="H27" i="68"/>
  <c r="H15" i="68"/>
  <c r="H73" i="68"/>
  <c r="H70" i="68"/>
  <c r="H65" i="68"/>
  <c r="H58" i="68"/>
  <c r="H55" i="68"/>
  <c r="H52" i="68"/>
  <c r="H49" i="68"/>
  <c r="H44" i="68"/>
  <c r="H37" i="68"/>
  <c r="H34" i="68"/>
  <c r="H31" i="68"/>
  <c r="H28" i="68"/>
  <c r="H25" i="68"/>
  <c r="H22" i="68"/>
  <c r="H19" i="68"/>
  <c r="H16" i="68"/>
  <c r="H13" i="68"/>
  <c r="H10" i="68"/>
  <c r="H67" i="68"/>
  <c r="H54" i="68"/>
  <c r="H30" i="68"/>
  <c r="H18" i="68"/>
  <c r="I72" i="68"/>
  <c r="I21" i="68"/>
  <c r="I56" i="68"/>
  <c r="I42" i="68"/>
  <c r="I26" i="68"/>
  <c r="I14" i="68"/>
  <c r="I51" i="68"/>
  <c r="I58" i="68"/>
  <c r="I44" i="68"/>
  <c r="I28" i="68"/>
  <c r="I16" i="68"/>
  <c r="I48" i="68"/>
  <c r="I60" i="68"/>
  <c r="H62" i="68"/>
  <c r="H64" i="68"/>
  <c r="H7" i="68"/>
  <c r="H39" i="68"/>
  <c r="H46" i="68"/>
  <c r="H75" i="68"/>
  <c r="H41" i="68"/>
  <c r="H69" i="68"/>
  <c r="H9" i="68"/>
  <c r="I41" i="68"/>
  <c r="I64" i="68"/>
  <c r="G69" i="68"/>
  <c r="G9" i="68"/>
  <c r="G62" i="68"/>
  <c r="G64" i="68"/>
  <c r="G7" i="68"/>
  <c r="G39" i="68"/>
  <c r="G46" i="68"/>
  <c r="G75" i="68"/>
  <c r="G41" i="68"/>
  <c r="K68" i="49"/>
  <c r="K67" i="49"/>
  <c r="K65" i="49"/>
  <c r="K62" i="49"/>
  <c r="K60" i="49"/>
  <c r="K59" i="49"/>
  <c r="K58" i="49"/>
  <c r="K51" i="49"/>
  <c r="K50" i="49"/>
  <c r="K49" i="49"/>
  <c r="K31" i="49"/>
  <c r="K30" i="49"/>
  <c r="K28" i="49"/>
  <c r="K22" i="49"/>
  <c r="K20" i="49"/>
  <c r="K19" i="49"/>
  <c r="K16" i="49"/>
  <c r="K21" i="49"/>
  <c r="K18" i="49"/>
  <c r="K54" i="49"/>
  <c r="K56" i="49"/>
  <c r="J53" i="68"/>
  <c r="K74" i="49"/>
  <c r="K72" i="49"/>
  <c r="K34" i="68"/>
  <c r="K29" i="68"/>
  <c r="K65" i="68"/>
  <c r="K67" i="68"/>
  <c r="K28" i="68"/>
  <c r="K25" i="68"/>
  <c r="K30" i="68"/>
  <c r="K7" i="68"/>
  <c r="K41" i="68"/>
  <c r="K43" i="68" l="1"/>
  <c r="K73" i="68"/>
  <c r="K39" i="68"/>
  <c r="K18" i="68"/>
  <c r="K66" i="68"/>
  <c r="K16" i="68"/>
  <c r="K33" i="68"/>
  <c r="K19" i="68"/>
  <c r="K17" i="68"/>
  <c r="K22" i="68"/>
  <c r="I7" i="68"/>
  <c r="I69" i="68"/>
  <c r="I39" i="68"/>
  <c r="I43" i="68"/>
  <c r="I33" i="68"/>
  <c r="I13" i="68"/>
  <c r="I25" i="68"/>
  <c r="I37" i="68"/>
  <c r="I55" i="68"/>
  <c r="I73" i="68"/>
  <c r="I11" i="68"/>
  <c r="I23" i="68"/>
  <c r="I35" i="68"/>
  <c r="I53" i="68"/>
  <c r="I71" i="68"/>
  <c r="I54" i="68"/>
  <c r="K64" i="68"/>
  <c r="K15" i="68"/>
  <c r="K11" i="68"/>
  <c r="K44" i="68"/>
  <c r="K26" i="68"/>
  <c r="K12" i="68"/>
  <c r="K27" i="68"/>
  <c r="K9" i="68"/>
  <c r="I62" i="68"/>
  <c r="I75" i="68"/>
  <c r="I12" i="68"/>
  <c r="I18" i="68"/>
  <c r="I67" i="68"/>
  <c r="I19" i="68"/>
  <c r="I31" i="68"/>
  <c r="I49" i="68"/>
  <c r="I65" i="68"/>
  <c r="I15" i="68"/>
  <c r="I17" i="68"/>
  <c r="I29" i="68"/>
  <c r="I47" i="68"/>
  <c r="I59" i="68"/>
  <c r="I30" i="68"/>
  <c r="K69" i="68"/>
  <c r="K32" i="68"/>
  <c r="K23" i="68"/>
  <c r="K21" i="68"/>
  <c r="K42" i="68"/>
  <c r="K36" i="68"/>
  <c r="I9" i="68"/>
  <c r="I46" i="68"/>
  <c r="I27" i="68"/>
  <c r="I24" i="68"/>
  <c r="I10" i="68"/>
  <c r="I22" i="68"/>
  <c r="I34" i="68"/>
  <c r="I52" i="68"/>
  <c r="I70" i="68"/>
  <c r="I57" i="68"/>
  <c r="I20" i="68"/>
  <c r="I32" i="68"/>
  <c r="I50" i="68"/>
  <c r="I66" i="68"/>
  <c r="I36" i="68"/>
  <c r="I21" i="66"/>
  <c r="I47" i="66"/>
  <c r="J75" i="68"/>
  <c r="G47" i="49"/>
  <c r="I25" i="66"/>
  <c r="I7" i="49"/>
  <c r="I7" i="66"/>
  <c r="I36" i="66"/>
  <c r="I68" i="66"/>
  <c r="I43" i="66"/>
  <c r="I19" i="66"/>
  <c r="I50" i="66"/>
  <c r="I12" i="66"/>
  <c r="I22" i="66"/>
  <c r="I16" i="66"/>
  <c r="H68" i="66"/>
  <c r="H67" i="66"/>
  <c r="I72" i="66"/>
  <c r="I62" i="66"/>
  <c r="I49" i="66"/>
  <c r="H23" i="66"/>
  <c r="I54" i="66"/>
  <c r="I34" i="66"/>
  <c r="I20" i="66"/>
  <c r="I67" i="66"/>
  <c r="I29" i="66"/>
  <c r="I27" i="66"/>
  <c r="I31" i="66"/>
  <c r="I23" i="66"/>
  <c r="I39" i="66"/>
  <c r="I15" i="66"/>
  <c r="I30" i="66"/>
  <c r="I32" i="66"/>
  <c r="I41" i="66"/>
  <c r="I56" i="66"/>
  <c r="I58" i="66"/>
  <c r="I60" i="66"/>
  <c r="H27" i="66"/>
  <c r="I80" i="66"/>
  <c r="I44" i="66"/>
  <c r="I76" i="66"/>
  <c r="I18" i="66"/>
  <c r="I9" i="66"/>
  <c r="I65" i="66"/>
  <c r="I17" i="66"/>
  <c r="I51" i="66"/>
  <c r="I15" i="49"/>
  <c r="I53" i="66"/>
  <c r="I59" i="66"/>
  <c r="I28" i="66"/>
  <c r="J74" i="67"/>
  <c r="J72" i="67"/>
  <c r="J17" i="67"/>
  <c r="J29" i="67"/>
  <c r="J54" i="67"/>
  <c r="H9" i="66"/>
  <c r="H62" i="66"/>
  <c r="H59" i="66"/>
  <c r="H44" i="66"/>
  <c r="H19" i="66"/>
  <c r="H17" i="66"/>
  <c r="H56" i="66"/>
  <c r="H53" i="66"/>
  <c r="H30" i="66"/>
  <c r="H22" i="66"/>
  <c r="H65" i="66"/>
  <c r="H7" i="49"/>
  <c r="H80" i="66"/>
  <c r="H54" i="66"/>
  <c r="H43" i="66"/>
  <c r="H15" i="66"/>
  <c r="H7" i="66"/>
  <c r="H58" i="66"/>
  <c r="H21" i="66"/>
  <c r="H12" i="66"/>
  <c r="H76" i="66"/>
  <c r="H32" i="66"/>
  <c r="H36" i="66"/>
  <c r="H20" i="66"/>
  <c r="H60" i="66"/>
  <c r="H72" i="66"/>
  <c r="H50" i="66"/>
  <c r="H18" i="66"/>
  <c r="H34" i="66"/>
  <c r="H47" i="66"/>
  <c r="H16" i="66"/>
  <c r="H29" i="66"/>
  <c r="H39" i="66"/>
  <c r="H31" i="66"/>
  <c r="H25" i="66"/>
  <c r="H51" i="66"/>
  <c r="H41" i="66"/>
  <c r="H28" i="66"/>
  <c r="H49" i="66"/>
  <c r="J62" i="68"/>
  <c r="J28" i="68"/>
  <c r="J21" i="68"/>
  <c r="J70" i="68"/>
  <c r="J33" i="68"/>
  <c r="J11" i="68"/>
  <c r="K75" i="68"/>
  <c r="K37" i="68"/>
  <c r="K71" i="68"/>
  <c r="K13" i="68"/>
  <c r="K35" i="68"/>
  <c r="K20" i="68"/>
  <c r="K14" i="68"/>
  <c r="K31" i="68"/>
  <c r="K72" i="68"/>
  <c r="K24" i="68"/>
  <c r="K70" i="68"/>
  <c r="J39" i="68"/>
  <c r="J22" i="68"/>
  <c r="J47" i="68"/>
  <c r="K46" i="68"/>
  <c r="K7" i="84"/>
  <c r="K57" i="68"/>
  <c r="K51" i="68"/>
  <c r="K56" i="68"/>
  <c r="K50" i="68"/>
  <c r="K62" i="68"/>
  <c r="K55" i="68"/>
  <c r="K49" i="68"/>
  <c r="K60" i="68"/>
  <c r="K54" i="68"/>
  <c r="K48" i="68"/>
  <c r="K59" i="68"/>
  <c r="K53" i="68"/>
  <c r="K47" i="68"/>
  <c r="K58" i="68"/>
  <c r="K52" i="68"/>
  <c r="J7" i="68"/>
  <c r="J27" i="68"/>
  <c r="J25" i="68"/>
  <c r="J73" i="68"/>
  <c r="J50" i="68"/>
  <c r="J24" i="68"/>
  <c r="J34" i="68"/>
  <c r="J17" i="68"/>
  <c r="J59" i="68"/>
  <c r="J56" i="68"/>
  <c r="J48" i="68"/>
  <c r="J30" i="68"/>
  <c r="J54" i="68"/>
  <c r="J37" i="68"/>
  <c r="J20" i="68"/>
  <c r="J66" i="68"/>
  <c r="J7" i="84"/>
  <c r="J43" i="68"/>
  <c r="J60" i="68"/>
  <c r="J44" i="68"/>
  <c r="J23" i="68"/>
  <c r="J71" i="68"/>
  <c r="J46" i="68"/>
  <c r="J51" i="68"/>
  <c r="J67" i="68"/>
  <c r="J49" i="68"/>
  <c r="J26" i="68"/>
  <c r="J15" i="68"/>
  <c r="J41" i="68"/>
  <c r="J57" i="68"/>
  <c r="J10" i="68"/>
  <c r="J52" i="68"/>
  <c r="J29" i="68"/>
  <c r="J36" i="68"/>
  <c r="J64" i="68"/>
  <c r="J72" i="68"/>
  <c r="J13" i="68"/>
  <c r="J55" i="68"/>
  <c r="J32" i="68"/>
  <c r="J14" i="68"/>
  <c r="J69" i="68"/>
  <c r="J12" i="68"/>
  <c r="J16" i="68"/>
  <c r="J58" i="68"/>
  <c r="J35" i="68"/>
  <c r="J31" i="68"/>
  <c r="J9" i="68"/>
  <c r="J18" i="68"/>
  <c r="J19" i="68"/>
  <c r="J65" i="68"/>
  <c r="J42" i="68"/>
  <c r="G53" i="66"/>
  <c r="G22" i="66"/>
  <c r="G49" i="66"/>
  <c r="G29" i="66"/>
  <c r="G7" i="66"/>
  <c r="G36" i="66"/>
  <c r="G59" i="66"/>
  <c r="G50" i="66"/>
  <c r="G25" i="66"/>
  <c r="G47" i="66"/>
  <c r="G31" i="66"/>
  <c r="G60" i="66"/>
  <c r="G16" i="66"/>
  <c r="G7" i="49"/>
  <c r="G9" i="66"/>
  <c r="G20" i="66"/>
  <c r="G32" i="66"/>
  <c r="G58" i="66"/>
  <c r="G39" i="66"/>
  <c r="G18" i="66"/>
  <c r="G65" i="66"/>
  <c r="G21" i="66"/>
  <c r="G43" i="66"/>
  <c r="G12" i="66"/>
  <c r="G56" i="66"/>
  <c r="G76" i="66"/>
  <c r="G28" i="66"/>
  <c r="G27" i="66"/>
  <c r="G44" i="66"/>
  <c r="G54" i="66"/>
  <c r="G41" i="66"/>
  <c r="G23" i="66"/>
  <c r="G30" i="66"/>
  <c r="G15" i="66"/>
  <c r="G17" i="66"/>
  <c r="G19" i="66"/>
  <c r="G34" i="66"/>
  <c r="G67" i="66"/>
  <c r="G74" i="66"/>
  <c r="G62" i="66"/>
  <c r="G72" i="66"/>
  <c r="G51" i="66"/>
  <c r="G68" i="66"/>
  <c r="G80" i="66"/>
  <c r="J34" i="67"/>
  <c r="J49" i="67"/>
  <c r="J51" i="67"/>
  <c r="J28" i="67"/>
  <c r="J7" i="67"/>
  <c r="J21" i="67"/>
  <c r="J67" i="67"/>
  <c r="J50" i="67"/>
  <c r="J53" i="67"/>
  <c r="J41" i="67"/>
  <c r="J32" i="67"/>
  <c r="J16" i="67"/>
  <c r="J65" i="67"/>
  <c r="J39" i="67"/>
  <c r="J58" i="67"/>
  <c r="J25" i="67"/>
  <c r="J9" i="67"/>
  <c r="J76" i="67"/>
  <c r="J23" i="67"/>
  <c r="J27" i="67"/>
  <c r="J22" i="67"/>
  <c r="J44" i="67"/>
  <c r="J80" i="67"/>
  <c r="J43" i="67"/>
  <c r="J60" i="67"/>
  <c r="J12" i="67"/>
  <c r="J30" i="67"/>
  <c r="J20" i="67"/>
  <c r="J47" i="67"/>
  <c r="J68" i="67"/>
  <c r="J31" i="67"/>
  <c r="J36" i="67"/>
  <c r="J59" i="67"/>
  <c r="J62" i="67"/>
  <c r="J56" i="67"/>
  <c r="J15" i="67"/>
  <c r="J19" i="67"/>
  <c r="J18" i="67"/>
  <c r="K15" i="49"/>
  <c r="K15" i="66"/>
  <c r="J22" i="49"/>
  <c r="L22" i="49"/>
  <c r="L15" i="66" l="1"/>
  <c r="L15" i="49"/>
  <c r="J15" i="49"/>
  <c r="K16" i="66"/>
  <c r="K19" i="66"/>
  <c r="K22" i="66"/>
  <c r="K29" i="66"/>
  <c r="K50" i="66"/>
  <c r="K59" i="66"/>
  <c r="K23" i="66"/>
  <c r="K72" i="66"/>
  <c r="K39" i="66"/>
  <c r="K9" i="66"/>
  <c r="K67" i="66"/>
  <c r="K58" i="66"/>
  <c r="K62" i="66"/>
  <c r="K65" i="66"/>
  <c r="K60" i="66"/>
  <c r="K28" i="66"/>
  <c r="K31" i="66"/>
  <c r="K51" i="66"/>
  <c r="K47" i="66"/>
  <c r="K41" i="66"/>
  <c r="K27" i="66"/>
  <c r="K49" i="66"/>
  <c r="K76" i="66"/>
  <c r="K54" i="66"/>
  <c r="K74" i="66"/>
  <c r="K21" i="66"/>
  <c r="K17" i="66"/>
  <c r="K20" i="66"/>
  <c r="K18" i="66"/>
  <c r="K36" i="66"/>
  <c r="K12" i="66"/>
  <c r="K7" i="66"/>
  <c r="K32" i="66"/>
  <c r="K43" i="66"/>
  <c r="K44" i="66"/>
  <c r="K34" i="66"/>
  <c r="K25" i="66"/>
  <c r="K68" i="66"/>
  <c r="K80" i="66"/>
  <c r="K30" i="66"/>
  <c r="K53" i="66"/>
  <c r="K56" i="66"/>
  <c r="J60" i="66" l="1"/>
  <c r="J49" i="66"/>
  <c r="J58" i="66"/>
  <c r="J65" i="66"/>
  <c r="J54" i="66"/>
  <c r="J68" i="66"/>
  <c r="J31" i="66"/>
  <c r="J18" i="66"/>
  <c r="J36" i="66"/>
  <c r="J39" i="66"/>
  <c r="J34" i="66"/>
  <c r="J32" i="66"/>
  <c r="J25" i="66"/>
  <c r="J30" i="66"/>
  <c r="J44" i="66"/>
  <c r="J43" i="66"/>
  <c r="J50" i="66"/>
  <c r="J20" i="66"/>
  <c r="J12" i="66"/>
  <c r="J53" i="66"/>
  <c r="J47" i="66"/>
  <c r="J21" i="66"/>
  <c r="J16" i="66"/>
  <c r="J19" i="66"/>
  <c r="J74" i="66"/>
  <c r="J28" i="66"/>
  <c r="J23" i="66"/>
  <c r="J41" i="66"/>
  <c r="J7" i="66"/>
  <c r="J9" i="66"/>
  <c r="J7" i="49"/>
  <c r="J59" i="66"/>
  <c r="J56" i="66"/>
  <c r="J67" i="66"/>
  <c r="J62" i="66"/>
  <c r="J72" i="66"/>
  <c r="J51" i="66"/>
  <c r="J76" i="66"/>
  <c r="J17" i="66"/>
  <c r="J27" i="66"/>
  <c r="J80" i="66"/>
  <c r="J22" i="66"/>
  <c r="J15" i="66"/>
  <c r="L19" i="66"/>
  <c r="L23" i="66"/>
  <c r="L29" i="66"/>
  <c r="L34" i="66"/>
  <c r="L43" i="66"/>
  <c r="L50" i="66"/>
  <c r="L56" i="66"/>
  <c r="L62" i="66"/>
  <c r="L72" i="66"/>
  <c r="L7" i="66"/>
  <c r="L16" i="66"/>
  <c r="L20" i="66"/>
  <c r="L25" i="66"/>
  <c r="L30" i="66"/>
  <c r="L36" i="66"/>
  <c r="L44" i="66"/>
  <c r="L51" i="66"/>
  <c r="L58" i="66"/>
  <c r="L65" i="66"/>
  <c r="L74" i="66"/>
  <c r="L7" i="49"/>
  <c r="L9" i="66"/>
  <c r="L17" i="66"/>
  <c r="L21" i="66"/>
  <c r="L27" i="66"/>
  <c r="L31" i="66"/>
  <c r="L39" i="66"/>
  <c r="L47" i="66"/>
  <c r="L53" i="66"/>
  <c r="L59" i="66"/>
  <c r="L67" i="66"/>
  <c r="L76" i="66"/>
  <c r="L12" i="66"/>
  <c r="L32" i="66"/>
  <c r="L60" i="66"/>
  <c r="L22" i="66"/>
  <c r="L80" i="66"/>
  <c r="L18" i="66"/>
  <c r="L41" i="66"/>
  <c r="L68" i="66"/>
  <c r="L49" i="66"/>
  <c r="L28" i="66"/>
  <c r="L54" i="66"/>
  <c r="K32" i="49" l="1"/>
  <c r="K27" i="48"/>
  <c r="K27" i="49" l="1"/>
  <c r="K29" i="49"/>
  <c r="K7" i="48"/>
  <c r="K36" i="67" l="1"/>
  <c r="K25" i="67"/>
  <c r="K59" i="67"/>
  <c r="K56" i="67"/>
  <c r="K47" i="67"/>
  <c r="K21" i="67"/>
  <c r="K17" i="67"/>
  <c r="K76" i="67"/>
  <c r="K44" i="67"/>
  <c r="K68" i="67"/>
  <c r="K43" i="67"/>
  <c r="K19" i="67"/>
  <c r="K16" i="67"/>
  <c r="K32" i="67"/>
  <c r="K41" i="67"/>
  <c r="K53" i="67"/>
  <c r="K67" i="67"/>
  <c r="K65" i="67"/>
  <c r="K12" i="67"/>
  <c r="K15" i="67"/>
  <c r="K49" i="67"/>
  <c r="K7" i="67"/>
  <c r="K9" i="67"/>
  <c r="K62" i="67"/>
  <c r="K7" i="49"/>
  <c r="K20" i="67"/>
  <c r="K31" i="67"/>
  <c r="K50" i="67"/>
  <c r="K51" i="67"/>
  <c r="K60" i="67"/>
  <c r="K28" i="67"/>
  <c r="K23" i="67"/>
  <c r="K39" i="67"/>
  <c r="K58" i="67"/>
  <c r="K74" i="67"/>
  <c r="K80" i="67"/>
  <c r="K72" i="67"/>
  <c r="K34" i="67"/>
  <c r="K54" i="67"/>
  <c r="K18" i="67"/>
  <c r="K30" i="67"/>
  <c r="K22" i="67"/>
  <c r="K27" i="67"/>
  <c r="K29" i="67"/>
</calcChain>
</file>

<file path=xl/sharedStrings.xml><?xml version="1.0" encoding="utf-8"?>
<sst xmlns="http://schemas.openxmlformats.org/spreadsheetml/2006/main" count="1554" uniqueCount="287">
  <si>
    <t>Construction</t>
  </si>
  <si>
    <t>Research and development services</t>
  </si>
  <si>
    <t>Professional and management consulting services</t>
  </si>
  <si>
    <t>Transport</t>
  </si>
  <si>
    <t>Travel</t>
  </si>
  <si>
    <t>Insurance and pension services</t>
  </si>
  <si>
    <t>Maintenance and repair services n.i.e.</t>
  </si>
  <si>
    <t>Charges for the use of intellectual property n.i.e.</t>
  </si>
  <si>
    <t>Telecommunications, computer and information services</t>
  </si>
  <si>
    <t>Other business services</t>
  </si>
  <si>
    <t>Technical, trade-related and other business services</t>
  </si>
  <si>
    <t>Personal, cultural and recreational services</t>
  </si>
  <si>
    <t>Government goods and services n.i.e</t>
  </si>
  <si>
    <t>Perkhidmatan penyenggaraan dan pembaikan t.t.t.l.</t>
  </si>
  <si>
    <t>Pengangkutan</t>
  </si>
  <si>
    <t>Perjalanan</t>
  </si>
  <si>
    <t>Pembinaan</t>
  </si>
  <si>
    <t>Perkhidmatan insurans dan pencen</t>
  </si>
  <si>
    <t>Caj penggunaan harta intelek t.t.t.l.</t>
  </si>
  <si>
    <t>Perkhidmatan telekomunikasi, komputer dan maklumat</t>
  </si>
  <si>
    <t>Perkhidmatan perniagaan lain</t>
  </si>
  <si>
    <t>Perkhidmatan penyelidikan dan pembangunan</t>
  </si>
  <si>
    <t>Perkhidmatan profesional dan rundingan pengurusan</t>
  </si>
  <si>
    <t>Perkhidmatan teknikal, berkaitan perdagangan dan perniagaan lain</t>
  </si>
  <si>
    <t>Perkhidmatan persendirian, kebudayaan dan rekreasi</t>
  </si>
  <si>
    <t>Barangan dan perkhidmatan kerajaan t.t.t.l.</t>
  </si>
  <si>
    <t>ASIA</t>
  </si>
  <si>
    <t>Brunei Darussalam</t>
  </si>
  <si>
    <t>Indonesia</t>
  </si>
  <si>
    <t>Philippines</t>
  </si>
  <si>
    <t>Singapore</t>
  </si>
  <si>
    <t>Thailand</t>
  </si>
  <si>
    <t>China</t>
  </si>
  <si>
    <t>Japan</t>
  </si>
  <si>
    <t>Republic of Korea</t>
  </si>
  <si>
    <t>Bangladesh</t>
  </si>
  <si>
    <t>India</t>
  </si>
  <si>
    <t>Nepal</t>
  </si>
  <si>
    <t>Pakistan</t>
  </si>
  <si>
    <t>EUROPE</t>
  </si>
  <si>
    <t>France</t>
  </si>
  <si>
    <t>Germany</t>
  </si>
  <si>
    <t>Netherlands</t>
  </si>
  <si>
    <t>Switzerland</t>
  </si>
  <si>
    <t>Ireland</t>
  </si>
  <si>
    <t>Italy</t>
  </si>
  <si>
    <t>OCEANIA</t>
  </si>
  <si>
    <t>Australia</t>
  </si>
  <si>
    <t>New Zealand</t>
  </si>
  <si>
    <t>AFRICA</t>
  </si>
  <si>
    <t>Mauritius</t>
  </si>
  <si>
    <t>10.2.1</t>
  </si>
  <si>
    <t>10.2.2</t>
  </si>
  <si>
    <t>10.2.3</t>
  </si>
  <si>
    <t>10.3.1</t>
  </si>
  <si>
    <t>10.3.2</t>
  </si>
  <si>
    <t>10.3.3</t>
  </si>
  <si>
    <t>Perkhidmatan berkaitan perdagangan dan perniagaan lain</t>
  </si>
  <si>
    <t>4.2.1</t>
  </si>
  <si>
    <t>4.2.2</t>
  </si>
  <si>
    <t>4.2.3</t>
  </si>
  <si>
    <t>Perkhidmatan pembuatan bagi input fizikal dimiliki pihak lain</t>
  </si>
  <si>
    <t>Manufacturing services on physical inputs owned by others</t>
  </si>
  <si>
    <t>Architectural, engineering and other technical</t>
  </si>
  <si>
    <t>Arkitek, kejuruteraan dan teknikal lain</t>
  </si>
  <si>
    <t>United States of America</t>
  </si>
  <si>
    <t>United Kingdom</t>
  </si>
  <si>
    <t>Taiwan</t>
  </si>
  <si>
    <t>Austria</t>
  </si>
  <si>
    <t>Poland</t>
  </si>
  <si>
    <t>Iran</t>
  </si>
  <si>
    <t>Iraq</t>
  </si>
  <si>
    <t>Sri Lanka</t>
  </si>
  <si>
    <t>Oman</t>
  </si>
  <si>
    <t>Sweden</t>
  </si>
  <si>
    <t>JUMLAH IMPORT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</si>
  <si>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</si>
  <si>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</si>
  <si>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</si>
  <si>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</si>
  <si>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</si>
  <si>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</si>
  <si>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</si>
  <si>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</si>
  <si>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</si>
  <si>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</si>
  <si>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</si>
  <si>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</si>
  <si>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TOTAL IMPORTS </t>
  </si>
  <si>
    <t>Other services</t>
  </si>
  <si>
    <t xml:space="preserve">JUMLAH EKSPORT </t>
  </si>
  <si>
    <t xml:space="preserve">TOTAL EXPORTS </t>
  </si>
  <si>
    <t>Hong Kong</t>
  </si>
  <si>
    <t>Vietnam</t>
  </si>
  <si>
    <t>Trade-related and other business services</t>
  </si>
  <si>
    <r>
      <t>RM Juta/</t>
    </r>
    <r>
      <rPr>
        <b/>
        <i/>
        <sz val="9"/>
        <rFont val="Arial"/>
        <family val="2"/>
      </rPr>
      <t xml:space="preserve"> Million</t>
    </r>
  </si>
  <si>
    <t>9.2</t>
  </si>
  <si>
    <t>3.1</t>
  </si>
  <si>
    <t>3.1.1</t>
  </si>
  <si>
    <t>3.1.2</t>
  </si>
  <si>
    <t>3.2</t>
  </si>
  <si>
    <t>3.2.1</t>
  </si>
  <si>
    <t>3.2.2</t>
  </si>
  <si>
    <t>3.3</t>
  </si>
  <si>
    <t>9.3</t>
  </si>
  <si>
    <t>Norway</t>
  </si>
  <si>
    <t>Belgium</t>
  </si>
  <si>
    <t>Myanmar</t>
  </si>
  <si>
    <t>Cambodia</t>
  </si>
  <si>
    <t>Kuwait</t>
  </si>
  <si>
    <t>Qatar</t>
  </si>
  <si>
    <r>
      <t xml:space="preserve">Pengangkutan/ </t>
    </r>
    <r>
      <rPr>
        <i/>
        <sz val="11"/>
        <rFont val="Arial"/>
        <family val="2"/>
      </rPr>
      <t>Transport</t>
    </r>
  </si>
  <si>
    <r>
      <rPr>
        <b/>
        <sz val="11"/>
        <rFont val="Arial"/>
        <family val="2"/>
      </rPr>
      <t>Muatan/</t>
    </r>
    <r>
      <rPr>
        <i/>
        <sz val="11"/>
        <rFont val="Arial"/>
        <family val="2"/>
      </rPr>
      <t xml:space="preserve"> Freight</t>
    </r>
  </si>
  <si>
    <r>
      <rPr>
        <b/>
        <sz val="11"/>
        <rFont val="Arial"/>
        <family val="2"/>
      </rPr>
      <t>Muatan</t>
    </r>
    <r>
      <rPr>
        <sz val="11"/>
        <rFont val="Arial"/>
        <family val="2"/>
      </rPr>
      <t>/</t>
    </r>
    <r>
      <rPr>
        <i/>
        <sz val="11"/>
        <rFont val="Arial"/>
        <family val="2"/>
      </rPr>
      <t xml:space="preserve"> Freight</t>
    </r>
  </si>
  <si>
    <r>
      <t xml:space="preserve">Perjalanan/ </t>
    </r>
    <r>
      <rPr>
        <i/>
        <sz val="11"/>
        <rFont val="Arial"/>
        <family val="2"/>
      </rPr>
      <t>Travel</t>
    </r>
  </si>
  <si>
    <r>
      <rPr>
        <b/>
        <sz val="11"/>
        <rFont val="Arial"/>
        <family val="2"/>
      </rPr>
      <t>Perniagaan/</t>
    </r>
    <r>
      <rPr>
        <b/>
        <i/>
        <sz val="11"/>
        <rFont val="Arial"/>
        <family val="2"/>
      </rPr>
      <t xml:space="preserve"> </t>
    </r>
    <r>
      <rPr>
        <i/>
        <sz val="11"/>
        <rFont val="Arial"/>
        <family val="2"/>
      </rPr>
      <t>Business</t>
    </r>
  </si>
  <si>
    <r>
      <rPr>
        <b/>
        <sz val="11"/>
        <rFont val="Arial"/>
        <family val="2"/>
      </rPr>
      <t>Peribadi/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Personal</t>
    </r>
  </si>
  <si>
    <r>
      <t xml:space="preserve">Berkaitan kesihatan/ </t>
    </r>
    <r>
      <rPr>
        <i/>
        <sz val="11"/>
        <rFont val="Arial"/>
        <family val="2"/>
      </rPr>
      <t>Health-related</t>
    </r>
  </si>
  <si>
    <r>
      <t xml:space="preserve">Berkaitan pendidikan/ </t>
    </r>
    <r>
      <rPr>
        <i/>
        <sz val="11"/>
        <rFont val="Arial"/>
        <family val="2"/>
      </rPr>
      <t>Education-related</t>
    </r>
  </si>
  <si>
    <r>
      <t xml:space="preserve">Lain-lain/ </t>
    </r>
    <r>
      <rPr>
        <i/>
        <sz val="11"/>
        <rFont val="Arial"/>
        <family val="2"/>
      </rPr>
      <t>Others</t>
    </r>
  </si>
  <si>
    <r>
      <rPr>
        <b/>
        <sz val="11"/>
        <rFont val="Arial"/>
        <family val="2"/>
      </rPr>
      <t xml:space="preserve">Pembinaan/ </t>
    </r>
    <r>
      <rPr>
        <i/>
        <sz val="11"/>
        <rFont val="Arial"/>
        <family val="2"/>
      </rPr>
      <t>Construction</t>
    </r>
  </si>
  <si>
    <r>
      <t xml:space="preserve">Perkhidmatan kewangan/ </t>
    </r>
    <r>
      <rPr>
        <i/>
        <sz val="11"/>
        <rFont val="Arial"/>
        <family val="2"/>
      </rPr>
      <t>Financial services</t>
    </r>
  </si>
  <si>
    <r>
      <rPr>
        <b/>
        <sz val="11"/>
        <rFont val="Arial"/>
        <family val="2"/>
      </rPr>
      <t>Telekomunikasi/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Telecommunications</t>
    </r>
  </si>
  <si>
    <r>
      <rPr>
        <b/>
        <sz val="11"/>
        <rFont val="Arial"/>
        <family val="2"/>
      </rPr>
      <t>Komputer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 xml:space="preserve">Computer </t>
    </r>
  </si>
  <si>
    <r>
      <rPr>
        <b/>
        <sz val="11"/>
        <rFont val="Arial"/>
        <family val="2"/>
      </rPr>
      <t xml:space="preserve">Perkhidmatan perniagaan lain/ </t>
    </r>
    <r>
      <rPr>
        <i/>
        <sz val="11"/>
        <rFont val="Arial"/>
        <family val="2"/>
      </rPr>
      <t>Other business services</t>
    </r>
  </si>
  <si>
    <r>
      <rPr>
        <b/>
        <sz val="11"/>
        <rFont val="Arial"/>
        <family val="2"/>
      </rPr>
      <t>Guaman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>Legal</t>
    </r>
  </si>
  <si>
    <r>
      <rPr>
        <b/>
        <sz val="11"/>
        <rFont val="Arial"/>
        <family val="2"/>
      </rPr>
      <t>Perakaunan/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Accounting</t>
    </r>
  </si>
  <si>
    <r>
      <rPr>
        <b/>
        <sz val="11"/>
        <rFont val="Arial"/>
        <family val="2"/>
      </rPr>
      <t xml:space="preserve">Pajakan operasi/ </t>
    </r>
    <r>
      <rPr>
        <i/>
        <sz val="11"/>
        <rFont val="Arial"/>
        <family val="2"/>
      </rPr>
      <t>Operating leasing</t>
    </r>
  </si>
  <si>
    <r>
      <t xml:space="preserve">JUMLAH EKSPORT/ </t>
    </r>
    <r>
      <rPr>
        <b/>
        <i/>
        <sz val="11"/>
        <rFont val="Arial"/>
        <family val="2"/>
      </rPr>
      <t>TOTAL EXPORTS</t>
    </r>
  </si>
  <si>
    <r>
      <t xml:space="preserve">JUMLAH IMPORT/ </t>
    </r>
    <r>
      <rPr>
        <b/>
        <i/>
        <sz val="11"/>
        <rFont val="Arial"/>
        <family val="2"/>
      </rPr>
      <t>TOTAL IMPORTS</t>
    </r>
  </si>
  <si>
    <t>Lao, People's Dem. Rep</t>
  </si>
  <si>
    <t>Perkhidmatan lain</t>
  </si>
  <si>
    <r>
      <t xml:space="preserve">Pengangkutan laut/ </t>
    </r>
    <r>
      <rPr>
        <i/>
        <sz val="11"/>
        <rFont val="Arial"/>
        <family val="2"/>
      </rPr>
      <t>Sea transport</t>
    </r>
  </si>
  <si>
    <r>
      <rPr>
        <b/>
        <sz val="11"/>
        <rFont val="Arial"/>
        <family val="2"/>
      </rPr>
      <t>Penumpang dan lain-lain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>Passenger and others</t>
    </r>
  </si>
  <si>
    <r>
      <t xml:space="preserve">Pengangkutan udara/ </t>
    </r>
    <r>
      <rPr>
        <i/>
        <sz val="11"/>
        <rFont val="Arial"/>
        <family val="2"/>
      </rPr>
      <t>Air transport</t>
    </r>
  </si>
  <si>
    <r>
      <t xml:space="preserve">Pengangkutan lain/ </t>
    </r>
    <r>
      <rPr>
        <i/>
        <sz val="11"/>
        <rFont val="Arial"/>
        <family val="2"/>
      </rPr>
      <t>Other transport</t>
    </r>
  </si>
  <si>
    <r>
      <t xml:space="preserve">Maklumat/ </t>
    </r>
    <r>
      <rPr>
        <i/>
        <sz val="11"/>
        <rFont val="Arial"/>
        <family val="2"/>
      </rPr>
      <t>Information</t>
    </r>
  </si>
  <si>
    <r>
      <t xml:space="preserve">Perniagaan dan rundingan pengurusan/ 
</t>
    </r>
    <r>
      <rPr>
        <i/>
        <sz val="11"/>
        <rFont val="Arial"/>
        <family val="2"/>
      </rPr>
      <t>Business and management consulting</t>
    </r>
  </si>
  <si>
    <t>Eksport Perkhidmatan mengikut Komponen</t>
  </si>
  <si>
    <t>Import Perkhidmatan mengikut Komponen</t>
  </si>
  <si>
    <t>Imbangan Perdagangan Perkhidmatan Antarabangsa mengikut Komponen</t>
  </si>
  <si>
    <t>Eksport Perkhidmatan mengikut Negara Rakan Dagang Utama</t>
  </si>
  <si>
    <t>Import Perkhidmatan mengikut Negara Rakan Dagang Utama</t>
  </si>
  <si>
    <t>Notes:</t>
  </si>
  <si>
    <t>Import Perkhidmatan mengikut Negara Rakan Dagang Utama dan Komponen</t>
  </si>
  <si>
    <t>Nota:</t>
  </si>
  <si>
    <t>Saudi Arabia</t>
  </si>
  <si>
    <t>United Arab Emirates</t>
  </si>
  <si>
    <t>Turkey</t>
  </si>
  <si>
    <t>Other Asia</t>
  </si>
  <si>
    <t>Canada</t>
  </si>
  <si>
    <t>Russian Federation</t>
  </si>
  <si>
    <t>Other Europe</t>
  </si>
  <si>
    <t>Other Oceania</t>
  </si>
  <si>
    <t>South Africa</t>
  </si>
  <si>
    <t>Egypt</t>
  </si>
  <si>
    <t>Other Africa</t>
  </si>
  <si>
    <t xml:space="preserve">   ASEAN</t>
  </si>
  <si>
    <t>Eksport Perkhidmatan mengikut Negara Rakan Dagang Utama dan Komponen</t>
  </si>
  <si>
    <t>Eksport Perkhidmatan mengikut Negara Rakan Dagang Utama dan Komponen (samb.)</t>
  </si>
  <si>
    <t xml:space="preserve">Perkhidmatan lain termasuk Perkhidmatan penyenggaraan &amp; pembaikan t.t.t.l., Perkhidmatan insurans &amp; pencen, Perkhidmatan kewangan dan Caj penggunaan harta intelek t.t.t.l., </t>
  </si>
  <si>
    <t>Other Services includes Maintenance &amp; repair services n.i.e., Insurance &amp; pension services,  Financial services and  Charges for the use of intellectual property n.i.e.</t>
  </si>
  <si>
    <t xml:space="preserve">     ASEAN</t>
  </si>
  <si>
    <t>AMERICAS</t>
  </si>
  <si>
    <t>Other Americas</t>
  </si>
  <si>
    <t>Import Perkhidmatan mengikut Negara Rakan Dagang Utama dan Komponen (samb.)</t>
  </si>
  <si>
    <t>3.3.1</t>
  </si>
  <si>
    <t>3.3.2</t>
  </si>
  <si>
    <t>perniagaan lain</t>
  </si>
  <si>
    <t xml:space="preserve">Perkhidmatan teknikal, berkaitan perdagangan dan </t>
  </si>
  <si>
    <t>Business and management consulting</t>
  </si>
  <si>
    <t xml:space="preserve">Perkhidmatan penyelidikan dan pembangunan
</t>
  </si>
  <si>
    <t>Postal and courier services</t>
  </si>
  <si>
    <r>
      <t>LAIN-LAIN/</t>
    </r>
    <r>
      <rPr>
        <b/>
        <i/>
        <sz val="12"/>
        <rFont val="Arial"/>
        <family val="2"/>
      </rPr>
      <t xml:space="preserve"> OTHERS</t>
    </r>
  </si>
  <si>
    <r>
      <t xml:space="preserve">JUMLAH EKSPORT/ </t>
    </r>
    <r>
      <rPr>
        <b/>
        <i/>
        <sz val="12"/>
        <rFont val="Arial"/>
        <family val="2"/>
      </rPr>
      <t>TOTAL EXPORTS</t>
    </r>
  </si>
  <si>
    <t>11.1</t>
  </si>
  <si>
    <t>11.2</t>
  </si>
  <si>
    <t>Audio-visual dan perkhidmatan berkaitan</t>
  </si>
  <si>
    <t>Audiovisual and related services</t>
  </si>
  <si>
    <t>Other personal, cultural and recreational services</t>
  </si>
  <si>
    <t xml:space="preserve">Perkhidmatan persendirian, kebudayaan dan </t>
  </si>
  <si>
    <t>rekreasi yang lain</t>
  </si>
  <si>
    <t>Licenses to reproduce and distribute of intellectual properties</t>
  </si>
  <si>
    <t xml:space="preserve">Lesen menghasilkan semula dan mengedarkan harta intelek </t>
  </si>
  <si>
    <t>8.1</t>
  </si>
  <si>
    <t>8.2</t>
  </si>
  <si>
    <t>Peratus Sumbangan Eksport Perkhidmatan mengikut Komponen</t>
  </si>
  <si>
    <t>Peratus Sumbangan Import Perkhidmatan mengikut Komponen</t>
  </si>
  <si>
    <t>Peratus Sumbangan Eksport Perkhidmatan mengikut Negara Rakan Dagang Utama</t>
  </si>
  <si>
    <t>Peratus Sumbangan Import Perkhidmatan mengikut Negara Rakan Dagang Utama</t>
  </si>
  <si>
    <t>Percentage Share of Import of Services by Major Trading Partner Country</t>
  </si>
  <si>
    <t>30</t>
  </si>
  <si>
    <t>31</t>
  </si>
  <si>
    <r>
      <t xml:space="preserve">JUMLAH EKSPORT/ </t>
    </r>
    <r>
      <rPr>
        <b/>
        <i/>
        <sz val="12"/>
        <color theme="1"/>
        <rFont val="Arial"/>
        <family val="2"/>
      </rPr>
      <t>TOTAL EXPORTS</t>
    </r>
  </si>
  <si>
    <r>
      <t xml:space="preserve">LAIN-LAIN/ </t>
    </r>
    <r>
      <rPr>
        <b/>
        <i/>
        <sz val="12"/>
        <color theme="1"/>
        <rFont val="Arial"/>
        <family val="2"/>
      </rPr>
      <t>OTHERS</t>
    </r>
  </si>
  <si>
    <r>
      <t xml:space="preserve">Komponen/ </t>
    </r>
    <r>
      <rPr>
        <i/>
        <sz val="12"/>
        <color theme="0"/>
        <rFont val="Arial"/>
        <family val="2"/>
      </rPr>
      <t>Component</t>
    </r>
  </si>
  <si>
    <r>
      <t xml:space="preserve">Pengangkutan/ </t>
    </r>
    <r>
      <rPr>
        <i/>
        <sz val="12"/>
        <rFont val="Arial"/>
        <family val="2"/>
      </rPr>
      <t>Transport</t>
    </r>
  </si>
  <si>
    <r>
      <t xml:space="preserve">Pengangkutan laut/ </t>
    </r>
    <r>
      <rPr>
        <i/>
        <sz val="12"/>
        <rFont val="Arial"/>
        <family val="2"/>
      </rPr>
      <t>Sea transport</t>
    </r>
  </si>
  <si>
    <r>
      <rPr>
        <b/>
        <sz val="12"/>
        <rFont val="Arial"/>
        <family val="2"/>
      </rPr>
      <t>Muatan/</t>
    </r>
    <r>
      <rPr>
        <i/>
        <sz val="12"/>
        <rFont val="Arial"/>
        <family val="2"/>
      </rPr>
      <t xml:space="preserve"> Freight</t>
    </r>
  </si>
  <si>
    <r>
      <rPr>
        <b/>
        <sz val="12"/>
        <rFont val="Arial"/>
        <family val="2"/>
      </rPr>
      <t>Penumpang dan lain-lain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Passenger and others</t>
    </r>
  </si>
  <si>
    <r>
      <t xml:space="preserve">Pengangkutan udara/ </t>
    </r>
    <r>
      <rPr>
        <i/>
        <sz val="12"/>
        <rFont val="Arial"/>
        <family val="2"/>
      </rPr>
      <t>Air transport</t>
    </r>
  </si>
  <si>
    <r>
      <t>Muatan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Freight</t>
    </r>
  </si>
  <si>
    <r>
      <t>Penumpang dan lain-lain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Passenger and others</t>
    </r>
  </si>
  <si>
    <r>
      <t xml:space="preserve">Pengangkutan lain/ </t>
    </r>
    <r>
      <rPr>
        <i/>
        <sz val="12"/>
        <rFont val="Arial"/>
        <family val="2"/>
      </rPr>
      <t>Other transport</t>
    </r>
  </si>
  <si>
    <r>
      <t>Lain-lain</t>
    </r>
    <r>
      <rPr>
        <b/>
        <i/>
        <sz val="12"/>
        <rFont val="Arial"/>
        <family val="2"/>
      </rPr>
      <t>/</t>
    </r>
    <r>
      <rPr>
        <i/>
        <sz val="12"/>
        <rFont val="Arial"/>
        <family val="2"/>
      </rPr>
      <t>Others</t>
    </r>
  </si>
  <si>
    <r>
      <t xml:space="preserve">Perjalanan/ </t>
    </r>
    <r>
      <rPr>
        <i/>
        <sz val="12"/>
        <rFont val="Arial"/>
        <family val="2"/>
      </rPr>
      <t>Travel</t>
    </r>
  </si>
  <si>
    <r>
      <t>Perniagaan/</t>
    </r>
    <r>
      <rPr>
        <b/>
        <i/>
        <sz val="12"/>
        <rFont val="Arial"/>
        <family val="2"/>
      </rPr>
      <t xml:space="preserve"> </t>
    </r>
    <r>
      <rPr>
        <i/>
        <sz val="12"/>
        <rFont val="Arial"/>
        <family val="2"/>
      </rPr>
      <t>Business</t>
    </r>
  </si>
  <si>
    <r>
      <t>Peribadi/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Personal</t>
    </r>
  </si>
  <si>
    <r>
      <t xml:space="preserve">Berkaitan kesihatan/ </t>
    </r>
    <r>
      <rPr>
        <i/>
        <sz val="12"/>
        <rFont val="Arial"/>
        <family val="2"/>
      </rPr>
      <t>Health-related</t>
    </r>
  </si>
  <si>
    <r>
      <t xml:space="preserve">Berkaitan pendidikan/ </t>
    </r>
    <r>
      <rPr>
        <i/>
        <sz val="12"/>
        <rFont val="Arial"/>
        <family val="2"/>
      </rPr>
      <t>Education-related</t>
    </r>
  </si>
  <si>
    <r>
      <t xml:space="preserve">Lain-lain/ </t>
    </r>
    <r>
      <rPr>
        <i/>
        <sz val="12"/>
        <rFont val="Arial"/>
        <family val="2"/>
      </rPr>
      <t>Others</t>
    </r>
  </si>
  <si>
    <r>
      <t xml:space="preserve">Pembinaan/ </t>
    </r>
    <r>
      <rPr>
        <i/>
        <sz val="12"/>
        <rFont val="Arial"/>
        <family val="2"/>
      </rPr>
      <t>Construction</t>
    </r>
  </si>
  <si>
    <r>
      <t xml:space="preserve">Perkhidmatan kewangan/ </t>
    </r>
    <r>
      <rPr>
        <i/>
        <sz val="12"/>
        <rFont val="Arial"/>
        <family val="2"/>
      </rPr>
      <t>Financial services</t>
    </r>
  </si>
  <si>
    <r>
      <t>Penggunaan harta intelek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Usage of intellectual properties</t>
    </r>
  </si>
  <si>
    <r>
      <rPr>
        <b/>
        <sz val="12"/>
        <rFont val="Arial"/>
        <family val="2"/>
      </rPr>
      <t>Telekomunikasi/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Telecommunications</t>
    </r>
  </si>
  <si>
    <r>
      <rPr>
        <b/>
        <sz val="12"/>
        <rFont val="Arial"/>
        <family val="2"/>
      </rPr>
      <t>Komputer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 xml:space="preserve">Computer </t>
    </r>
  </si>
  <si>
    <r>
      <t xml:space="preserve">Maklumat/ </t>
    </r>
    <r>
      <rPr>
        <i/>
        <sz val="12"/>
        <rFont val="Arial"/>
        <family val="2"/>
      </rPr>
      <t>Information</t>
    </r>
  </si>
  <si>
    <r>
      <rPr>
        <b/>
        <sz val="12"/>
        <rFont val="Arial"/>
        <family val="2"/>
      </rPr>
      <t xml:space="preserve">Perkhidmatan perniagaan lain/ </t>
    </r>
    <r>
      <rPr>
        <i/>
        <sz val="12"/>
        <rFont val="Arial"/>
        <family val="2"/>
      </rPr>
      <t>Other business services</t>
    </r>
  </si>
  <si>
    <r>
      <t>Guaman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Legal</t>
    </r>
  </si>
  <si>
    <r>
      <t>Perakaunan/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Accounting</t>
    </r>
  </si>
  <si>
    <r>
      <t xml:space="preserve">Pajakan operasi/ </t>
    </r>
    <r>
      <rPr>
        <i/>
        <sz val="12"/>
        <rFont val="Arial"/>
        <family val="2"/>
      </rPr>
      <t>Operating leasing</t>
    </r>
  </si>
  <si>
    <r>
      <t xml:space="preserve">JUMLAH IMPORT/ </t>
    </r>
    <r>
      <rPr>
        <b/>
        <i/>
        <sz val="12"/>
        <rFont val="Arial"/>
        <family val="2"/>
      </rPr>
      <t>TOTAL IMPORTS</t>
    </r>
  </si>
  <si>
    <r>
      <t xml:space="preserve">JUMLAH BERSIH/ </t>
    </r>
    <r>
      <rPr>
        <b/>
        <i/>
        <sz val="12"/>
        <rFont val="Arial"/>
        <family val="2"/>
      </rPr>
      <t>TOTAL NET</t>
    </r>
  </si>
  <si>
    <t>Balance of Trade in Services by Major Countries</t>
  </si>
  <si>
    <t>Imbangan Perdagangan Perkhidmatan mengikut Negara Utama</t>
  </si>
  <si>
    <t>LAIN-LAIN/ OTHERS</t>
  </si>
  <si>
    <r>
      <t>2021</t>
    </r>
    <r>
      <rPr>
        <b/>
        <vertAlign val="superscript"/>
        <sz val="12"/>
        <color theme="0"/>
        <rFont val="Arial"/>
        <family val="2"/>
      </rPr>
      <t>r</t>
    </r>
  </si>
  <si>
    <r>
      <t>Jadual</t>
    </r>
    <r>
      <rPr>
        <sz val="11"/>
        <rFont val="Arial"/>
        <family val="2"/>
      </rPr>
      <t>/</t>
    </r>
    <r>
      <rPr>
        <i/>
        <sz val="11"/>
        <rFont val="Arial"/>
        <family val="2"/>
      </rPr>
      <t xml:space="preserve"> Table   </t>
    </r>
    <r>
      <rPr>
        <b/>
        <sz val="14"/>
        <rFont val="Arial"/>
        <family val="2"/>
      </rPr>
      <t>1</t>
    </r>
  </si>
  <si>
    <t>2021r</t>
  </si>
  <si>
    <t xml:space="preserve"> </t>
  </si>
  <si>
    <t>JUMLAH EKSPORT/ TOTAL EXPORTS</t>
  </si>
  <si>
    <r>
      <t>Jadual</t>
    </r>
    <r>
      <rPr>
        <sz val="11"/>
        <rFont val="Arial"/>
        <family val="2"/>
      </rPr>
      <t>/</t>
    </r>
    <r>
      <rPr>
        <i/>
        <sz val="11"/>
        <rFont val="Arial"/>
        <family val="2"/>
      </rPr>
      <t xml:space="preserve"> Table   </t>
    </r>
    <r>
      <rPr>
        <b/>
        <sz val="14"/>
        <rFont val="Arial"/>
        <family val="2"/>
      </rPr>
      <t>2</t>
    </r>
  </si>
  <si>
    <r>
      <t>Jadual</t>
    </r>
    <r>
      <rPr>
        <sz val="11"/>
        <rFont val="Arial"/>
        <family val="2"/>
      </rPr>
      <t>/</t>
    </r>
    <r>
      <rPr>
        <i/>
        <sz val="11"/>
        <rFont val="Arial"/>
        <family val="2"/>
      </rPr>
      <t xml:space="preserve"> Table   </t>
    </r>
    <r>
      <rPr>
        <b/>
        <sz val="14"/>
        <rFont val="Arial"/>
        <family val="2"/>
      </rPr>
      <t>3</t>
    </r>
  </si>
  <si>
    <r>
      <t>Jadual</t>
    </r>
    <r>
      <rPr>
        <sz val="11"/>
        <rFont val="Arial"/>
        <family val="2"/>
      </rPr>
      <t>/</t>
    </r>
    <r>
      <rPr>
        <i/>
        <sz val="11"/>
        <rFont val="Arial"/>
        <family val="2"/>
      </rPr>
      <t xml:space="preserve"> Table   </t>
    </r>
    <r>
      <rPr>
        <b/>
        <sz val="14"/>
        <rFont val="Arial"/>
        <family val="2"/>
      </rPr>
      <t>4</t>
    </r>
  </si>
  <si>
    <r>
      <t>Jadual</t>
    </r>
    <r>
      <rPr>
        <sz val="11"/>
        <rFont val="Arial"/>
        <family val="2"/>
      </rPr>
      <t>/</t>
    </r>
    <r>
      <rPr>
        <i/>
        <sz val="11"/>
        <rFont val="Arial"/>
        <family val="2"/>
      </rPr>
      <t xml:space="preserve"> Table   </t>
    </r>
    <r>
      <rPr>
        <b/>
        <sz val="14"/>
        <rFont val="Arial"/>
        <family val="2"/>
      </rPr>
      <t>5</t>
    </r>
  </si>
  <si>
    <r>
      <t>Jadual</t>
    </r>
    <r>
      <rPr>
        <sz val="11"/>
        <rFont val="Arial"/>
        <family val="2"/>
      </rPr>
      <t>/</t>
    </r>
    <r>
      <rPr>
        <i/>
        <sz val="11"/>
        <rFont val="Arial"/>
        <family val="2"/>
      </rPr>
      <t xml:space="preserve"> Table   </t>
    </r>
    <r>
      <rPr>
        <b/>
        <sz val="14"/>
        <rFont val="Arial"/>
        <family val="2"/>
      </rPr>
      <t>6</t>
    </r>
  </si>
  <si>
    <r>
      <t>Jadual</t>
    </r>
    <r>
      <rPr>
        <sz val="11"/>
        <rFont val="Arial"/>
        <family val="2"/>
      </rPr>
      <t>/</t>
    </r>
    <r>
      <rPr>
        <i/>
        <sz val="11"/>
        <rFont val="Arial"/>
        <family val="2"/>
      </rPr>
      <t xml:space="preserve"> Table   </t>
    </r>
    <r>
      <rPr>
        <b/>
        <sz val="14"/>
        <rFont val="Arial"/>
        <family val="2"/>
      </rPr>
      <t>7</t>
    </r>
  </si>
  <si>
    <r>
      <t>Jadual</t>
    </r>
    <r>
      <rPr>
        <sz val="11"/>
        <rFont val="Arial"/>
        <family val="2"/>
      </rPr>
      <t>/</t>
    </r>
    <r>
      <rPr>
        <i/>
        <sz val="11"/>
        <rFont val="Arial"/>
        <family val="2"/>
      </rPr>
      <t xml:space="preserve"> Table   </t>
    </r>
    <r>
      <rPr>
        <b/>
        <sz val="14"/>
        <rFont val="Arial"/>
        <family val="2"/>
      </rPr>
      <t>8</t>
    </r>
  </si>
  <si>
    <r>
      <t>Jadual</t>
    </r>
    <r>
      <rPr>
        <sz val="11"/>
        <rFont val="Arial"/>
        <family val="2"/>
      </rPr>
      <t>/</t>
    </r>
    <r>
      <rPr>
        <i/>
        <sz val="11"/>
        <rFont val="Arial"/>
        <family val="2"/>
      </rPr>
      <t xml:space="preserve"> Table   </t>
    </r>
    <r>
      <rPr>
        <b/>
        <sz val="14"/>
        <rFont val="Arial"/>
        <family val="2"/>
      </rPr>
      <t>9</t>
    </r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</si>
  <si>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</t>
    </r>
    <r>
      <rPr>
        <b/>
        <sz val="14"/>
        <rFont val="Arial"/>
        <family val="2"/>
      </rPr>
      <t xml:space="preserve"> 10</t>
    </r>
  </si>
  <si>
    <t>Perniagaan dan rundingan pengurusan</t>
  </si>
  <si>
    <t xml:space="preserve">Perkhidmatan berkaitan perdagangan dan
</t>
  </si>
  <si>
    <t>Perkhidmatan pos dan kurier</t>
  </si>
  <si>
    <t xml:space="preserve">       EUROPEAN UNION-27</t>
  </si>
  <si>
    <t>United Kingdom mengundurkan keanggotaan Kesatuan Eropah pada 31 Januari 2020</t>
  </si>
  <si>
    <t>United Kingdom withdrew from European Union on 31 january 2020</t>
  </si>
  <si>
    <t xml:space="preserve">   EUROPEAN UNION-27</t>
  </si>
  <si>
    <t>Nota: United Kingdom mengundurkan keanggotaan Kesatuan Eropah pada 31 Januari 2020</t>
  </si>
  <si>
    <t>Note: United Kingdom withdrew from European Union on 31 January 2020</t>
  </si>
  <si>
    <t>Exports of Services by Major Trading Partner Countries</t>
  </si>
  <si>
    <t>Percentage Share of Exports of Services by Major Trading Partner Countries</t>
  </si>
  <si>
    <t>Imports of Services by Major Trading Partner Countries</t>
  </si>
  <si>
    <t>Percentage Share of Imports of Services by Major Trading Partner Countries</t>
  </si>
  <si>
    <t>Exports of Services by Major Trading Partner Countries and Components</t>
  </si>
  <si>
    <t>Exports of Services by Major Trading Partner Countries and Components (cont'd.)</t>
  </si>
  <si>
    <t>Imports of Services by Major Trading Partner Countries and Components</t>
  </si>
  <si>
    <t>Imports of Services by Major Trading Partner Countries and Components (cont'd.)</t>
  </si>
  <si>
    <t>Exports of Services by Components</t>
  </si>
  <si>
    <t>Percentage Share of Exports of Services by Components</t>
  </si>
  <si>
    <t>Imports of Services by Components</t>
  </si>
  <si>
    <t>Percentage Share of Imports of Services by Components</t>
  </si>
  <si>
    <t>Balance of International Trade in Services by Components</t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</si>
  <si>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</t>
    </r>
    <r>
      <rPr>
        <b/>
        <sz val="14"/>
        <rFont val="Arial"/>
        <family val="2"/>
      </rPr>
      <t xml:space="preserve"> 11</t>
    </r>
  </si>
  <si>
    <t>Exports and Imports of Services by Organisation of Islamic Cooperation (OIC) Countries</t>
  </si>
  <si>
    <t>OIC</t>
  </si>
  <si>
    <t>Other OIC</t>
  </si>
  <si>
    <r>
      <t>Jadual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 xml:space="preserve"> Table  </t>
    </r>
    <r>
      <rPr>
        <b/>
        <sz val="14"/>
        <rFont val="Arial"/>
        <family val="2"/>
      </rPr>
      <t xml:space="preserve"> 12</t>
    </r>
  </si>
  <si>
    <t>Peratus Sumbangan Eksport dan Import Perkhidmatan mengikut Negara Pertubuhan Kerjasama  Islam (OIC)</t>
  </si>
  <si>
    <t>Percentage Share of Exports and Imports of Services by Organisation of Islamic Cooperation (OIC) Countries</t>
  </si>
  <si>
    <r>
      <t>Jadual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 xml:space="preserve">Table   </t>
    </r>
    <r>
      <rPr>
        <b/>
        <sz val="14"/>
        <rFont val="Arial"/>
        <family val="2"/>
      </rPr>
      <t>13</t>
    </r>
  </si>
  <si>
    <r>
      <t xml:space="preserve">Jadual/ Table   </t>
    </r>
    <r>
      <rPr>
        <b/>
        <sz val="14"/>
        <rFont val="Arial"/>
        <family val="2"/>
      </rPr>
      <t>13</t>
    </r>
  </si>
  <si>
    <r>
      <t>Jadual</t>
    </r>
    <r>
      <rPr>
        <sz val="11"/>
        <rFont val="Arial"/>
        <family val="2"/>
      </rPr>
      <t xml:space="preserve">/ </t>
    </r>
    <r>
      <rPr>
        <i/>
        <sz val="11"/>
        <rFont val="Arial"/>
        <family val="2"/>
      </rPr>
      <t xml:space="preserve">Table   </t>
    </r>
    <r>
      <rPr>
        <b/>
        <sz val="14"/>
        <rFont val="Arial"/>
        <family val="2"/>
      </rPr>
      <t>14</t>
    </r>
  </si>
  <si>
    <r>
      <t xml:space="preserve">Jadual/ Table   </t>
    </r>
    <r>
      <rPr>
        <b/>
        <sz val="14"/>
        <rFont val="Arial"/>
        <family val="2"/>
      </rPr>
      <t>14</t>
    </r>
  </si>
  <si>
    <t>Non-OIC Countries</t>
  </si>
  <si>
    <t>Bahrain</t>
  </si>
  <si>
    <t>Azerbaijan</t>
  </si>
  <si>
    <t>Maldives</t>
  </si>
  <si>
    <t>Nigeria</t>
  </si>
  <si>
    <t>Uzbekistan</t>
  </si>
  <si>
    <t>Sudan</t>
  </si>
  <si>
    <t>Jordan</t>
  </si>
  <si>
    <t>Kazakhstan</t>
  </si>
  <si>
    <t>Turkmenistan</t>
  </si>
  <si>
    <t>Yemen</t>
  </si>
  <si>
    <r>
      <t xml:space="preserve">JUMLAH BERSIH/ </t>
    </r>
    <r>
      <rPr>
        <b/>
        <i/>
        <sz val="11"/>
        <rFont val="Arial"/>
        <family val="2"/>
      </rPr>
      <t>TOTAL NET</t>
    </r>
  </si>
  <si>
    <t>JUMLAH IMPORT/ TOTAL IMPORTS</t>
  </si>
  <si>
    <t>Eksport dan Import Perkhidmatan mengikut Negara Pertubuhan Kerjasama Islam (OIC)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</si>
</sst>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.00_);_(&quot;$&quot;* \(#,##0.00\);_(&quot;$&quot;* &quot;-&quot;??_);_(@_)"/>
    <numFmt numFmtId="167" formatCode="0.0000"/>
    <numFmt numFmtId="168" formatCode="_(* #,##0_);_(* \(#,##0\);_(* &quot;-&quot;??_);_(@_)"/>
    <numFmt numFmtId="169" formatCode="_(* #,##0.000_);_(* \(#,##0.000\);_(* &quot;-&quot;??_);_(@_)"/>
    <numFmt numFmtId="170" formatCode="0.0%"/>
    <numFmt numFmtId="171" formatCode="_-* #,##0_-;\-* #,##0_-;_-* &quot;-&quot;??_-;_-@_-"/>
    <numFmt numFmtId="172" formatCode="0.00_)"/>
    <numFmt numFmtId="173" formatCode="General_)"/>
    <numFmt numFmtId="174" formatCode="#,##0_)"/>
    <numFmt numFmtId="175" formatCode="[$-14409]h:mm:ss;@"/>
    <numFmt numFmtId="176" formatCode="0.0"/>
    <numFmt numFmtId="177" formatCode="[$-F800]dddd\,\ mmmm\ dd\,\ yyyy"/>
    <numFmt numFmtId="178" formatCode="_(* #,##0.0000_);_(* \(#,##0.0000\);_(* &quot;-&quot;??_);_(@_)"/>
    <numFmt numFmtId="179" formatCode="#,##0.0"/>
    <numFmt numFmtId="180" formatCode="#,##0.000"/>
    <numFmt numFmtId="181" formatCode="0.000"/>
    <numFmt numFmtId="182" formatCode="0.000000"/>
    <numFmt numFmtId="183" formatCode="0.0000000"/>
    <numFmt numFmtId="184" formatCode="#,##0.00000"/>
    <numFmt numFmtId="185" formatCode="0.00000000"/>
    <numFmt numFmtId="186" formatCode="0.00000"/>
    <numFmt numFmtId="187" formatCode="#,##0.0000"/>
    <numFmt numFmtId="188" formatCode="#,##0.000000"/>
    <numFmt numFmtId="189" formatCode="0.0000000000000000000000000"/>
  </numFmts>
  <fonts count="9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2"/>
      <name val="Tms Rmn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Courier"/>
      <family val="3"/>
    </font>
    <font>
      <sz val="10"/>
      <name val="Helv"/>
    </font>
    <font>
      <b/>
      <sz val="8"/>
      <name val="Futura Md BT"/>
      <family val="2"/>
    </font>
    <font>
      <sz val="10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sz val="11"/>
      <color rgb="FF00000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2"/>
      <color theme="1"/>
      <name val="Calibri"/>
      <family val="2"/>
      <scheme val="minor"/>
    </font>
    <font>
      <b/>
      <vertAlign val="superscript"/>
      <sz val="12"/>
      <color theme="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9999"/>
      <name val="Arial"/>
      <family val="2"/>
    </font>
    <font>
      <i/>
      <sz val="12"/>
      <color theme="0"/>
      <name val="Arial"/>
      <family val="2"/>
    </font>
    <font>
      <i/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b/>
      <i/>
      <sz val="12"/>
      <color rgb="FFC00000"/>
      <name val="Arial"/>
      <family val="2"/>
    </font>
    <font>
      <b/>
      <i/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4F9F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E38AE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CC0066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theme="1" tint="0.499984740745262"/>
      </bottom>
      <diagonal/>
    </border>
    <border>
      <left/>
      <right/>
      <top style="medium">
        <color rgb="FFAE38AE"/>
      </top>
      <bottom/>
      <diagonal/>
    </border>
    <border>
      <left/>
      <right/>
      <top style="dotted">
        <color theme="0" tint="-0.14996795556505021"/>
      </top>
      <bottom/>
      <diagonal/>
    </border>
    <border>
      <left/>
      <right/>
      <top/>
      <bottom style="medium">
        <color rgb="FF4BACC6"/>
      </bottom>
      <diagonal/>
    </border>
    <border>
      <left/>
      <right/>
      <top style="dotted">
        <color theme="0" tint="-0.14993743705557422"/>
      </top>
      <bottom/>
      <diagonal/>
    </border>
    <border>
      <left/>
      <right/>
      <top style="thin">
        <color rgb="FFCC0066"/>
      </top>
      <bottom style="medium">
        <color rgb="FFCC0066"/>
      </bottom>
      <diagonal/>
    </border>
    <border>
      <left/>
      <right/>
      <top style="medium">
        <color rgb="FF4BACC6"/>
      </top>
      <bottom/>
      <diagonal/>
    </border>
    <border>
      <left/>
      <right/>
      <top/>
      <bottom style="medium">
        <color rgb="FFCC0066"/>
      </bottom>
      <diagonal/>
    </border>
    <border>
      <left/>
      <right/>
      <top/>
      <bottom style="thin">
        <color rgb="FFCC0066"/>
      </bottom>
      <diagonal/>
    </border>
  </borders>
  <cellStyleXfs count="6396">
    <xf numFmtId="175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7" fillId="0" borderId="0"/>
    <xf numFmtId="175" fontId="5" fillId="0" borderId="0"/>
    <xf numFmtId="175" fontId="5" fillId="0" borderId="0"/>
    <xf numFmtId="175" fontId="4" fillId="0" borderId="0"/>
    <xf numFmtId="175" fontId="6" fillId="0" borderId="0"/>
    <xf numFmtId="175" fontId="2" fillId="0" borderId="0"/>
    <xf numFmtId="175" fontId="2" fillId="0" borderId="0"/>
    <xf numFmtId="175" fontId="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5" fontId="2" fillId="0" borderId="0"/>
    <xf numFmtId="175" fontId="3" fillId="34" borderId="0" applyNumberFormat="0" applyBorder="0" applyAlignment="0" applyProtection="0"/>
    <xf numFmtId="175" fontId="3" fillId="34" borderId="0" applyNumberFormat="0" applyBorder="0" applyAlignment="0" applyProtection="0"/>
    <xf numFmtId="175" fontId="3" fillId="35" borderId="0" applyNumberFormat="0" applyBorder="0" applyAlignment="0" applyProtection="0"/>
    <xf numFmtId="175" fontId="3" fillId="35" borderId="0" applyNumberFormat="0" applyBorder="0" applyAlignment="0" applyProtection="0"/>
    <xf numFmtId="175" fontId="3" fillId="36" borderId="0" applyNumberFormat="0" applyBorder="0" applyAlignment="0" applyProtection="0"/>
    <xf numFmtId="175" fontId="3" fillId="36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8" borderId="0" applyNumberFormat="0" applyBorder="0" applyAlignment="0" applyProtection="0"/>
    <xf numFmtId="175" fontId="3" fillId="38" borderId="0" applyNumberFormat="0" applyBorder="0" applyAlignment="0" applyProtection="0"/>
    <xf numFmtId="175" fontId="3" fillId="39" borderId="0" applyNumberFormat="0" applyBorder="0" applyAlignment="0" applyProtection="0"/>
    <xf numFmtId="175" fontId="3" fillId="39" borderId="0" applyNumberFormat="0" applyBorder="0" applyAlignment="0" applyProtection="0"/>
    <xf numFmtId="175" fontId="49" fillId="0" borderId="12">
      <alignment horizontal="center" vertical="center"/>
    </xf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1" borderId="0" applyNumberFormat="0" applyBorder="0" applyAlignment="0" applyProtection="0"/>
    <xf numFmtId="175" fontId="3" fillId="41" borderId="0" applyNumberFormat="0" applyBorder="0" applyAlignment="0" applyProtection="0"/>
    <xf numFmtId="175" fontId="3" fillId="42" borderId="0" applyNumberFormat="0" applyBorder="0" applyAlignment="0" applyProtection="0"/>
    <xf numFmtId="175" fontId="3" fillId="42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3" borderId="0" applyNumberFormat="0" applyBorder="0" applyAlignment="0" applyProtection="0"/>
    <xf numFmtId="175" fontId="3" fillId="43" borderId="0" applyNumberFormat="0" applyBorder="0" applyAlignment="0" applyProtection="0"/>
    <xf numFmtId="175" fontId="32" fillId="44" borderId="0" applyNumberFormat="0" applyBorder="0" applyAlignment="0" applyProtection="0"/>
    <xf numFmtId="175" fontId="32" fillId="41" borderId="0" applyNumberFormat="0" applyBorder="0" applyAlignment="0" applyProtection="0"/>
    <xf numFmtId="175" fontId="32" fillId="42" borderId="0" applyNumberFormat="0" applyBorder="0" applyAlignment="0" applyProtection="0"/>
    <xf numFmtId="175" fontId="32" fillId="45" borderId="0" applyNumberFormat="0" applyBorder="0" applyAlignment="0" applyProtection="0"/>
    <xf numFmtId="175" fontId="32" fillId="46" borderId="0" applyNumberFormat="0" applyBorder="0" applyAlignment="0" applyProtection="0"/>
    <xf numFmtId="175" fontId="32" fillId="47" borderId="0" applyNumberFormat="0" applyBorder="0" applyAlignment="0" applyProtection="0"/>
    <xf numFmtId="175" fontId="32" fillId="48" borderId="0" applyNumberFormat="0" applyBorder="0" applyAlignment="0" applyProtection="0"/>
    <xf numFmtId="175" fontId="32" fillId="49" borderId="0" applyNumberFormat="0" applyBorder="0" applyAlignment="0" applyProtection="0"/>
    <xf numFmtId="175" fontId="32" fillId="50" borderId="0" applyNumberFormat="0" applyBorder="0" applyAlignment="0" applyProtection="0"/>
    <xf numFmtId="175" fontId="32" fillId="45" borderId="0" applyNumberFormat="0" applyBorder="0" applyAlignment="0" applyProtection="0"/>
    <xf numFmtId="175" fontId="32" fillId="46" borderId="0" applyNumberFormat="0" applyBorder="0" applyAlignment="0" applyProtection="0"/>
    <xf numFmtId="175" fontId="32" fillId="51" borderId="0" applyNumberFormat="0" applyBorder="0" applyAlignment="0" applyProtection="0"/>
    <xf numFmtId="175" fontId="33" fillId="35" borderId="0" applyNumberFormat="0" applyBorder="0" applyAlignment="0" applyProtection="0"/>
    <xf numFmtId="175" fontId="50" fillId="0" borderId="1" applyNumberFormat="0">
      <alignment horizontal="right" vertical="center"/>
    </xf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5" fillId="53" borderId="14" applyNumberFormat="0" applyAlignment="0" applyProtection="0"/>
    <xf numFmtId="175" fontId="51" fillId="0" borderId="0"/>
    <xf numFmtId="175" fontId="51" fillId="0" borderId="0"/>
    <xf numFmtId="175" fontId="51" fillId="0" borderId="0"/>
    <xf numFmtId="175" fontId="51" fillId="0" borderId="0"/>
    <xf numFmtId="175" fontId="52" fillId="0" borderId="0"/>
    <xf numFmtId="175" fontId="51" fillId="0" borderId="0"/>
    <xf numFmtId="175" fontId="53" fillId="0" borderId="0"/>
    <xf numFmtId="175" fontId="53" fillId="0" borderId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5" fontId="37" fillId="0" borderId="0" applyNumberFormat="0" applyFill="0" applyBorder="0" applyAlignment="0" applyProtection="0"/>
    <xf numFmtId="175" fontId="50" fillId="0" borderId="0" applyNumberFormat="0">
      <alignment horizontal="left"/>
    </xf>
    <xf numFmtId="175" fontId="50" fillId="0" borderId="15" applyNumberFormat="0" applyBorder="0">
      <alignment horizontal="right"/>
    </xf>
    <xf numFmtId="175" fontId="38" fillId="36" borderId="0" applyNumberFormat="0" applyBorder="0" applyAlignment="0" applyProtection="0"/>
    <xf numFmtId="175" fontId="39" fillId="0" borderId="16" applyNumberFormat="0" applyFill="0" applyAlignment="0" applyProtection="0"/>
    <xf numFmtId="175" fontId="40" fillId="0" borderId="17" applyNumberFormat="0" applyFill="0" applyAlignment="0" applyProtection="0"/>
    <xf numFmtId="175" fontId="41" fillId="0" borderId="18" applyNumberFormat="0" applyFill="0" applyAlignment="0" applyProtection="0"/>
    <xf numFmtId="175" fontId="41" fillId="0" borderId="0" applyNumberFormat="0" applyFill="0" applyBorder="0" applyAlignment="0" applyProtection="0"/>
    <xf numFmtId="175" fontId="30" fillId="0" borderId="0" applyNumberFormat="0" applyFill="0" applyBorder="0" applyAlignment="0" applyProtection="0">
      <alignment vertical="top"/>
      <protection locked="0"/>
    </xf>
    <xf numFmtId="175" fontId="54" fillId="0" borderId="0" applyNumberFormat="0" applyFill="0" applyBorder="0" applyAlignment="0" applyProtection="0"/>
    <xf numFmtId="175" fontId="54" fillId="0" borderId="0" applyNumberFormat="0" applyFill="0" applyBorder="0" applyAlignment="0" applyProtection="0"/>
    <xf numFmtId="175" fontId="54" fillId="0" borderId="0" applyNumberFormat="0" applyFill="0" applyBorder="0" applyAlignment="0" applyProtection="0"/>
    <xf numFmtId="175" fontId="54" fillId="0" borderId="0" applyNumberFormat="0" applyFill="0" applyBorder="0" applyAlignment="0" applyProtection="0"/>
    <xf numFmtId="175" fontId="54" fillId="0" borderId="0" applyNumberFormat="0" applyFill="0" applyBorder="0" applyAlignment="0" applyProtection="0"/>
    <xf numFmtId="175" fontId="54" fillId="0" borderId="0" applyNumberFormat="0" applyFill="0" applyBorder="0" applyAlignment="0" applyProtection="0"/>
    <xf numFmtId="175" fontId="54" fillId="0" borderId="0" applyNumberFormat="0" applyFill="0" applyBorder="0" applyAlignment="0" applyProtection="0"/>
    <xf numFmtId="175" fontId="54" fillId="0" borderId="0" applyNumberFormat="0" applyFill="0" applyBorder="0" applyAlignment="0" applyProtection="0"/>
    <xf numFmtId="175" fontId="54" fillId="0" borderId="0" applyNumberFormat="0" applyFill="0" applyBorder="0" applyAlignment="0" applyProtection="0"/>
    <xf numFmtId="175" fontId="54" fillId="0" borderId="0" applyNumberFormat="0" applyFill="0" applyBorder="0" applyAlignment="0" applyProtection="0"/>
    <xf numFmtId="175" fontId="54" fillId="0" borderId="0" applyNumberFormat="0" applyFill="0" applyBorder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3" fillId="0" borderId="19" applyNumberFormat="0" applyFill="0" applyAlignment="0" applyProtection="0"/>
    <xf numFmtId="175" fontId="44" fillId="54" borderId="0" applyNumberFormat="0" applyBorder="0" applyAlignment="0" applyProtection="0"/>
    <xf numFmtId="172" fontId="55" fillId="0" borderId="0"/>
    <xf numFmtId="175" fontId="53" fillId="0" borderId="0"/>
    <xf numFmtId="175" fontId="53" fillId="0" borderId="0"/>
    <xf numFmtId="175" fontId="53" fillId="0" borderId="0"/>
    <xf numFmtId="175" fontId="53" fillId="0" borderId="0"/>
    <xf numFmtId="175" fontId="53" fillId="0" borderId="0"/>
    <xf numFmtId="175" fontId="53" fillId="0" borderId="0"/>
    <xf numFmtId="175" fontId="53" fillId="0" borderId="0"/>
    <xf numFmtId="175" fontId="2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31" fillId="0" borderId="0"/>
    <xf numFmtId="175" fontId="6" fillId="0" borderId="0"/>
    <xf numFmtId="175" fontId="2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31" fillId="0" borderId="0"/>
    <xf numFmtId="175" fontId="62" fillId="0" borderId="0"/>
    <xf numFmtId="175" fontId="6" fillId="0" borderId="0"/>
    <xf numFmtId="175" fontId="62" fillId="0" borderId="0"/>
    <xf numFmtId="175" fontId="6" fillId="0" borderId="0"/>
    <xf numFmtId="175" fontId="62" fillId="0" borderId="0"/>
    <xf numFmtId="175" fontId="5" fillId="0" borderId="0"/>
    <xf numFmtId="175" fontId="62" fillId="0" borderId="0"/>
    <xf numFmtId="175" fontId="5" fillId="0" borderId="0"/>
    <xf numFmtId="175" fontId="62" fillId="0" borderId="0"/>
    <xf numFmtId="175" fontId="62" fillId="0" borderId="0"/>
    <xf numFmtId="175" fontId="5" fillId="0" borderId="0"/>
    <xf numFmtId="175" fontId="36" fillId="0" borderId="0"/>
    <xf numFmtId="175" fontId="62" fillId="0" borderId="0"/>
    <xf numFmtId="175" fontId="62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62" fillId="0" borderId="0"/>
    <xf numFmtId="175" fontId="5" fillId="0" borderId="0"/>
    <xf numFmtId="175" fontId="5" fillId="0" borderId="0"/>
    <xf numFmtId="175" fontId="62" fillId="0" borderId="0"/>
    <xf numFmtId="175" fontId="5" fillId="0" borderId="0"/>
    <xf numFmtId="175" fontId="5" fillId="0" borderId="0"/>
    <xf numFmtId="175" fontId="6" fillId="0" borderId="0"/>
    <xf numFmtId="175" fontId="5" fillId="0" borderId="0"/>
    <xf numFmtId="175" fontId="62" fillId="0" borderId="0"/>
    <xf numFmtId="175" fontId="5" fillId="0" borderId="0"/>
    <xf numFmtId="175" fontId="62" fillId="0" borderId="0"/>
    <xf numFmtId="175" fontId="5" fillId="0" borderId="0"/>
    <xf numFmtId="175" fontId="5" fillId="0" borderId="0"/>
    <xf numFmtId="175" fontId="62" fillId="0" borderId="0"/>
    <xf numFmtId="175" fontId="5" fillId="0" borderId="0"/>
    <xf numFmtId="175" fontId="5" fillId="0" borderId="0"/>
    <xf numFmtId="175" fontId="62" fillId="0" borderId="0"/>
    <xf numFmtId="175" fontId="5" fillId="0" borderId="0"/>
    <xf numFmtId="175" fontId="5" fillId="0" borderId="0"/>
    <xf numFmtId="175" fontId="62" fillId="0" borderId="0"/>
    <xf numFmtId="175" fontId="6" fillId="0" borderId="0"/>
    <xf numFmtId="175" fontId="4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4" fillId="0" borderId="0"/>
    <xf numFmtId="175" fontId="4" fillId="0" borderId="0"/>
    <xf numFmtId="175" fontId="6" fillId="0" borderId="0"/>
    <xf numFmtId="175" fontId="5" fillId="0" borderId="0"/>
    <xf numFmtId="175" fontId="5" fillId="0" borderId="0"/>
    <xf numFmtId="175" fontId="4" fillId="0" borderId="0"/>
    <xf numFmtId="175" fontId="6" fillId="0" borderId="0"/>
    <xf numFmtId="175" fontId="5" fillId="0" borderId="0"/>
    <xf numFmtId="175" fontId="5" fillId="0" borderId="0"/>
    <xf numFmtId="175" fontId="6" fillId="0" borderId="0"/>
    <xf numFmtId="175" fontId="31" fillId="0" borderId="0"/>
    <xf numFmtId="175" fontId="6" fillId="0" borderId="0"/>
    <xf numFmtId="175" fontId="4" fillId="0" borderId="0"/>
    <xf numFmtId="175" fontId="6" fillId="0" borderId="0"/>
    <xf numFmtId="175" fontId="62" fillId="0" borderId="0"/>
    <xf numFmtId="175" fontId="6" fillId="0" borderId="0"/>
    <xf numFmtId="175" fontId="62" fillId="0" borderId="0"/>
    <xf numFmtId="175" fontId="6" fillId="0" borderId="0"/>
    <xf numFmtId="175" fontId="6" fillId="0" borderId="0"/>
    <xf numFmtId="175" fontId="5" fillId="0" borderId="0"/>
    <xf numFmtId="175" fontId="5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36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4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6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36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2" fillId="0" borderId="0"/>
    <xf numFmtId="175" fontId="5" fillId="0" borderId="0"/>
    <xf numFmtId="175" fontId="5" fillId="0" borderId="0"/>
    <xf numFmtId="175" fontId="57" fillId="0" borderId="0"/>
    <xf numFmtId="173" fontId="57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2" fillId="0" borderId="0"/>
    <xf numFmtId="175" fontId="2" fillId="0" borderId="0"/>
    <xf numFmtId="175" fontId="5" fillId="0" borderId="0"/>
    <xf numFmtId="175" fontId="2" fillId="0" borderId="0"/>
    <xf numFmtId="175" fontId="5" fillId="0" borderId="0"/>
    <xf numFmtId="175" fontId="2" fillId="0" borderId="0"/>
    <xf numFmtId="175" fontId="5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4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4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7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4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6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7" fillId="0" borderId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31" fillId="55" borderId="2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175" fontId="50" fillId="0" borderId="1" applyNumberFormat="0">
      <alignment horizontal="center" vertical="center"/>
    </xf>
    <xf numFmtId="175" fontId="58" fillId="0" borderId="1" applyNumberFormat="0" applyProtection="0">
      <alignment horizontal="center" vertical="center"/>
    </xf>
    <xf numFmtId="175" fontId="46" fillId="0" borderId="0" applyNumberFormat="0" applyFill="0" applyBorder="0" applyAlignment="0" applyProtection="0"/>
    <xf numFmtId="175" fontId="59" fillId="0" borderId="0">
      <alignment horizontal="left" vertical="center"/>
    </xf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60" fillId="56" borderId="1" applyNumberFormat="0" applyFill="0" applyProtection="0">
      <alignment horizontal="left" vertical="center"/>
    </xf>
    <xf numFmtId="174" fontId="50" fillId="56" borderId="23" applyNumberFormat="0" applyFill="0" applyAlignment="0" applyProtection="0">
      <alignment horizontal="right" vertical="center"/>
    </xf>
    <xf numFmtId="175" fontId="48" fillId="0" borderId="0" applyNumberFormat="0" applyFill="0" applyBorder="0" applyAlignment="0" applyProtection="0"/>
    <xf numFmtId="175" fontId="61" fillId="0" borderId="0"/>
    <xf numFmtId="175" fontId="15" fillId="0" borderId="0" applyNumberFormat="0" applyFill="0" applyBorder="0" applyAlignment="0" applyProtection="0"/>
    <xf numFmtId="175" fontId="16" fillId="0" borderId="3" applyNumberFormat="0" applyFill="0" applyAlignment="0" applyProtection="0"/>
    <xf numFmtId="175" fontId="17" fillId="0" borderId="4" applyNumberFormat="0" applyFill="0" applyAlignment="0" applyProtection="0"/>
    <xf numFmtId="175" fontId="18" fillId="0" borderId="5" applyNumberFormat="0" applyFill="0" applyAlignment="0" applyProtection="0"/>
    <xf numFmtId="175" fontId="18" fillId="0" borderId="0" applyNumberFormat="0" applyFill="0" applyBorder="0" applyAlignment="0" applyProtection="0"/>
    <xf numFmtId="175" fontId="19" fillId="3" borderId="0" applyNumberFormat="0" applyBorder="0" applyAlignment="0" applyProtection="0"/>
    <xf numFmtId="175" fontId="20" fillId="4" borderId="0" applyNumberFormat="0" applyBorder="0" applyAlignment="0" applyProtection="0"/>
    <xf numFmtId="175" fontId="21" fillId="5" borderId="0" applyNumberFormat="0" applyBorder="0" applyAlignment="0" applyProtection="0"/>
    <xf numFmtId="175" fontId="22" fillId="6" borderId="6" applyNumberFormat="0" applyAlignment="0" applyProtection="0"/>
    <xf numFmtId="175" fontId="23" fillId="7" borderId="7" applyNumberFormat="0" applyAlignment="0" applyProtection="0"/>
    <xf numFmtId="175" fontId="24" fillId="7" borderId="6" applyNumberFormat="0" applyAlignment="0" applyProtection="0"/>
    <xf numFmtId="175" fontId="25" fillId="0" borderId="8" applyNumberFormat="0" applyFill="0" applyAlignment="0" applyProtection="0"/>
    <xf numFmtId="175" fontId="26" fillId="8" borderId="9" applyNumberFormat="0" applyAlignment="0" applyProtection="0"/>
    <xf numFmtId="175" fontId="27" fillId="0" borderId="0" applyNumberFormat="0" applyFill="0" applyBorder="0" applyAlignment="0" applyProtection="0"/>
    <xf numFmtId="175" fontId="28" fillId="0" borderId="0" applyNumberFormat="0" applyFill="0" applyBorder="0" applyAlignment="0" applyProtection="0"/>
    <xf numFmtId="175" fontId="1" fillId="0" borderId="11" applyNumberFormat="0" applyFill="0" applyAlignment="0" applyProtection="0"/>
    <xf numFmtId="175" fontId="29" fillId="10" borderId="0" applyNumberFormat="0" applyBorder="0" applyAlignment="0" applyProtection="0"/>
    <xf numFmtId="175" fontId="2" fillId="11" borderId="0" applyNumberFormat="0" applyBorder="0" applyAlignment="0" applyProtection="0"/>
    <xf numFmtId="175" fontId="2" fillId="12" borderId="0" applyNumberFormat="0" applyBorder="0" applyAlignment="0" applyProtection="0"/>
    <xf numFmtId="175" fontId="29" fillId="13" borderId="0" applyNumberFormat="0" applyBorder="0" applyAlignment="0" applyProtection="0"/>
    <xf numFmtId="175" fontId="29" fillId="14" borderId="0" applyNumberFormat="0" applyBorder="0" applyAlignment="0" applyProtection="0"/>
    <xf numFmtId="175" fontId="2" fillId="15" borderId="0" applyNumberFormat="0" applyBorder="0" applyAlignment="0" applyProtection="0"/>
    <xf numFmtId="175" fontId="2" fillId="16" borderId="0" applyNumberFormat="0" applyBorder="0" applyAlignment="0" applyProtection="0"/>
    <xf numFmtId="175" fontId="29" fillId="17" borderId="0" applyNumberFormat="0" applyBorder="0" applyAlignment="0" applyProtection="0"/>
    <xf numFmtId="175" fontId="29" fillId="18" borderId="0" applyNumberFormat="0" applyBorder="0" applyAlignment="0" applyProtection="0"/>
    <xf numFmtId="175" fontId="2" fillId="19" borderId="0" applyNumberFormat="0" applyBorder="0" applyAlignment="0" applyProtection="0"/>
    <xf numFmtId="175" fontId="2" fillId="20" borderId="0" applyNumberFormat="0" applyBorder="0" applyAlignment="0" applyProtection="0"/>
    <xf numFmtId="175" fontId="29" fillId="21" borderId="0" applyNumberFormat="0" applyBorder="0" applyAlignment="0" applyProtection="0"/>
    <xf numFmtId="175" fontId="29" fillId="22" borderId="0" applyNumberFormat="0" applyBorder="0" applyAlignment="0" applyProtection="0"/>
    <xf numFmtId="175" fontId="2" fillId="23" borderId="0" applyNumberFormat="0" applyBorder="0" applyAlignment="0" applyProtection="0"/>
    <xf numFmtId="175" fontId="2" fillId="24" borderId="0" applyNumberFormat="0" applyBorder="0" applyAlignment="0" applyProtection="0"/>
    <xf numFmtId="175" fontId="29" fillId="25" borderId="0" applyNumberFormat="0" applyBorder="0" applyAlignment="0" applyProtection="0"/>
    <xf numFmtId="175" fontId="29" fillId="26" borderId="0" applyNumberFormat="0" applyBorder="0" applyAlignment="0" applyProtection="0"/>
    <xf numFmtId="175" fontId="2" fillId="27" borderId="0" applyNumberFormat="0" applyBorder="0" applyAlignment="0" applyProtection="0"/>
    <xf numFmtId="175" fontId="2" fillId="28" borderId="0" applyNumberFormat="0" applyBorder="0" applyAlignment="0" applyProtection="0"/>
    <xf numFmtId="175" fontId="29" fillId="29" borderId="0" applyNumberFormat="0" applyBorder="0" applyAlignment="0" applyProtection="0"/>
    <xf numFmtId="175" fontId="29" fillId="30" borderId="0" applyNumberFormat="0" applyBorder="0" applyAlignment="0" applyProtection="0"/>
    <xf numFmtId="175" fontId="2" fillId="31" borderId="0" applyNumberFormat="0" applyBorder="0" applyAlignment="0" applyProtection="0"/>
    <xf numFmtId="175" fontId="2" fillId="32" borderId="0" applyNumberFormat="0" applyBorder="0" applyAlignment="0" applyProtection="0"/>
    <xf numFmtId="175" fontId="29" fillId="33" borderId="0" applyNumberFormat="0" applyBorder="0" applyAlignment="0" applyProtection="0"/>
    <xf numFmtId="175" fontId="31" fillId="0" borderId="0"/>
    <xf numFmtId="175" fontId="3" fillId="34" borderId="0" applyNumberFormat="0" applyBorder="0" applyAlignment="0" applyProtection="0"/>
    <xf numFmtId="175" fontId="3" fillId="34" borderId="0" applyNumberFormat="0" applyBorder="0" applyAlignment="0" applyProtection="0"/>
    <xf numFmtId="175" fontId="3" fillId="34" borderId="0" applyNumberFormat="0" applyBorder="0" applyAlignment="0" applyProtection="0"/>
    <xf numFmtId="175" fontId="3" fillId="34" borderId="0" applyNumberFormat="0" applyBorder="0" applyAlignment="0" applyProtection="0"/>
    <xf numFmtId="175" fontId="3" fillId="35" borderId="0" applyNumberFormat="0" applyBorder="0" applyAlignment="0" applyProtection="0"/>
    <xf numFmtId="175" fontId="3" fillId="35" borderId="0" applyNumberFormat="0" applyBorder="0" applyAlignment="0" applyProtection="0"/>
    <xf numFmtId="175" fontId="3" fillId="35" borderId="0" applyNumberFormat="0" applyBorder="0" applyAlignment="0" applyProtection="0"/>
    <xf numFmtId="175" fontId="3" fillId="35" borderId="0" applyNumberFormat="0" applyBorder="0" applyAlignment="0" applyProtection="0"/>
    <xf numFmtId="175" fontId="3" fillId="36" borderId="0" applyNumberFormat="0" applyBorder="0" applyAlignment="0" applyProtection="0"/>
    <xf numFmtId="175" fontId="3" fillId="36" borderId="0" applyNumberFormat="0" applyBorder="0" applyAlignment="0" applyProtection="0"/>
    <xf numFmtId="175" fontId="3" fillId="36" borderId="0" applyNumberFormat="0" applyBorder="0" applyAlignment="0" applyProtection="0"/>
    <xf numFmtId="175" fontId="3" fillId="36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8" borderId="0" applyNumberFormat="0" applyBorder="0" applyAlignment="0" applyProtection="0"/>
    <xf numFmtId="175" fontId="3" fillId="38" borderId="0" applyNumberFormat="0" applyBorder="0" applyAlignment="0" applyProtection="0"/>
    <xf numFmtId="175" fontId="3" fillId="38" borderId="0" applyNumberFormat="0" applyBorder="0" applyAlignment="0" applyProtection="0"/>
    <xf numFmtId="175" fontId="3" fillId="38" borderId="0" applyNumberFormat="0" applyBorder="0" applyAlignment="0" applyProtection="0"/>
    <xf numFmtId="175" fontId="3" fillId="39" borderId="0" applyNumberFormat="0" applyBorder="0" applyAlignment="0" applyProtection="0"/>
    <xf numFmtId="175" fontId="3" fillId="39" borderId="0" applyNumberFormat="0" applyBorder="0" applyAlignment="0" applyProtection="0"/>
    <xf numFmtId="175" fontId="3" fillId="39" borderId="0" applyNumberFormat="0" applyBorder="0" applyAlignment="0" applyProtection="0"/>
    <xf numFmtId="175" fontId="3" fillId="39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1" borderId="0" applyNumberFormat="0" applyBorder="0" applyAlignment="0" applyProtection="0"/>
    <xf numFmtId="175" fontId="3" fillId="41" borderId="0" applyNumberFormat="0" applyBorder="0" applyAlignment="0" applyProtection="0"/>
    <xf numFmtId="175" fontId="3" fillId="41" borderId="0" applyNumberFormat="0" applyBorder="0" applyAlignment="0" applyProtection="0"/>
    <xf numFmtId="175" fontId="3" fillId="41" borderId="0" applyNumberFormat="0" applyBorder="0" applyAlignment="0" applyProtection="0"/>
    <xf numFmtId="175" fontId="3" fillId="42" borderId="0" applyNumberFormat="0" applyBorder="0" applyAlignment="0" applyProtection="0"/>
    <xf numFmtId="175" fontId="3" fillId="42" borderId="0" applyNumberFormat="0" applyBorder="0" applyAlignment="0" applyProtection="0"/>
    <xf numFmtId="175" fontId="3" fillId="42" borderId="0" applyNumberFormat="0" applyBorder="0" applyAlignment="0" applyProtection="0"/>
    <xf numFmtId="175" fontId="3" fillId="42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3" borderId="0" applyNumberFormat="0" applyBorder="0" applyAlignment="0" applyProtection="0"/>
    <xf numFmtId="175" fontId="3" fillId="43" borderId="0" applyNumberFormat="0" applyBorder="0" applyAlignment="0" applyProtection="0"/>
    <xf numFmtId="175" fontId="3" fillId="43" borderId="0" applyNumberFormat="0" applyBorder="0" applyAlignment="0" applyProtection="0"/>
    <xf numFmtId="175" fontId="3" fillId="43" borderId="0" applyNumberFormat="0" applyBorder="0" applyAlignment="0" applyProtection="0"/>
    <xf numFmtId="175" fontId="32" fillId="44" borderId="0" applyNumberFormat="0" applyBorder="0" applyAlignment="0" applyProtection="0"/>
    <xf numFmtId="175" fontId="32" fillId="41" borderId="0" applyNumberFormat="0" applyBorder="0" applyAlignment="0" applyProtection="0"/>
    <xf numFmtId="175" fontId="32" fillId="42" borderId="0" applyNumberFormat="0" applyBorder="0" applyAlignment="0" applyProtection="0"/>
    <xf numFmtId="175" fontId="32" fillId="45" borderId="0" applyNumberFormat="0" applyBorder="0" applyAlignment="0" applyProtection="0"/>
    <xf numFmtId="175" fontId="32" fillId="46" borderId="0" applyNumberFormat="0" applyBorder="0" applyAlignment="0" applyProtection="0"/>
    <xf numFmtId="175" fontId="32" fillId="47" borderId="0" applyNumberFormat="0" applyBorder="0" applyAlignment="0" applyProtection="0"/>
    <xf numFmtId="175" fontId="32" fillId="48" borderId="0" applyNumberFormat="0" applyBorder="0" applyAlignment="0" applyProtection="0"/>
    <xf numFmtId="175" fontId="32" fillId="49" borderId="0" applyNumberFormat="0" applyBorder="0" applyAlignment="0" applyProtection="0"/>
    <xf numFmtId="175" fontId="32" fillId="50" borderId="0" applyNumberFormat="0" applyBorder="0" applyAlignment="0" applyProtection="0"/>
    <xf numFmtId="175" fontId="32" fillId="45" borderId="0" applyNumberFormat="0" applyBorder="0" applyAlignment="0" applyProtection="0"/>
    <xf numFmtId="175" fontId="32" fillId="46" borderId="0" applyNumberFormat="0" applyBorder="0" applyAlignment="0" applyProtection="0"/>
    <xf numFmtId="175" fontId="32" fillId="51" borderId="0" applyNumberFormat="0" applyBorder="0" applyAlignment="0" applyProtection="0"/>
    <xf numFmtId="175" fontId="33" fillId="35" borderId="0" applyNumberFormat="0" applyBorder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5" fillId="53" borderId="14" applyNumberFormat="0" applyAlignment="0" applyProtection="0"/>
    <xf numFmtId="43" fontId="31" fillId="0" borderId="0" applyFont="0" applyFill="0" applyBorder="0" applyAlignment="0" applyProtection="0"/>
    <xf numFmtId="175" fontId="5" fillId="0" borderId="0"/>
    <xf numFmtId="175" fontId="62" fillId="0" borderId="0"/>
    <xf numFmtId="175" fontId="5" fillId="0" borderId="0"/>
    <xf numFmtId="175" fontId="5" fillId="0" borderId="0"/>
    <xf numFmtId="175" fontId="62" fillId="0" borderId="0"/>
    <xf numFmtId="175" fontId="5" fillId="0" borderId="0"/>
    <xf numFmtId="175" fontId="5" fillId="0" borderId="0"/>
    <xf numFmtId="175" fontId="62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62" fillId="0" borderId="0"/>
    <xf numFmtId="175" fontId="6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2" fillId="0" borderId="0"/>
    <xf numFmtId="175" fontId="37" fillId="0" borderId="0" applyNumberFormat="0" applyFill="0" applyBorder="0" applyAlignment="0" applyProtection="0"/>
    <xf numFmtId="175" fontId="38" fillId="36" borderId="0" applyNumberFormat="0" applyBorder="0" applyAlignment="0" applyProtection="0"/>
    <xf numFmtId="175" fontId="39" fillId="0" borderId="16" applyNumberFormat="0" applyFill="0" applyAlignment="0" applyProtection="0"/>
    <xf numFmtId="175" fontId="40" fillId="0" borderId="17" applyNumberFormat="0" applyFill="0" applyAlignment="0" applyProtection="0"/>
    <xf numFmtId="175" fontId="41" fillId="0" borderId="18" applyNumberFormat="0" applyFill="0" applyAlignment="0" applyProtection="0"/>
    <xf numFmtId="175" fontId="41" fillId="0" borderId="0" applyNumberFormat="0" applyFill="0" applyBorder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3" fillId="0" borderId="19" applyNumberFormat="0" applyFill="0" applyAlignment="0" applyProtection="0"/>
    <xf numFmtId="175" fontId="44" fillId="54" borderId="0" applyNumberFormat="0" applyBorder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31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36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31" fillId="0" borderId="0"/>
    <xf numFmtId="9" fontId="14" fillId="0" borderId="0" applyFont="0" applyFill="0" applyBorder="0" applyAlignment="0" applyProtection="0"/>
    <xf numFmtId="175" fontId="46" fillId="0" borderId="0" applyNumberFormat="0" applyFill="0" applyBorder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8" fillId="0" borderId="0" applyNumberFormat="0" applyFill="0" applyBorder="0" applyAlignment="0" applyProtection="0"/>
    <xf numFmtId="175" fontId="5" fillId="0" borderId="0"/>
    <xf numFmtId="175" fontId="62" fillId="0" borderId="0"/>
    <xf numFmtId="175" fontId="5" fillId="0" borderId="0"/>
    <xf numFmtId="175" fontId="62" fillId="0" borderId="0"/>
    <xf numFmtId="175" fontId="5" fillId="0" borderId="0"/>
    <xf numFmtId="175" fontId="5" fillId="0" borderId="0"/>
    <xf numFmtId="175" fontId="62" fillId="0" borderId="0"/>
    <xf numFmtId="175" fontId="5" fillId="0" borderId="0"/>
    <xf numFmtId="175" fontId="5" fillId="0" borderId="0"/>
    <xf numFmtId="175" fontId="62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62" fillId="0" borderId="0"/>
    <xf numFmtId="175" fontId="62" fillId="0" borderId="0"/>
    <xf numFmtId="175" fontId="5" fillId="0" borderId="0"/>
    <xf numFmtId="175" fontId="62" fillId="0" borderId="0"/>
    <xf numFmtId="175" fontId="62" fillId="0" borderId="0"/>
    <xf numFmtId="175" fontId="5" fillId="0" borderId="0"/>
    <xf numFmtId="175" fontId="62" fillId="0" borderId="0"/>
    <xf numFmtId="43" fontId="31" fillId="0" borderId="0" applyFont="0" applyFill="0" applyBorder="0" applyAlignment="0" applyProtection="0"/>
    <xf numFmtId="175" fontId="62" fillId="0" borderId="0"/>
    <xf numFmtId="175" fontId="62" fillId="0" borderId="0"/>
    <xf numFmtId="175" fontId="6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30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2" fillId="0" borderId="0"/>
    <xf numFmtId="175" fontId="2" fillId="0" borderId="0"/>
    <xf numFmtId="175" fontId="47" fillId="0" borderId="22" applyNumberFormat="0" applyFill="0" applyAlignment="0" applyProtection="0"/>
    <xf numFmtId="175" fontId="45" fillId="52" borderId="21" applyNumberFormat="0" applyAlignment="0" applyProtection="0"/>
    <xf numFmtId="175" fontId="31" fillId="55" borderId="20" applyNumberFormat="0" applyFon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34" fillId="52" borderId="13" applyNumberFormat="0" applyAlignment="0" applyProtection="0"/>
    <xf numFmtId="175" fontId="2" fillId="0" borderId="0"/>
    <xf numFmtId="175" fontId="4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6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31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31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62" fillId="0" borderId="0"/>
    <xf numFmtId="175" fontId="2" fillId="0" borderId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3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9" fontId="4" fillId="0" borderId="0" applyFont="0" applyFill="0" applyBorder="0" applyAlignment="0" applyProtection="0"/>
    <xf numFmtId="175" fontId="4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34" fillId="52" borderId="13" applyNumberFormat="0" applyAlignment="0" applyProtection="0"/>
    <xf numFmtId="175" fontId="2" fillId="0" borderId="0"/>
    <xf numFmtId="175" fontId="31" fillId="55" borderId="20" applyNumberFormat="0" applyFont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47" fillId="0" borderId="22" applyNumberFormat="0" applyFill="0" applyAlignment="0" applyProtection="0"/>
    <xf numFmtId="175" fontId="45" fillId="52" borderId="21" applyNumberFormat="0" applyAlignment="0" applyProtection="0"/>
    <xf numFmtId="175" fontId="31" fillId="55" borderId="20" applyNumberFormat="0" applyFont="0" applyAlignment="0" applyProtection="0"/>
    <xf numFmtId="175" fontId="2" fillId="0" borderId="0"/>
    <xf numFmtId="175" fontId="2" fillId="0" borderId="0"/>
    <xf numFmtId="175" fontId="2" fillId="0" borderId="0"/>
    <xf numFmtId="175" fontId="42" fillId="39" borderId="13" applyNumberFormat="0" applyAlignment="0" applyProtection="0"/>
    <xf numFmtId="175" fontId="34" fillId="52" borderId="13" applyNumberFormat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47" fillId="0" borderId="22" applyNumberFormat="0" applyFill="0" applyAlignment="0" applyProtection="0"/>
    <xf numFmtId="175" fontId="45" fillId="52" borderId="21" applyNumberFormat="0" applyAlignment="0" applyProtection="0"/>
    <xf numFmtId="175" fontId="31" fillId="55" borderId="20" applyNumberFormat="0" applyFont="0" applyAlignment="0" applyProtection="0"/>
    <xf numFmtId="175" fontId="2" fillId="0" borderId="0"/>
    <xf numFmtId="175" fontId="2" fillId="0" borderId="0"/>
    <xf numFmtId="175" fontId="42" fillId="39" borderId="13" applyNumberFormat="0" applyAlignment="0" applyProtection="0"/>
    <xf numFmtId="175" fontId="47" fillId="0" borderId="22" applyNumberFormat="0" applyFill="0" applyAlignment="0" applyProtection="0"/>
    <xf numFmtId="175" fontId="45" fillId="52" borderId="21" applyNumberFormat="0" applyAlignment="0" applyProtection="0"/>
    <xf numFmtId="175" fontId="31" fillId="55" borderId="20" applyNumberFormat="0" applyFont="0" applyAlignment="0" applyProtection="0"/>
    <xf numFmtId="175" fontId="47" fillId="0" borderId="22" applyNumberFormat="0" applyFill="0" applyAlignment="0" applyProtection="0"/>
    <xf numFmtId="175" fontId="42" fillId="39" borderId="13" applyNumberFormat="0" applyAlignment="0" applyProtection="0"/>
    <xf numFmtId="175" fontId="34" fillId="52" borderId="13" applyNumberFormat="0" applyAlignment="0" applyProtection="0"/>
    <xf numFmtId="175" fontId="31" fillId="55" borderId="20" applyNumberFormat="0" applyFont="0" applyAlignment="0" applyProtection="0"/>
    <xf numFmtId="175" fontId="45" fillId="52" borderId="21" applyNumberFormat="0" applyAlignment="0" applyProtection="0"/>
    <xf numFmtId="175" fontId="47" fillId="0" borderId="22" applyNumberFormat="0" applyFill="0" applyAlignment="0" applyProtection="0"/>
    <xf numFmtId="175" fontId="45" fillId="52" borderId="21" applyNumberFormat="0" applyAlignment="0" applyProtection="0"/>
    <xf numFmtId="175" fontId="42" fillId="39" borderId="13" applyNumberFormat="0" applyAlignment="0" applyProtection="0"/>
    <xf numFmtId="175" fontId="34" fillId="52" borderId="13" applyNumberFormat="0" applyAlignment="0" applyProtection="0"/>
    <xf numFmtId="175" fontId="31" fillId="55" borderId="20" applyNumberFormat="0" applyFon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2" fillId="0" borderId="0"/>
    <xf numFmtId="175" fontId="2" fillId="0" borderId="0"/>
    <xf numFmtId="175" fontId="4" fillId="0" borderId="0"/>
    <xf numFmtId="175" fontId="4" fillId="0" borderId="0"/>
    <xf numFmtId="175" fontId="4" fillId="0" borderId="0"/>
    <xf numFmtId="175" fontId="5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4" fillId="0" borderId="0"/>
    <xf numFmtId="175" fontId="2" fillId="0" borderId="0"/>
    <xf numFmtId="175" fontId="34" fillId="52" borderId="13" applyNumberFormat="0" applyAlignment="0" applyProtection="0"/>
    <xf numFmtId="175" fontId="5" fillId="0" borderId="0"/>
    <xf numFmtId="175" fontId="2" fillId="0" borderId="0"/>
    <xf numFmtId="175" fontId="34" fillId="52" borderId="13" applyNumberFormat="0" applyAlignment="0" applyProtection="0"/>
    <xf numFmtId="175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5" fontId="31" fillId="0" borderId="0"/>
    <xf numFmtId="175" fontId="41" fillId="0" borderId="18" applyNumberFormat="0" applyFill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31" fillId="55" borderId="20" applyNumberFormat="0" applyFont="0" applyAlignment="0" applyProtection="0"/>
    <xf numFmtId="175" fontId="2" fillId="0" borderId="0"/>
    <xf numFmtId="175" fontId="2" fillId="0" borderId="0"/>
    <xf numFmtId="175" fontId="2" fillId="0" borderId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42" fillId="39" borderId="13" applyNumberFormat="0" applyAlignment="0" applyProtection="0"/>
    <xf numFmtId="175" fontId="2" fillId="0" borderId="0"/>
    <xf numFmtId="175" fontId="2" fillId="0" borderId="0"/>
    <xf numFmtId="175" fontId="2" fillId="0" borderId="0"/>
    <xf numFmtId="175" fontId="31" fillId="55" borderId="20" applyNumberFormat="0" applyFont="0" applyAlignment="0" applyProtection="0"/>
    <xf numFmtId="175" fontId="45" fillId="52" borderId="21" applyNumberFormat="0" applyAlignment="0" applyProtection="0"/>
    <xf numFmtId="175" fontId="47" fillId="0" borderId="22" applyNumberFormat="0" applyFill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47" fillId="0" borderId="22" applyNumberFormat="0" applyFill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34" fillId="52" borderId="13" applyNumberFormat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34" fillId="52" borderId="13" applyNumberFormat="0" applyAlignment="0" applyProtection="0"/>
    <xf numFmtId="175" fontId="2" fillId="0" borderId="0"/>
    <xf numFmtId="175" fontId="34" fillId="52" borderId="13" applyNumberFormat="0" applyAlignment="0" applyProtection="0"/>
    <xf numFmtId="175" fontId="31" fillId="55" borderId="20" applyNumberFormat="0" applyFont="0" applyAlignment="0" applyProtection="0"/>
    <xf numFmtId="175" fontId="34" fillId="52" borderId="13" applyNumberFormat="0" applyAlignment="0" applyProtection="0"/>
    <xf numFmtId="175" fontId="42" fillId="39" borderId="13" applyNumberFormat="0" applyAlignment="0" applyProtection="0"/>
    <xf numFmtId="175" fontId="45" fillId="52" borderId="21" applyNumberFormat="0" applyAlignment="0" applyProtection="0"/>
    <xf numFmtId="175" fontId="47" fillId="0" borderId="22" applyNumberFormat="0" applyFill="0" applyAlignment="0" applyProtection="0"/>
    <xf numFmtId="175" fontId="45" fillId="52" borderId="21" applyNumberFormat="0" applyAlignment="0" applyProtection="0"/>
    <xf numFmtId="175" fontId="31" fillId="55" borderId="20" applyNumberFormat="0" applyFont="0" applyAlignment="0" applyProtection="0"/>
    <xf numFmtId="175" fontId="34" fillId="52" borderId="13" applyNumberFormat="0" applyAlignment="0" applyProtection="0"/>
    <xf numFmtId="175" fontId="42" fillId="39" borderId="13" applyNumberFormat="0" applyAlignment="0" applyProtection="0"/>
    <xf numFmtId="175" fontId="47" fillId="0" borderId="22" applyNumberFormat="0" applyFill="0" applyAlignment="0" applyProtection="0"/>
    <xf numFmtId="175" fontId="31" fillId="55" borderId="20" applyNumberFormat="0" applyFont="0" applyAlignment="0" applyProtection="0"/>
    <xf numFmtId="175" fontId="45" fillId="52" borderId="21" applyNumberFormat="0" applyAlignment="0" applyProtection="0"/>
    <xf numFmtId="175" fontId="47" fillId="0" borderId="22" applyNumberFormat="0" applyFill="0" applyAlignment="0" applyProtection="0"/>
    <xf numFmtId="175" fontId="42" fillId="39" borderId="13" applyNumberFormat="0" applyAlignment="0" applyProtection="0"/>
    <xf numFmtId="175" fontId="2" fillId="0" borderId="0"/>
    <xf numFmtId="175" fontId="2" fillId="0" borderId="0"/>
    <xf numFmtId="175" fontId="2" fillId="0" borderId="0"/>
    <xf numFmtId="175" fontId="31" fillId="55" borderId="20" applyNumberFormat="0" applyFont="0" applyAlignment="0" applyProtection="0"/>
    <xf numFmtId="175" fontId="45" fillId="52" borderId="21" applyNumberFormat="0" applyAlignment="0" applyProtection="0"/>
    <xf numFmtId="175" fontId="47" fillId="0" borderId="22" applyNumberFormat="0" applyFill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34" fillId="52" borderId="13" applyNumberFormat="0" applyAlignment="0" applyProtection="0"/>
    <xf numFmtId="175" fontId="42" fillId="39" borderId="13" applyNumberFormat="0" applyAlignment="0" applyProtection="0"/>
    <xf numFmtId="175" fontId="2" fillId="0" borderId="0"/>
    <xf numFmtId="175" fontId="2" fillId="0" borderId="0"/>
    <xf numFmtId="175" fontId="2" fillId="0" borderId="0"/>
    <xf numFmtId="175" fontId="31" fillId="55" borderId="20" applyNumberFormat="0" applyFont="0" applyAlignment="0" applyProtection="0"/>
    <xf numFmtId="175" fontId="45" fillId="52" borderId="21" applyNumberFormat="0" applyAlignment="0" applyProtection="0"/>
    <xf numFmtId="175" fontId="47" fillId="0" borderId="22" applyNumberFormat="0" applyFill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45" fillId="52" borderId="21" applyNumberFormat="0" applyAlignment="0" applyProtection="0"/>
    <xf numFmtId="175" fontId="2" fillId="0" borderId="0"/>
    <xf numFmtId="175" fontId="34" fillId="52" borderId="13" applyNumberFormat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34" fillId="52" borderId="13" applyNumberFormat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31" fillId="55" borderId="20" applyNumberFormat="0" applyFont="0" applyAlignment="0" applyProtection="0"/>
    <xf numFmtId="175" fontId="45" fillId="52" borderId="21" applyNumberFormat="0" applyAlignment="0" applyProtection="0"/>
    <xf numFmtId="175" fontId="47" fillId="0" borderId="22" applyNumberFormat="0" applyFill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0" borderId="0"/>
    <xf numFmtId="175" fontId="31" fillId="0" borderId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47" fillId="0" borderId="22" applyNumberFormat="0" applyFill="0" applyAlignment="0" applyProtection="0"/>
    <xf numFmtId="175" fontId="45" fillId="52" borderId="21" applyNumberFormat="0" applyAlignment="0" applyProtection="0"/>
    <xf numFmtId="175" fontId="31" fillId="55" borderId="20" applyNumberFormat="0" applyFon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34" fillId="52" borderId="13" applyNumberFormat="0" applyAlignment="0" applyProtection="0"/>
    <xf numFmtId="175" fontId="45" fillId="52" borderId="21" applyNumberFormat="0" applyAlignment="0" applyProtection="0"/>
    <xf numFmtId="175" fontId="31" fillId="55" borderId="20" applyNumberFormat="0" applyFont="0" applyAlignment="0" applyProtection="0"/>
    <xf numFmtId="175" fontId="42" fillId="39" borderId="13" applyNumberFormat="0" applyAlignment="0" applyProtection="0"/>
    <xf numFmtId="175" fontId="34" fillId="52" borderId="13" applyNumberFormat="0" applyAlignment="0" applyProtection="0"/>
    <xf numFmtId="175" fontId="47" fillId="0" borderId="22" applyNumberFormat="0" applyFill="0" applyAlignment="0" applyProtection="0"/>
    <xf numFmtId="175" fontId="45" fillId="52" borderId="21" applyNumberFormat="0" applyAlignment="0" applyProtection="0"/>
    <xf numFmtId="175" fontId="31" fillId="55" borderId="20" applyNumberFormat="0" applyFont="0" applyAlignment="0" applyProtection="0"/>
    <xf numFmtId="175" fontId="42" fillId="39" borderId="13" applyNumberFormat="0" applyAlignment="0" applyProtection="0"/>
    <xf numFmtId="175" fontId="47" fillId="0" borderId="22" applyNumberFormat="0" applyFill="0" applyAlignment="0" applyProtection="0"/>
    <xf numFmtId="175" fontId="45" fillId="52" borderId="21" applyNumberFormat="0" applyAlignment="0" applyProtection="0"/>
    <xf numFmtId="175" fontId="31" fillId="55" borderId="20" applyNumberFormat="0" applyFont="0" applyAlignment="0" applyProtection="0"/>
    <xf numFmtId="175" fontId="47" fillId="0" borderId="22" applyNumberFormat="0" applyFill="0" applyAlignment="0" applyProtection="0"/>
    <xf numFmtId="175" fontId="42" fillId="39" borderId="13" applyNumberFormat="0" applyAlignment="0" applyProtection="0"/>
    <xf numFmtId="175" fontId="47" fillId="0" borderId="22" applyNumberFormat="0" applyFill="0" applyAlignment="0" applyProtection="0"/>
    <xf numFmtId="175" fontId="45" fillId="52" borderId="21" applyNumberFormat="0" applyAlignment="0" applyProtection="0"/>
    <xf numFmtId="175" fontId="42" fillId="39" borderId="13" applyNumberFormat="0" applyAlignment="0" applyProtection="0"/>
    <xf numFmtId="175" fontId="34" fillId="52" borderId="13" applyNumberFormat="0" applyAlignment="0" applyProtection="0"/>
    <xf numFmtId="175" fontId="31" fillId="55" borderId="20" applyNumberFormat="0" applyFont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47" fillId="0" borderId="22" applyNumberFormat="0" applyFill="0" applyAlignment="0" applyProtection="0"/>
    <xf numFmtId="175" fontId="45" fillId="52" borderId="21" applyNumberFormat="0" applyAlignment="0" applyProtection="0"/>
    <xf numFmtId="175" fontId="42" fillId="39" borderId="13" applyNumberFormat="0" applyAlignment="0" applyProtection="0"/>
    <xf numFmtId="175" fontId="34" fillId="52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2" fillId="9" borderId="10" applyNumberFormat="0" applyFon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5" fillId="0" borderId="0"/>
    <xf numFmtId="9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31" fillId="0" borderId="0"/>
    <xf numFmtId="175" fontId="3" fillId="34" borderId="0" applyNumberFormat="0" applyBorder="0" applyAlignment="0" applyProtection="0"/>
    <xf numFmtId="175" fontId="3" fillId="34" borderId="0" applyNumberFormat="0" applyBorder="0" applyAlignment="0" applyProtection="0"/>
    <xf numFmtId="175" fontId="3" fillId="34" borderId="0" applyNumberFormat="0" applyBorder="0" applyAlignment="0" applyProtection="0"/>
    <xf numFmtId="175" fontId="3" fillId="34" borderId="0" applyNumberFormat="0" applyBorder="0" applyAlignment="0" applyProtection="0"/>
    <xf numFmtId="175" fontId="3" fillId="35" borderId="0" applyNumberFormat="0" applyBorder="0" applyAlignment="0" applyProtection="0"/>
    <xf numFmtId="175" fontId="3" fillId="35" borderId="0" applyNumberFormat="0" applyBorder="0" applyAlignment="0" applyProtection="0"/>
    <xf numFmtId="175" fontId="3" fillId="35" borderId="0" applyNumberFormat="0" applyBorder="0" applyAlignment="0" applyProtection="0"/>
    <xf numFmtId="175" fontId="3" fillId="35" borderId="0" applyNumberFormat="0" applyBorder="0" applyAlignment="0" applyProtection="0"/>
    <xf numFmtId="175" fontId="3" fillId="36" borderId="0" applyNumberFormat="0" applyBorder="0" applyAlignment="0" applyProtection="0"/>
    <xf numFmtId="175" fontId="3" fillId="36" borderId="0" applyNumberFormat="0" applyBorder="0" applyAlignment="0" applyProtection="0"/>
    <xf numFmtId="175" fontId="3" fillId="36" borderId="0" applyNumberFormat="0" applyBorder="0" applyAlignment="0" applyProtection="0"/>
    <xf numFmtId="175" fontId="3" fillId="36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8" borderId="0" applyNumberFormat="0" applyBorder="0" applyAlignment="0" applyProtection="0"/>
    <xf numFmtId="175" fontId="3" fillId="38" borderId="0" applyNumberFormat="0" applyBorder="0" applyAlignment="0" applyProtection="0"/>
    <xf numFmtId="175" fontId="3" fillId="38" borderId="0" applyNumberFormat="0" applyBorder="0" applyAlignment="0" applyProtection="0"/>
    <xf numFmtId="175" fontId="3" fillId="38" borderId="0" applyNumberFormat="0" applyBorder="0" applyAlignment="0" applyProtection="0"/>
    <xf numFmtId="175" fontId="3" fillId="39" borderId="0" applyNumberFormat="0" applyBorder="0" applyAlignment="0" applyProtection="0"/>
    <xf numFmtId="175" fontId="3" fillId="39" borderId="0" applyNumberFormat="0" applyBorder="0" applyAlignment="0" applyProtection="0"/>
    <xf numFmtId="175" fontId="3" fillId="39" borderId="0" applyNumberFormat="0" applyBorder="0" applyAlignment="0" applyProtection="0"/>
    <xf numFmtId="175" fontId="3" fillId="39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1" borderId="0" applyNumberFormat="0" applyBorder="0" applyAlignment="0" applyProtection="0"/>
    <xf numFmtId="175" fontId="3" fillId="41" borderId="0" applyNumberFormat="0" applyBorder="0" applyAlignment="0" applyProtection="0"/>
    <xf numFmtId="175" fontId="3" fillId="41" borderId="0" applyNumberFormat="0" applyBorder="0" applyAlignment="0" applyProtection="0"/>
    <xf numFmtId="175" fontId="3" fillId="41" borderId="0" applyNumberFormat="0" applyBorder="0" applyAlignment="0" applyProtection="0"/>
    <xf numFmtId="175" fontId="3" fillId="42" borderId="0" applyNumberFormat="0" applyBorder="0" applyAlignment="0" applyProtection="0"/>
    <xf numFmtId="175" fontId="3" fillId="42" borderId="0" applyNumberFormat="0" applyBorder="0" applyAlignment="0" applyProtection="0"/>
    <xf numFmtId="175" fontId="3" fillId="42" borderId="0" applyNumberFormat="0" applyBorder="0" applyAlignment="0" applyProtection="0"/>
    <xf numFmtId="175" fontId="3" fillId="42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3" borderId="0" applyNumberFormat="0" applyBorder="0" applyAlignment="0" applyProtection="0"/>
    <xf numFmtId="175" fontId="3" fillId="43" borderId="0" applyNumberFormat="0" applyBorder="0" applyAlignment="0" applyProtection="0"/>
    <xf numFmtId="175" fontId="3" fillId="43" borderId="0" applyNumberFormat="0" applyBorder="0" applyAlignment="0" applyProtection="0"/>
    <xf numFmtId="175" fontId="3" fillId="43" borderId="0" applyNumberFormat="0" applyBorder="0" applyAlignment="0" applyProtection="0"/>
    <xf numFmtId="175" fontId="32" fillId="44" borderId="0" applyNumberFormat="0" applyBorder="0" applyAlignment="0" applyProtection="0"/>
    <xf numFmtId="175" fontId="32" fillId="41" borderId="0" applyNumberFormat="0" applyBorder="0" applyAlignment="0" applyProtection="0"/>
    <xf numFmtId="175" fontId="32" fillId="42" borderId="0" applyNumberFormat="0" applyBorder="0" applyAlignment="0" applyProtection="0"/>
    <xf numFmtId="175" fontId="32" fillId="45" borderId="0" applyNumberFormat="0" applyBorder="0" applyAlignment="0" applyProtection="0"/>
    <xf numFmtId="175" fontId="32" fillId="46" borderId="0" applyNumberFormat="0" applyBorder="0" applyAlignment="0" applyProtection="0"/>
    <xf numFmtId="175" fontId="32" fillId="47" borderId="0" applyNumberFormat="0" applyBorder="0" applyAlignment="0" applyProtection="0"/>
    <xf numFmtId="175" fontId="32" fillId="48" borderId="0" applyNumberFormat="0" applyBorder="0" applyAlignment="0" applyProtection="0"/>
    <xf numFmtId="175" fontId="32" fillId="49" borderId="0" applyNumberFormat="0" applyBorder="0" applyAlignment="0" applyProtection="0"/>
    <xf numFmtId="175" fontId="32" fillId="50" borderId="0" applyNumberFormat="0" applyBorder="0" applyAlignment="0" applyProtection="0"/>
    <xf numFmtId="175" fontId="32" fillId="45" borderId="0" applyNumberFormat="0" applyBorder="0" applyAlignment="0" applyProtection="0"/>
    <xf numFmtId="175" fontId="32" fillId="46" borderId="0" applyNumberFormat="0" applyBorder="0" applyAlignment="0" applyProtection="0"/>
    <xf numFmtId="175" fontId="32" fillId="51" borderId="0" applyNumberFormat="0" applyBorder="0" applyAlignment="0" applyProtection="0"/>
    <xf numFmtId="175" fontId="33" fillId="35" borderId="0" applyNumberFormat="0" applyBorder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5" fillId="53" borderId="14" applyNumberFormat="0" applyAlignment="0" applyProtection="0"/>
    <xf numFmtId="43" fontId="31" fillId="0" borderId="0" applyFont="0" applyFill="0" applyBorder="0" applyAlignment="0" applyProtection="0"/>
    <xf numFmtId="175" fontId="37" fillId="0" borderId="0" applyNumberFormat="0" applyFill="0" applyBorder="0" applyAlignment="0" applyProtection="0"/>
    <xf numFmtId="175" fontId="38" fillId="36" borderId="0" applyNumberFormat="0" applyBorder="0" applyAlignment="0" applyProtection="0"/>
    <xf numFmtId="175" fontId="39" fillId="0" borderId="16" applyNumberFormat="0" applyFill="0" applyAlignment="0" applyProtection="0"/>
    <xf numFmtId="175" fontId="40" fillId="0" borderId="17" applyNumberFormat="0" applyFill="0" applyAlignment="0" applyProtection="0"/>
    <xf numFmtId="175" fontId="41" fillId="0" borderId="18" applyNumberFormat="0" applyFill="0" applyAlignment="0" applyProtection="0"/>
    <xf numFmtId="175" fontId="41" fillId="0" borderId="0" applyNumberFormat="0" applyFill="0" applyBorder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3" fillId="0" borderId="19" applyNumberFormat="0" applyFill="0" applyAlignment="0" applyProtection="0"/>
    <xf numFmtId="175" fontId="44" fillId="54" borderId="0" applyNumberFormat="0" applyBorder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31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36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6" fillId="0" borderId="0" applyNumberFormat="0" applyFill="0" applyBorder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8" fillId="0" borderId="0" applyNumberFormat="0" applyFill="0" applyBorder="0" applyAlignment="0" applyProtection="0"/>
    <xf numFmtId="175" fontId="31" fillId="0" borderId="0"/>
    <xf numFmtId="175" fontId="3" fillId="34" borderId="0" applyNumberFormat="0" applyBorder="0" applyAlignment="0" applyProtection="0"/>
    <xf numFmtId="175" fontId="3" fillId="34" borderId="0" applyNumberFormat="0" applyBorder="0" applyAlignment="0" applyProtection="0"/>
    <xf numFmtId="175" fontId="3" fillId="34" borderId="0" applyNumberFormat="0" applyBorder="0" applyAlignment="0" applyProtection="0"/>
    <xf numFmtId="175" fontId="3" fillId="34" borderId="0" applyNumberFormat="0" applyBorder="0" applyAlignment="0" applyProtection="0"/>
    <xf numFmtId="175" fontId="3" fillId="35" borderId="0" applyNumberFormat="0" applyBorder="0" applyAlignment="0" applyProtection="0"/>
    <xf numFmtId="175" fontId="3" fillId="35" borderId="0" applyNumberFormat="0" applyBorder="0" applyAlignment="0" applyProtection="0"/>
    <xf numFmtId="175" fontId="3" fillId="35" borderId="0" applyNumberFormat="0" applyBorder="0" applyAlignment="0" applyProtection="0"/>
    <xf numFmtId="175" fontId="3" fillId="35" borderId="0" applyNumberFormat="0" applyBorder="0" applyAlignment="0" applyProtection="0"/>
    <xf numFmtId="175" fontId="3" fillId="36" borderId="0" applyNumberFormat="0" applyBorder="0" applyAlignment="0" applyProtection="0"/>
    <xf numFmtId="175" fontId="3" fillId="36" borderId="0" applyNumberFormat="0" applyBorder="0" applyAlignment="0" applyProtection="0"/>
    <xf numFmtId="175" fontId="3" fillId="36" borderId="0" applyNumberFormat="0" applyBorder="0" applyAlignment="0" applyProtection="0"/>
    <xf numFmtId="175" fontId="3" fillId="36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8" borderId="0" applyNumberFormat="0" applyBorder="0" applyAlignment="0" applyProtection="0"/>
    <xf numFmtId="175" fontId="3" fillId="38" borderId="0" applyNumberFormat="0" applyBorder="0" applyAlignment="0" applyProtection="0"/>
    <xf numFmtId="175" fontId="3" fillId="38" borderId="0" applyNumberFormat="0" applyBorder="0" applyAlignment="0" applyProtection="0"/>
    <xf numFmtId="175" fontId="3" fillId="38" borderId="0" applyNumberFormat="0" applyBorder="0" applyAlignment="0" applyProtection="0"/>
    <xf numFmtId="175" fontId="3" fillId="39" borderId="0" applyNumberFormat="0" applyBorder="0" applyAlignment="0" applyProtection="0"/>
    <xf numFmtId="175" fontId="3" fillId="39" borderId="0" applyNumberFormat="0" applyBorder="0" applyAlignment="0" applyProtection="0"/>
    <xf numFmtId="175" fontId="3" fillId="39" borderId="0" applyNumberFormat="0" applyBorder="0" applyAlignment="0" applyProtection="0"/>
    <xf numFmtId="175" fontId="3" fillId="39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1" borderId="0" applyNumberFormat="0" applyBorder="0" applyAlignment="0" applyProtection="0"/>
    <xf numFmtId="175" fontId="3" fillId="41" borderId="0" applyNumberFormat="0" applyBorder="0" applyAlignment="0" applyProtection="0"/>
    <xf numFmtId="175" fontId="3" fillId="41" borderId="0" applyNumberFormat="0" applyBorder="0" applyAlignment="0" applyProtection="0"/>
    <xf numFmtId="175" fontId="3" fillId="41" borderId="0" applyNumberFormat="0" applyBorder="0" applyAlignment="0" applyProtection="0"/>
    <xf numFmtId="175" fontId="3" fillId="42" borderId="0" applyNumberFormat="0" applyBorder="0" applyAlignment="0" applyProtection="0"/>
    <xf numFmtId="175" fontId="3" fillId="42" borderId="0" applyNumberFormat="0" applyBorder="0" applyAlignment="0" applyProtection="0"/>
    <xf numFmtId="175" fontId="3" fillId="42" borderId="0" applyNumberFormat="0" applyBorder="0" applyAlignment="0" applyProtection="0"/>
    <xf numFmtId="175" fontId="3" fillId="42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37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0" borderId="0" applyNumberFormat="0" applyBorder="0" applyAlignment="0" applyProtection="0"/>
    <xf numFmtId="175" fontId="3" fillId="43" borderId="0" applyNumberFormat="0" applyBorder="0" applyAlignment="0" applyProtection="0"/>
    <xf numFmtId="175" fontId="3" fillId="43" borderId="0" applyNumberFormat="0" applyBorder="0" applyAlignment="0" applyProtection="0"/>
    <xf numFmtId="175" fontId="3" fillId="43" borderId="0" applyNumberFormat="0" applyBorder="0" applyAlignment="0" applyProtection="0"/>
    <xf numFmtId="175" fontId="3" fillId="43" borderId="0" applyNumberFormat="0" applyBorder="0" applyAlignment="0" applyProtection="0"/>
    <xf numFmtId="175" fontId="32" fillId="44" borderId="0" applyNumberFormat="0" applyBorder="0" applyAlignment="0" applyProtection="0"/>
    <xf numFmtId="175" fontId="32" fillId="41" borderId="0" applyNumberFormat="0" applyBorder="0" applyAlignment="0" applyProtection="0"/>
    <xf numFmtId="175" fontId="32" fillId="42" borderId="0" applyNumberFormat="0" applyBorder="0" applyAlignment="0" applyProtection="0"/>
    <xf numFmtId="175" fontId="32" fillId="45" borderId="0" applyNumberFormat="0" applyBorder="0" applyAlignment="0" applyProtection="0"/>
    <xf numFmtId="175" fontId="32" fillId="46" borderId="0" applyNumberFormat="0" applyBorder="0" applyAlignment="0" applyProtection="0"/>
    <xf numFmtId="175" fontId="32" fillId="47" borderId="0" applyNumberFormat="0" applyBorder="0" applyAlignment="0" applyProtection="0"/>
    <xf numFmtId="175" fontId="32" fillId="48" borderId="0" applyNumberFormat="0" applyBorder="0" applyAlignment="0" applyProtection="0"/>
    <xf numFmtId="175" fontId="32" fillId="49" borderId="0" applyNumberFormat="0" applyBorder="0" applyAlignment="0" applyProtection="0"/>
    <xf numFmtId="175" fontId="32" fillId="50" borderId="0" applyNumberFormat="0" applyBorder="0" applyAlignment="0" applyProtection="0"/>
    <xf numFmtId="175" fontId="32" fillId="45" borderId="0" applyNumberFormat="0" applyBorder="0" applyAlignment="0" applyProtection="0"/>
    <xf numFmtId="175" fontId="32" fillId="46" borderId="0" applyNumberFormat="0" applyBorder="0" applyAlignment="0" applyProtection="0"/>
    <xf numFmtId="175" fontId="32" fillId="51" borderId="0" applyNumberFormat="0" applyBorder="0" applyAlignment="0" applyProtection="0"/>
    <xf numFmtId="175" fontId="33" fillId="35" borderId="0" applyNumberFormat="0" applyBorder="0" applyAlignment="0" applyProtection="0"/>
    <xf numFmtId="175" fontId="34" fillId="52" borderId="13" applyNumberFormat="0" applyAlignment="0" applyProtection="0"/>
    <xf numFmtId="175" fontId="34" fillId="52" borderId="13" applyNumberFormat="0" applyAlignment="0" applyProtection="0"/>
    <xf numFmtId="175" fontId="35" fillId="53" borderId="14" applyNumberFormat="0" applyAlignment="0" applyProtection="0"/>
    <xf numFmtId="43" fontId="31" fillId="0" borderId="0" applyFont="0" applyFill="0" applyBorder="0" applyAlignment="0" applyProtection="0"/>
    <xf numFmtId="175" fontId="37" fillId="0" borderId="0" applyNumberFormat="0" applyFill="0" applyBorder="0" applyAlignment="0" applyProtection="0"/>
    <xf numFmtId="175" fontId="38" fillId="36" borderId="0" applyNumberFormat="0" applyBorder="0" applyAlignment="0" applyProtection="0"/>
    <xf numFmtId="175" fontId="39" fillId="0" borderId="16" applyNumberFormat="0" applyFill="0" applyAlignment="0" applyProtection="0"/>
    <xf numFmtId="175" fontId="40" fillId="0" borderId="17" applyNumberFormat="0" applyFill="0" applyAlignment="0" applyProtection="0"/>
    <xf numFmtId="175" fontId="41" fillId="0" borderId="18" applyNumberFormat="0" applyFill="0" applyAlignment="0" applyProtection="0"/>
    <xf numFmtId="175" fontId="41" fillId="0" borderId="0" applyNumberFormat="0" applyFill="0" applyBorder="0" applyAlignment="0" applyProtection="0"/>
    <xf numFmtId="175" fontId="42" fillId="39" borderId="13" applyNumberFormat="0" applyAlignment="0" applyProtection="0"/>
    <xf numFmtId="175" fontId="42" fillId="39" borderId="13" applyNumberFormat="0" applyAlignment="0" applyProtection="0"/>
    <xf numFmtId="175" fontId="43" fillId="0" borderId="19" applyNumberFormat="0" applyFill="0" applyAlignment="0" applyProtection="0"/>
    <xf numFmtId="175" fontId="44" fillId="54" borderId="0" applyNumberFormat="0" applyBorder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31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5" fillId="0" borderId="0"/>
    <xf numFmtId="175" fontId="36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2" fillId="0" borderId="0"/>
    <xf numFmtId="175" fontId="5" fillId="0" borderId="0"/>
    <xf numFmtId="175" fontId="5" fillId="0" borderId="0"/>
    <xf numFmtId="175" fontId="5" fillId="0" borderId="0"/>
    <xf numFmtId="175" fontId="31" fillId="55" borderId="20" applyNumberFormat="0" applyFont="0" applyAlignment="0" applyProtection="0"/>
    <xf numFmtId="175" fontId="31" fillId="55" borderId="20" applyNumberFormat="0" applyFont="0" applyAlignment="0" applyProtection="0"/>
    <xf numFmtId="175" fontId="45" fillId="52" borderId="21" applyNumberFormat="0" applyAlignment="0" applyProtection="0"/>
    <xf numFmtId="175" fontId="45" fillId="52" borderId="21" applyNumberFormat="0" applyAlignment="0" applyProtection="0"/>
    <xf numFmtId="175" fontId="46" fillId="0" borderId="0" applyNumberFormat="0" applyFill="0" applyBorder="0" applyAlignment="0" applyProtection="0"/>
    <xf numFmtId="175" fontId="47" fillId="0" borderId="22" applyNumberFormat="0" applyFill="0" applyAlignment="0" applyProtection="0"/>
    <xf numFmtId="175" fontId="47" fillId="0" borderId="22" applyNumberFormat="0" applyFill="0" applyAlignment="0" applyProtection="0"/>
    <xf numFmtId="175" fontId="48" fillId="0" borderId="0" applyNumberFormat="0" applyFill="0" applyBorder="0" applyAlignment="0" applyProtection="0"/>
    <xf numFmtId="0" fontId="2" fillId="0" borderId="0"/>
    <xf numFmtId="0" fontId="49" fillId="0" borderId="12">
      <alignment horizontal="center" vertical="center"/>
    </xf>
    <xf numFmtId="0" fontId="50" fillId="0" borderId="1" applyNumberFormat="0">
      <alignment horizontal="right"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51" fillId="0" borderId="0"/>
    <xf numFmtId="0" fontId="53" fillId="0" borderId="0"/>
    <xf numFmtId="0" fontId="53" fillId="0" borderId="0"/>
    <xf numFmtId="0" fontId="50" fillId="0" borderId="0" applyNumberFormat="0">
      <alignment horizontal="left"/>
    </xf>
    <xf numFmtId="0" fontId="50" fillId="0" borderId="15" applyNumberFormat="0" applyBorder="0">
      <alignment horizontal="right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3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6" fillId="0" borderId="0"/>
    <xf numFmtId="0" fontId="5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7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50" fillId="0" borderId="1" applyNumberFormat="0">
      <alignment horizontal="center" vertical="center"/>
    </xf>
    <xf numFmtId="0" fontId="58" fillId="0" borderId="1" applyNumberFormat="0" applyProtection="0">
      <alignment horizontal="center" vertical="center"/>
    </xf>
    <xf numFmtId="0" fontId="59" fillId="0" borderId="0">
      <alignment horizontal="left" vertical="center"/>
    </xf>
    <xf numFmtId="0" fontId="60" fillId="56" borderId="1" applyNumberFormat="0" applyFill="0" applyProtection="0">
      <alignment horizontal="left" vertical="center"/>
    </xf>
    <xf numFmtId="177" fontId="5" fillId="0" borderId="0"/>
    <xf numFmtId="177" fontId="2" fillId="0" borderId="0"/>
    <xf numFmtId="177" fontId="2" fillId="0" borderId="0"/>
    <xf numFmtId="177" fontId="5" fillId="0" borderId="0"/>
    <xf numFmtId="9" fontId="2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2" fillId="0" borderId="0"/>
    <xf numFmtId="175" fontId="72" fillId="0" borderId="0"/>
    <xf numFmtId="43" fontId="72" fillId="0" borderId="0" applyFont="0" applyFill="0" applyBorder="0" applyAlignment="0" applyProtection="0"/>
    <xf numFmtId="175" fontId="2" fillId="0" borderId="0"/>
    <xf numFmtId="43" fontId="2" fillId="0" borderId="0" applyFont="0" applyFill="0" applyBorder="0" applyAlignment="0" applyProtection="0"/>
    <xf numFmtId="0" fontId="89" fillId="0" borderId="0"/>
  </cellStyleXfs>
  <cellXfs count="526">
    <xf numFmtId="175" fontId="0" fillId="0" borderId="0" xfId="0"/>
    <xf numFmtId="175" fontId="8" fillId="2" borderId="0" xfId="0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175" fontId="5" fillId="2" borderId="0" xfId="0" applyFont="1" applyFill="1" applyAlignment="1">
      <alignment vertical="center"/>
    </xf>
    <xf numFmtId="175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vertical="center"/>
    </xf>
    <xf numFmtId="175" fontId="8" fillId="2" borderId="0" xfId="0" applyFont="1" applyFill="1" applyBorder="1" applyAlignment="1">
      <alignment vertical="top"/>
    </xf>
    <xf numFmtId="175" fontId="5" fillId="2" borderId="0" xfId="0" applyFont="1" applyFill="1" applyBorder="1" applyAlignment="1">
      <alignment vertical="top"/>
    </xf>
    <xf numFmtId="175" fontId="10" fillId="2" borderId="0" xfId="0" applyFont="1" applyFill="1" applyBorder="1" applyAlignment="1">
      <alignment vertical="top" wrapText="1"/>
    </xf>
    <xf numFmtId="43" fontId="5" fillId="2" borderId="0" xfId="2" applyFont="1" applyFill="1" applyAlignment="1">
      <alignment vertical="center"/>
    </xf>
    <xf numFmtId="175" fontId="8" fillId="2" borderId="0" xfId="0" applyFont="1" applyFill="1" applyAlignment="1"/>
    <xf numFmtId="175" fontId="5" fillId="2" borderId="0" xfId="0" applyFont="1" applyFill="1" applyBorder="1" applyAlignment="1"/>
    <xf numFmtId="175" fontId="5" fillId="2" borderId="0" xfId="0" applyFont="1" applyFill="1" applyAlignment="1"/>
    <xf numFmtId="168" fontId="5" fillId="2" borderId="0" xfId="2" applyNumberFormat="1" applyFont="1" applyFill="1" applyAlignment="1">
      <alignment vertical="center"/>
    </xf>
    <xf numFmtId="168" fontId="9" fillId="2" borderId="0" xfId="2" applyNumberFormat="1" applyFont="1" applyFill="1" applyAlignment="1">
      <alignment vertical="center"/>
    </xf>
    <xf numFmtId="49" fontId="5" fillId="2" borderId="0" xfId="0" applyNumberFormat="1" applyFont="1" applyFill="1" applyAlignment="1">
      <alignment horizontal="center" vertical="center"/>
    </xf>
    <xf numFmtId="175" fontId="8" fillId="57" borderId="0" xfId="0" applyFont="1" applyFill="1" applyAlignment="1">
      <alignment vertical="center"/>
    </xf>
    <xf numFmtId="175" fontId="63" fillId="2" borderId="0" xfId="0" applyFont="1" applyFill="1" applyBorder="1" applyAlignment="1">
      <alignment horizontal="left" vertical="top"/>
    </xf>
    <xf numFmtId="49" fontId="63" fillId="2" borderId="0" xfId="0" applyNumberFormat="1" applyFont="1" applyFill="1" applyBorder="1" applyAlignment="1">
      <alignment horizontal="center" vertical="top"/>
    </xf>
    <xf numFmtId="175" fontId="63" fillId="2" borderId="0" xfId="0" applyFont="1" applyFill="1" applyBorder="1" applyAlignment="1">
      <alignment vertical="top"/>
    </xf>
    <xf numFmtId="168" fontId="64" fillId="2" borderId="0" xfId="2" applyNumberFormat="1" applyFont="1" applyFill="1" applyBorder="1" applyAlignment="1">
      <alignment vertical="top"/>
    </xf>
    <xf numFmtId="49" fontId="11" fillId="2" borderId="0" xfId="0" applyNumberFormat="1" applyFont="1" applyFill="1" applyBorder="1" applyAlignment="1">
      <alignment horizontal="center" vertical="top"/>
    </xf>
    <xf numFmtId="49" fontId="66" fillId="2" borderId="0" xfId="0" applyNumberFormat="1" applyFont="1" applyFill="1" applyBorder="1" applyAlignment="1">
      <alignment horizontal="left" vertical="top"/>
    </xf>
    <xf numFmtId="175" fontId="66" fillId="2" borderId="0" xfId="0" applyFont="1" applyFill="1" applyBorder="1" applyAlignment="1">
      <alignment vertical="top"/>
    </xf>
    <xf numFmtId="175" fontId="11" fillId="2" borderId="0" xfId="0" applyFont="1" applyFill="1" applyBorder="1" applyAlignment="1">
      <alignment vertical="top"/>
    </xf>
    <xf numFmtId="49" fontId="66" fillId="2" borderId="0" xfId="0" applyNumberFormat="1" applyFont="1" applyFill="1" applyAlignment="1">
      <alignment vertical="top"/>
    </xf>
    <xf numFmtId="175" fontId="11" fillId="2" borderId="0" xfId="0" applyFont="1" applyFill="1" applyBorder="1" applyAlignment="1">
      <alignment horizontal="center" vertical="top"/>
    </xf>
    <xf numFmtId="49" fontId="65" fillId="2" borderId="0" xfId="0" applyNumberFormat="1" applyFont="1" applyFill="1" applyBorder="1" applyAlignment="1">
      <alignment vertical="top"/>
    </xf>
    <xf numFmtId="175" fontId="11" fillId="2" borderId="0" xfId="0" applyFont="1" applyFill="1" applyBorder="1" applyAlignment="1">
      <alignment horizontal="left" vertical="top"/>
    </xf>
    <xf numFmtId="49" fontId="11" fillId="2" borderId="0" xfId="0" applyNumberFormat="1" applyFont="1" applyFill="1" applyBorder="1" applyAlignment="1">
      <alignment horizontal="center"/>
    </xf>
    <xf numFmtId="175" fontId="11" fillId="2" borderId="0" xfId="0" applyFont="1" applyFill="1" applyBorder="1" applyAlignment="1">
      <alignment vertical="center"/>
    </xf>
    <xf numFmtId="175" fontId="11" fillId="2" borderId="0" xfId="0" applyFont="1" applyFill="1" applyBorder="1" applyAlignment="1">
      <alignment horizontal="left" vertical="top" wrapText="1"/>
    </xf>
    <xf numFmtId="49" fontId="65" fillId="2" borderId="0" xfId="0" applyNumberFormat="1" applyFont="1" applyFill="1" applyBorder="1" applyAlignment="1">
      <alignment horizontal="left" vertical="top"/>
    </xf>
    <xf numFmtId="3" fontId="11" fillId="2" borderId="0" xfId="2" applyNumberFormat="1" applyFont="1" applyFill="1" applyAlignment="1">
      <alignment horizontal="right" vertical="center"/>
    </xf>
    <xf numFmtId="175" fontId="66" fillId="2" borderId="0" xfId="0" applyFont="1" applyFill="1" applyBorder="1" applyAlignment="1">
      <alignment vertical="center"/>
    </xf>
    <xf numFmtId="49" fontId="11" fillId="2" borderId="0" xfId="0" applyNumberFormat="1" applyFont="1" applyFill="1" applyBorder="1" applyAlignment="1">
      <alignment horizontal="left" vertical="top"/>
    </xf>
    <xf numFmtId="49" fontId="66" fillId="2" borderId="0" xfId="0" applyNumberFormat="1" applyFont="1" applyFill="1" applyBorder="1" applyAlignment="1">
      <alignment vertical="top"/>
    </xf>
    <xf numFmtId="3" fontId="11" fillId="2" borderId="0" xfId="2" applyNumberFormat="1" applyFont="1" applyFill="1" applyBorder="1" applyAlignment="1">
      <alignment horizontal="right" vertical="center"/>
    </xf>
    <xf numFmtId="175" fontId="67" fillId="2" borderId="0" xfId="0" applyFont="1" applyFill="1" applyAlignment="1">
      <alignment horizontal="left" vertical="center"/>
    </xf>
    <xf numFmtId="49" fontId="66" fillId="2" borderId="0" xfId="0" applyNumberFormat="1" applyFont="1" applyFill="1" applyBorder="1" applyAlignment="1">
      <alignment horizontal="center" vertical="center"/>
    </xf>
    <xf numFmtId="175" fontId="11" fillId="2" borderId="0" xfId="0" applyFont="1" applyFill="1" applyBorder="1" applyAlignment="1">
      <alignment horizontal="left" vertical="center"/>
    </xf>
    <xf numFmtId="175" fontId="11" fillId="2" borderId="0" xfId="0" applyFont="1" applyFill="1" applyAlignment="1">
      <alignment horizontal="left" vertical="top"/>
    </xf>
    <xf numFmtId="175" fontId="11" fillId="2" borderId="0" xfId="0" applyFont="1" applyFill="1" applyAlignment="1">
      <alignment horizontal="left" vertical="center"/>
    </xf>
    <xf numFmtId="175" fontId="11" fillId="2" borderId="0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168" fontId="64" fillId="2" borderId="0" xfId="0" applyNumberFormat="1" applyFont="1" applyFill="1" applyBorder="1" applyAlignment="1">
      <alignment vertical="top"/>
    </xf>
    <xf numFmtId="49" fontId="66" fillId="57" borderId="0" xfId="0" applyNumberFormat="1" applyFont="1" applyFill="1" applyBorder="1" applyAlignment="1">
      <alignment horizontal="center" vertical="center"/>
    </xf>
    <xf numFmtId="175" fontId="8" fillId="57" borderId="0" xfId="0" applyFont="1" applyFill="1" applyBorder="1" applyAlignment="1"/>
    <xf numFmtId="49" fontId="66" fillId="57" borderId="0" xfId="0" applyNumberFormat="1" applyFont="1" applyFill="1" applyBorder="1" applyAlignment="1">
      <alignment horizontal="left" vertical="center"/>
    </xf>
    <xf numFmtId="175" fontId="66" fillId="57" borderId="0" xfId="0" applyFont="1" applyFill="1" applyBorder="1" applyAlignment="1">
      <alignment vertical="top"/>
    </xf>
    <xf numFmtId="175" fontId="8" fillId="57" borderId="0" xfId="0" applyFont="1" applyFill="1" applyBorder="1" applyAlignment="1">
      <alignment vertical="top"/>
    </xf>
    <xf numFmtId="43" fontId="8" fillId="57" borderId="0" xfId="2" applyFont="1" applyFill="1" applyAlignment="1">
      <alignment vertical="center"/>
    </xf>
    <xf numFmtId="49" fontId="11" fillId="57" borderId="0" xfId="0" applyNumberFormat="1" applyFont="1" applyFill="1" applyBorder="1" applyAlignment="1">
      <alignment horizontal="left" vertical="center"/>
    </xf>
    <xf numFmtId="175" fontId="66" fillId="57" borderId="0" xfId="0" applyFont="1" applyFill="1" applyBorder="1" applyAlignment="1"/>
    <xf numFmtId="175" fontId="11" fillId="57" borderId="0" xfId="0" applyFont="1" applyFill="1" applyBorder="1" applyAlignment="1"/>
    <xf numFmtId="175" fontId="5" fillId="57" borderId="0" xfId="0" applyFont="1" applyFill="1" applyBorder="1" applyAlignment="1"/>
    <xf numFmtId="175" fontId="68" fillId="0" borderId="0" xfId="0" applyFont="1"/>
    <xf numFmtId="168" fontId="70" fillId="57" borderId="0" xfId="2" applyNumberFormat="1" applyFont="1" applyFill="1" applyAlignment="1">
      <alignment horizontal="right" vertical="center"/>
    </xf>
    <xf numFmtId="168" fontId="14" fillId="2" borderId="0" xfId="2" applyNumberFormat="1" applyFont="1" applyFill="1" applyAlignment="1">
      <alignment horizontal="right" vertical="center"/>
    </xf>
    <xf numFmtId="168" fontId="14" fillId="2" borderId="0" xfId="2" applyNumberFormat="1" applyFont="1" applyFill="1" applyBorder="1" applyAlignment="1">
      <alignment vertical="center"/>
    </xf>
    <xf numFmtId="3" fontId="14" fillId="2" borderId="0" xfId="2" applyNumberFormat="1" applyFont="1" applyFill="1" applyAlignment="1">
      <alignment horizontal="right" vertical="center"/>
    </xf>
    <xf numFmtId="168" fontId="14" fillId="2" borderId="0" xfId="2" applyNumberFormat="1" applyFont="1" applyFill="1" applyAlignment="1">
      <alignment vertical="center"/>
    </xf>
    <xf numFmtId="3" fontId="14" fillId="2" borderId="0" xfId="2" applyNumberFormat="1" applyFont="1" applyFill="1" applyAlignment="1">
      <alignment vertical="center"/>
    </xf>
    <xf numFmtId="1" fontId="14" fillId="2" borderId="0" xfId="2" applyNumberFormat="1" applyFont="1" applyFill="1" applyAlignment="1">
      <alignment horizontal="right" vertical="center"/>
    </xf>
    <xf numFmtId="168" fontId="14" fillId="2" borderId="0" xfId="2" applyNumberFormat="1" applyFont="1" applyFill="1" applyBorder="1" applyAlignment="1">
      <alignment horizontal="right" vertical="center"/>
    </xf>
    <xf numFmtId="168" fontId="71" fillId="2" borderId="26" xfId="2" applyNumberFormat="1" applyFont="1" applyFill="1" applyBorder="1" applyAlignment="1">
      <alignment horizontal="right" vertical="center"/>
    </xf>
    <xf numFmtId="168" fontId="70" fillId="2" borderId="0" xfId="2" applyNumberFormat="1" applyFont="1" applyFill="1" applyAlignment="1">
      <alignment horizontal="right" vertical="center"/>
    </xf>
    <xf numFmtId="3" fontId="14" fillId="2" borderId="0" xfId="2" applyNumberFormat="1" applyFont="1" applyFill="1" applyBorder="1" applyAlignment="1">
      <alignment horizontal="right" vertical="center"/>
    </xf>
    <xf numFmtId="175" fontId="70" fillId="57" borderId="0" xfId="0" applyFont="1" applyFill="1" applyAlignment="1">
      <alignment vertical="center"/>
    </xf>
    <xf numFmtId="175" fontId="70" fillId="2" borderId="0" xfId="0" applyFont="1" applyFill="1" applyAlignment="1">
      <alignment horizontal="left" vertical="center"/>
    </xf>
    <xf numFmtId="175" fontId="14" fillId="2" borderId="0" xfId="0" applyFont="1" applyFill="1" applyAlignment="1">
      <alignment vertical="center"/>
    </xf>
    <xf numFmtId="175" fontId="70" fillId="2" borderId="0" xfId="0" applyFont="1" applyFill="1" applyBorder="1" applyAlignment="1">
      <alignment horizontal="left" vertical="center"/>
    </xf>
    <xf numFmtId="175" fontId="14" fillId="2" borderId="0" xfId="0" applyFont="1" applyFill="1" applyBorder="1" applyAlignment="1">
      <alignment vertical="center"/>
    </xf>
    <xf numFmtId="175" fontId="71" fillId="2" borderId="26" xfId="0" applyFont="1" applyFill="1" applyBorder="1" applyAlignment="1">
      <alignment horizontal="left" vertical="center" indent="1"/>
    </xf>
    <xf numFmtId="175" fontId="71" fillId="2" borderId="26" xfId="0" applyFont="1" applyFill="1" applyBorder="1" applyAlignment="1">
      <alignment horizontal="left" vertical="center"/>
    </xf>
    <xf numFmtId="175" fontId="71" fillId="2" borderId="26" xfId="0" applyFont="1" applyFill="1" applyBorder="1" applyAlignment="1">
      <alignment vertical="center"/>
    </xf>
    <xf numFmtId="175" fontId="70" fillId="57" borderId="0" xfId="0" applyFont="1" applyFill="1" applyAlignment="1">
      <alignment horizontal="left" vertical="center"/>
    </xf>
    <xf numFmtId="175" fontId="70" fillId="2" borderId="0" xfId="0" applyFont="1" applyFill="1" applyBorder="1" applyAlignment="1">
      <alignment vertical="center"/>
    </xf>
    <xf numFmtId="168" fontId="70" fillId="2" borderId="0" xfId="2" applyNumberFormat="1" applyFont="1" applyFill="1" applyBorder="1" applyAlignment="1">
      <alignment horizontal="right" vertical="center"/>
    </xf>
    <xf numFmtId="3" fontId="70" fillId="2" borderId="0" xfId="2" applyNumberFormat="1" applyFont="1" applyFill="1" applyBorder="1" applyAlignment="1">
      <alignment horizontal="right" vertical="center"/>
    </xf>
    <xf numFmtId="2" fontId="0" fillId="0" borderId="0" xfId="0" applyNumberFormat="1"/>
    <xf numFmtId="175" fontId="70" fillId="63" borderId="0" xfId="6393" applyFont="1" applyFill="1" applyBorder="1" applyAlignment="1">
      <alignment vertical="center"/>
    </xf>
    <xf numFmtId="175" fontId="70" fillId="2" borderId="0" xfId="6393" applyFont="1" applyFill="1" applyAlignment="1">
      <alignment horizontal="left" vertical="center"/>
    </xf>
    <xf numFmtId="175" fontId="14" fillId="2" borderId="0" xfId="6393" applyFont="1" applyFill="1" applyAlignment="1">
      <alignment vertical="center"/>
    </xf>
    <xf numFmtId="168" fontId="14" fillId="2" borderId="0" xfId="6394" applyNumberFormat="1" applyFont="1" applyFill="1" applyAlignment="1">
      <alignment horizontal="right" vertical="center"/>
    </xf>
    <xf numFmtId="175" fontId="70" fillId="2" borderId="0" xfId="6393" applyFont="1" applyFill="1" applyBorder="1" applyAlignment="1">
      <alignment horizontal="left" vertical="center"/>
    </xf>
    <xf numFmtId="175" fontId="14" fillId="2" borderId="0" xfId="6393" applyFont="1" applyFill="1" applyBorder="1" applyAlignment="1">
      <alignment vertical="center"/>
    </xf>
    <xf numFmtId="175" fontId="71" fillId="2" borderId="28" xfId="6393" applyFont="1" applyFill="1" applyBorder="1" applyAlignment="1">
      <alignment horizontal="left" vertical="center" indent="1"/>
    </xf>
    <xf numFmtId="175" fontId="71" fillId="2" borderId="28" xfId="6393" applyFont="1" applyFill="1" applyBorder="1" applyAlignment="1">
      <alignment horizontal="left" vertical="center"/>
    </xf>
    <xf numFmtId="175" fontId="71" fillId="2" borderId="28" xfId="6393" applyFont="1" applyFill="1" applyBorder="1" applyAlignment="1">
      <alignment vertical="center"/>
    </xf>
    <xf numFmtId="175" fontId="70" fillId="63" borderId="0" xfId="6393" applyFont="1" applyFill="1" applyAlignment="1">
      <alignment vertical="center"/>
    </xf>
    <xf numFmtId="175" fontId="70" fillId="63" borderId="0" xfId="6393" applyFont="1" applyFill="1" applyAlignment="1">
      <alignment horizontal="left" vertical="center"/>
    </xf>
    <xf numFmtId="175" fontId="70" fillId="2" borderId="0" xfId="6393" applyFont="1" applyFill="1" applyBorder="1" applyAlignment="1">
      <alignment vertical="center"/>
    </xf>
    <xf numFmtId="168" fontId="70" fillId="2" borderId="0" xfId="6394" applyNumberFormat="1" applyFont="1" applyFill="1" applyBorder="1" applyAlignment="1">
      <alignment horizontal="right" vertical="center"/>
    </xf>
    <xf numFmtId="49" fontId="73" fillId="2" borderId="0" xfId="6393" applyNumberFormat="1" applyFont="1" applyFill="1" applyBorder="1" applyAlignment="1">
      <alignment horizontal="center" vertical="top" wrapText="1"/>
    </xf>
    <xf numFmtId="175" fontId="70" fillId="2" borderId="0" xfId="0" applyFont="1" applyFill="1" applyAlignment="1">
      <alignment vertical="center"/>
    </xf>
    <xf numFmtId="175" fontId="14" fillId="2" borderId="0" xfId="0" applyFont="1" applyFill="1" applyAlignment="1">
      <alignment horizontal="right" vertical="center"/>
    </xf>
    <xf numFmtId="175" fontId="75" fillId="2" borderId="0" xfId="0" applyFont="1" applyFill="1" applyAlignment="1">
      <alignment horizontal="left" vertical="center" indent="3"/>
    </xf>
    <xf numFmtId="175" fontId="70" fillId="2" borderId="0" xfId="0" applyFont="1" applyFill="1" applyAlignment="1"/>
    <xf numFmtId="175" fontId="76" fillId="2" borderId="0" xfId="0" applyFont="1" applyFill="1" applyAlignment="1">
      <alignment horizontal="left" vertical="center" indent="3"/>
    </xf>
    <xf numFmtId="3" fontId="70" fillId="2" borderId="0" xfId="0" applyNumberFormat="1" applyFont="1" applyFill="1" applyBorder="1" applyAlignment="1"/>
    <xf numFmtId="3" fontId="70" fillId="2" borderId="0" xfId="0" applyNumberFormat="1" applyFont="1" applyFill="1" applyBorder="1" applyAlignment="1">
      <alignment horizontal="right"/>
    </xf>
    <xf numFmtId="175" fontId="14" fillId="2" borderId="0" xfId="0" applyFont="1" applyFill="1" applyAlignment="1">
      <alignment horizontal="right"/>
    </xf>
    <xf numFmtId="1" fontId="70" fillId="61" borderId="0" xfId="0" applyNumberFormat="1" applyFont="1" applyFill="1" applyBorder="1" applyAlignment="1">
      <alignment horizontal="right" vertical="center"/>
    </xf>
    <xf numFmtId="175" fontId="75" fillId="2" borderId="0" xfId="0" applyFont="1" applyFill="1" applyAlignment="1">
      <alignment horizontal="center" vertical="center"/>
    </xf>
    <xf numFmtId="1" fontId="70" fillId="2" borderId="0" xfId="0" applyNumberFormat="1" applyFont="1" applyFill="1" applyBorder="1" applyAlignment="1">
      <alignment horizontal="right" vertical="center"/>
    </xf>
    <xf numFmtId="175" fontId="70" fillId="58" borderId="0" xfId="0" applyFont="1" applyFill="1" applyAlignment="1">
      <alignment vertical="center"/>
    </xf>
    <xf numFmtId="43" fontId="70" fillId="2" borderId="0" xfId="2" applyFont="1" applyFill="1" applyAlignment="1">
      <alignment horizontal="right" vertical="center"/>
    </xf>
    <xf numFmtId="175" fontId="75" fillId="57" borderId="0" xfId="0" applyFont="1" applyFill="1" applyAlignment="1">
      <alignment vertical="center"/>
    </xf>
    <xf numFmtId="175" fontId="75" fillId="57" borderId="0" xfId="0" applyFont="1" applyFill="1" applyAlignment="1">
      <alignment horizontal="left" vertical="center"/>
    </xf>
    <xf numFmtId="3" fontId="75" fillId="57" borderId="0" xfId="2" applyNumberFormat="1" applyFont="1" applyFill="1" applyAlignment="1">
      <alignment horizontal="right" vertical="center"/>
    </xf>
    <xf numFmtId="175" fontId="78" fillId="2" borderId="0" xfId="0" applyFont="1" applyFill="1" applyAlignment="1">
      <alignment vertical="center"/>
    </xf>
    <xf numFmtId="175" fontId="14" fillId="2" borderId="0" xfId="0" applyFont="1" applyFill="1" applyAlignment="1">
      <alignment horizontal="left" vertical="center"/>
    </xf>
    <xf numFmtId="175" fontId="78" fillId="2" borderId="0" xfId="0" applyFont="1" applyFill="1" applyAlignment="1">
      <alignment horizontal="left" vertical="center"/>
    </xf>
    <xf numFmtId="3" fontId="78" fillId="2" borderId="0" xfId="2" applyNumberFormat="1" applyFont="1" applyFill="1" applyAlignment="1">
      <alignment horizontal="right" vertical="center"/>
    </xf>
    <xf numFmtId="175" fontId="14" fillId="0" borderId="0" xfId="0" applyFont="1" applyFill="1" applyAlignment="1">
      <alignment vertical="center"/>
    </xf>
    <xf numFmtId="175" fontId="14" fillId="0" borderId="0" xfId="0" applyFont="1" applyFill="1" applyAlignment="1">
      <alignment horizontal="left" vertical="center"/>
    </xf>
    <xf numFmtId="3" fontId="14" fillId="0" borderId="0" xfId="2" applyNumberFormat="1" applyFont="1" applyFill="1" applyAlignment="1">
      <alignment horizontal="right" vertical="center"/>
    </xf>
    <xf numFmtId="175" fontId="75" fillId="2" borderId="0" xfId="0" applyFont="1" applyFill="1" applyAlignment="1">
      <alignment horizontal="left" vertical="center"/>
    </xf>
    <xf numFmtId="175" fontId="78" fillId="2" borderId="0" xfId="0" applyFont="1" applyFill="1" applyBorder="1" applyAlignment="1">
      <alignment vertical="center"/>
    </xf>
    <xf numFmtId="175" fontId="75" fillId="2" borderId="0" xfId="0" applyFont="1" applyFill="1" applyBorder="1" applyAlignment="1">
      <alignment horizontal="left" vertical="center"/>
    </xf>
    <xf numFmtId="175" fontId="78" fillId="2" borderId="0" xfId="0" applyFont="1" applyFill="1" applyBorder="1" applyAlignment="1">
      <alignment horizontal="left" vertical="center"/>
    </xf>
    <xf numFmtId="175" fontId="71" fillId="2" borderId="26" xfId="0" applyFont="1" applyFill="1" applyBorder="1" applyAlignment="1">
      <alignment horizontal="right" vertical="center"/>
    </xf>
    <xf numFmtId="3" fontId="71" fillId="2" borderId="26" xfId="2" applyNumberFormat="1" applyFont="1" applyFill="1" applyBorder="1" applyAlignment="1">
      <alignment horizontal="right" vertical="center"/>
    </xf>
    <xf numFmtId="3" fontId="78" fillId="2" borderId="0" xfId="2" applyNumberFormat="1" applyFont="1" applyFill="1" applyAlignment="1">
      <alignment horizontal="right"/>
    </xf>
    <xf numFmtId="3" fontId="78" fillId="2" borderId="0" xfId="0" applyNumberFormat="1" applyFont="1" applyFill="1" applyAlignment="1">
      <alignment horizontal="right" vertical="center"/>
    </xf>
    <xf numFmtId="3" fontId="78" fillId="2" borderId="0" xfId="2" applyNumberFormat="1" applyFont="1" applyFill="1" applyBorder="1" applyAlignment="1">
      <alignment horizontal="right" vertical="center"/>
    </xf>
    <xf numFmtId="175" fontId="76" fillId="2" borderId="26" xfId="0" applyFont="1" applyFill="1" applyBorder="1" applyAlignment="1">
      <alignment vertical="center"/>
    </xf>
    <xf numFmtId="175" fontId="77" fillId="2" borderId="26" xfId="0" applyFont="1" applyFill="1" applyBorder="1" applyAlignment="1">
      <alignment horizontal="left" vertical="center"/>
    </xf>
    <xf numFmtId="175" fontId="77" fillId="2" borderId="26" xfId="0" applyFont="1" applyFill="1" applyBorder="1" applyAlignment="1">
      <alignment vertical="center"/>
    </xf>
    <xf numFmtId="168" fontId="70" fillId="57" borderId="0" xfId="2" applyNumberFormat="1" applyFont="1" applyFill="1" applyAlignment="1">
      <alignment vertical="center"/>
    </xf>
    <xf numFmtId="175" fontId="73" fillId="2" borderId="0" xfId="0" applyFont="1" applyFill="1" applyBorder="1" applyAlignment="1">
      <alignment vertical="center"/>
    </xf>
    <xf numFmtId="3" fontId="73" fillId="2" borderId="0" xfId="2" applyNumberFormat="1" applyFont="1" applyFill="1" applyBorder="1" applyAlignment="1">
      <alignment horizontal="right" vertical="center"/>
    </xf>
    <xf numFmtId="3" fontId="14" fillId="2" borderId="0" xfId="0" applyNumberFormat="1" applyFont="1" applyFill="1" applyBorder="1" applyAlignment="1">
      <alignment horizontal="right" vertical="center"/>
    </xf>
    <xf numFmtId="49" fontId="14" fillId="2" borderId="0" xfId="0" applyNumberFormat="1" applyFont="1" applyFill="1" applyBorder="1" applyAlignment="1">
      <alignment vertical="center"/>
    </xf>
    <xf numFmtId="175" fontId="14" fillId="2" borderId="0" xfId="0" applyFont="1" applyFill="1" applyAlignment="1"/>
    <xf numFmtId="175" fontId="14" fillId="2" borderId="0" xfId="0" applyFont="1" applyFill="1" applyAlignment="1">
      <alignment vertical="top"/>
    </xf>
    <xf numFmtId="169" fontId="14" fillId="2" borderId="0" xfId="2" applyNumberFormat="1" applyFont="1" applyFill="1" applyAlignment="1">
      <alignment horizontal="right" vertical="center"/>
    </xf>
    <xf numFmtId="168" fontId="14" fillId="2" borderId="0" xfId="0" applyNumberFormat="1" applyFont="1" applyFill="1" applyAlignment="1">
      <alignment horizontal="right" vertical="center"/>
    </xf>
    <xf numFmtId="43" fontId="14" fillId="2" borderId="0" xfId="2" applyFont="1" applyFill="1" applyAlignment="1">
      <alignment horizontal="right" vertical="center"/>
    </xf>
    <xf numFmtId="178" fontId="14" fillId="2" borderId="0" xfId="2" applyNumberFormat="1" applyFont="1" applyFill="1" applyAlignment="1">
      <alignment horizontal="right" vertical="center"/>
    </xf>
    <xf numFmtId="175" fontId="79" fillId="2" borderId="0" xfId="0" applyFont="1" applyFill="1" applyAlignment="1">
      <alignment horizontal="left" vertical="center" indent="2"/>
    </xf>
    <xf numFmtId="168" fontId="71" fillId="2" borderId="0" xfId="2" applyNumberFormat="1" applyFont="1" applyFill="1" applyAlignment="1">
      <alignment vertical="center"/>
    </xf>
    <xf numFmtId="168" fontId="70" fillId="2" borderId="0" xfId="2" applyNumberFormat="1" applyFont="1" applyFill="1" applyAlignment="1">
      <alignment vertical="center"/>
    </xf>
    <xf numFmtId="168" fontId="70" fillId="2" borderId="0" xfId="2" applyNumberFormat="1" applyFont="1" applyFill="1" applyBorder="1" applyAlignment="1"/>
    <xf numFmtId="175" fontId="73" fillId="2" borderId="0" xfId="0" applyFont="1" applyFill="1" applyBorder="1" applyAlignment="1">
      <alignment horizontal="left" vertical="top"/>
    </xf>
    <xf numFmtId="49" fontId="73" fillId="2" borderId="0" xfId="0" applyNumberFormat="1" applyFont="1" applyFill="1" applyBorder="1" applyAlignment="1">
      <alignment horizontal="center" vertical="top"/>
    </xf>
    <xf numFmtId="175" fontId="70" fillId="2" borderId="0" xfId="0" applyFont="1" applyFill="1" applyBorder="1" applyAlignment="1">
      <alignment vertical="top"/>
    </xf>
    <xf numFmtId="43" fontId="70" fillId="2" borderId="0" xfId="2" applyFont="1" applyFill="1" applyAlignment="1">
      <alignment vertical="center"/>
    </xf>
    <xf numFmtId="179" fontId="70" fillId="2" borderId="0" xfId="2" applyNumberFormat="1" applyFont="1" applyFill="1" applyBorder="1" applyAlignment="1">
      <alignment vertical="center"/>
    </xf>
    <xf numFmtId="49" fontId="70" fillId="57" borderId="0" xfId="0" applyNumberFormat="1" applyFont="1" applyFill="1" applyBorder="1" applyAlignment="1">
      <alignment vertical="center"/>
    </xf>
    <xf numFmtId="175" fontId="70" fillId="57" borderId="0" xfId="0" applyFont="1" applyFill="1" applyBorder="1" applyAlignment="1">
      <alignment vertical="center" wrapText="1"/>
    </xf>
    <xf numFmtId="3" fontId="70" fillId="57" borderId="0" xfId="2" applyNumberFormat="1" applyFont="1" applyFill="1" applyAlignment="1">
      <alignment vertical="center"/>
    </xf>
    <xf numFmtId="175" fontId="70" fillId="57" borderId="0" xfId="0" applyFont="1" applyFill="1" applyAlignment="1"/>
    <xf numFmtId="175" fontId="70" fillId="2" borderId="0" xfId="0" applyFont="1" applyFill="1" applyAlignment="1">
      <alignment vertical="top"/>
    </xf>
    <xf numFmtId="175" fontId="74" fillId="2" borderId="0" xfId="0" applyFont="1" applyFill="1" applyBorder="1" applyAlignment="1">
      <alignment vertical="center" wrapText="1"/>
    </xf>
    <xf numFmtId="175" fontId="70" fillId="57" borderId="0" xfId="0" applyFont="1" applyFill="1" applyBorder="1" applyAlignment="1">
      <alignment vertical="center"/>
    </xf>
    <xf numFmtId="49" fontId="70" fillId="2" borderId="0" xfId="0" applyNumberFormat="1" applyFont="1" applyFill="1" applyBorder="1" applyAlignment="1">
      <alignment vertical="center"/>
    </xf>
    <xf numFmtId="3" fontId="14" fillId="2" borderId="0" xfId="0" applyNumberFormat="1" applyFont="1" applyFill="1" applyBorder="1" applyAlignment="1">
      <alignment vertical="center"/>
    </xf>
    <xf numFmtId="49" fontId="70" fillId="2" borderId="0" xfId="0" applyNumberFormat="1" applyFont="1" applyFill="1" applyAlignment="1">
      <alignment vertical="center"/>
    </xf>
    <xf numFmtId="175" fontId="70" fillId="60" borderId="0" xfId="0" applyFont="1" applyFill="1" applyAlignment="1">
      <alignment vertical="center"/>
    </xf>
    <xf numFmtId="49" fontId="14" fillId="2" borderId="0" xfId="0" applyNumberFormat="1" applyFont="1" applyFill="1" applyBorder="1" applyAlignment="1">
      <alignment vertical="top"/>
    </xf>
    <xf numFmtId="175" fontId="71" fillId="2" borderId="0" xfId="0" applyFont="1" applyFill="1" applyBorder="1" applyAlignment="1">
      <alignment vertical="center"/>
    </xf>
    <xf numFmtId="49" fontId="74" fillId="2" borderId="0" xfId="0" applyNumberFormat="1" applyFont="1" applyFill="1" applyBorder="1" applyAlignment="1">
      <alignment vertical="top"/>
    </xf>
    <xf numFmtId="49" fontId="74" fillId="2" borderId="0" xfId="0" applyNumberFormat="1" applyFont="1" applyFill="1" applyBorder="1" applyAlignment="1">
      <alignment vertical="center"/>
    </xf>
    <xf numFmtId="49" fontId="14" fillId="2" borderId="0" xfId="0" applyNumberFormat="1" applyFont="1" applyFill="1" applyBorder="1" applyAlignment="1">
      <alignment horizontal="left" vertical="center"/>
    </xf>
    <xf numFmtId="49" fontId="14" fillId="2" borderId="0" xfId="0" quotePrefix="1" applyNumberFormat="1" applyFont="1" applyFill="1" applyBorder="1" applyAlignment="1">
      <alignment horizontal="left" vertical="center"/>
    </xf>
    <xf numFmtId="49" fontId="14" fillId="57" borderId="0" xfId="0" applyNumberFormat="1" applyFont="1" applyFill="1" applyBorder="1" applyAlignment="1">
      <alignment vertical="center"/>
    </xf>
    <xf numFmtId="175" fontId="70" fillId="2" borderId="0" xfId="0" applyFont="1" applyFill="1" applyBorder="1" applyAlignment="1">
      <alignment horizontal="left" vertical="center" wrapText="1"/>
    </xf>
    <xf numFmtId="175" fontId="14" fillId="2" borderId="0" xfId="0" applyFont="1" applyFill="1" applyBorder="1" applyAlignment="1">
      <alignment vertical="center" wrapText="1"/>
    </xf>
    <xf numFmtId="175" fontId="14" fillId="57" borderId="0" xfId="0" applyFont="1" applyFill="1" applyBorder="1" applyAlignment="1">
      <alignment vertical="center"/>
    </xf>
    <xf numFmtId="175" fontId="14" fillId="57" borderId="0" xfId="0" applyFont="1" applyFill="1" applyAlignment="1"/>
    <xf numFmtId="168" fontId="74" fillId="2" borderId="0" xfId="2" applyNumberFormat="1" applyFont="1" applyFill="1" applyBorder="1" applyAlignment="1">
      <alignment vertical="center"/>
    </xf>
    <xf numFmtId="1" fontId="14" fillId="2" borderId="0" xfId="0" applyNumberFormat="1" applyFont="1" applyFill="1" applyBorder="1" applyAlignment="1">
      <alignment vertical="center"/>
    </xf>
    <xf numFmtId="3" fontId="14" fillId="2" borderId="0" xfId="0" applyNumberFormat="1" applyFont="1" applyFill="1" applyAlignment="1">
      <alignment vertical="center"/>
    </xf>
    <xf numFmtId="175" fontId="14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/>
    </xf>
    <xf numFmtId="175" fontId="74" fillId="2" borderId="0" xfId="0" applyFont="1" applyFill="1" applyAlignment="1">
      <alignment vertical="center"/>
    </xf>
    <xf numFmtId="179" fontId="70" fillId="57" borderId="0" xfId="2" applyNumberFormat="1" applyFont="1" applyFill="1" applyAlignment="1">
      <alignment vertical="center"/>
    </xf>
    <xf numFmtId="179" fontId="14" fillId="2" borderId="0" xfId="2" applyNumberFormat="1" applyFont="1" applyFill="1" applyAlignment="1">
      <alignment vertical="center"/>
    </xf>
    <xf numFmtId="179" fontId="14" fillId="2" borderId="0" xfId="0" applyNumberFormat="1" applyFont="1" applyFill="1" applyBorder="1" applyAlignment="1">
      <alignment vertical="center"/>
    </xf>
    <xf numFmtId="179" fontId="14" fillId="2" borderId="0" xfId="2" applyNumberFormat="1" applyFont="1" applyFill="1" applyBorder="1" applyAlignment="1">
      <alignment vertical="center"/>
    </xf>
    <xf numFmtId="179" fontId="70" fillId="2" borderId="0" xfId="0" applyNumberFormat="1" applyFont="1" applyFill="1" applyAlignment="1">
      <alignment vertical="center"/>
    </xf>
    <xf numFmtId="179" fontId="70" fillId="2" borderId="0" xfId="2" applyNumberFormat="1" applyFont="1" applyFill="1" applyAlignment="1">
      <alignment vertical="center"/>
    </xf>
    <xf numFmtId="179" fontId="71" fillId="2" borderId="0" xfId="0" applyNumberFormat="1" applyFont="1" applyFill="1" applyBorder="1" applyAlignment="1">
      <alignment vertical="center"/>
    </xf>
    <xf numFmtId="175" fontId="70" fillId="2" borderId="0" xfId="0" applyFont="1" applyFill="1" applyAlignment="1">
      <alignment horizontal="left" vertical="center" indent="3"/>
    </xf>
    <xf numFmtId="175" fontId="71" fillId="2" borderId="0" xfId="0" applyFont="1" applyFill="1" applyAlignment="1">
      <alignment vertical="center"/>
    </xf>
    <xf numFmtId="3" fontId="70" fillId="2" borderId="0" xfId="0" applyNumberFormat="1" applyFont="1" applyFill="1" applyAlignment="1">
      <alignment vertical="center"/>
    </xf>
    <xf numFmtId="175" fontId="74" fillId="2" borderId="0" xfId="0" applyFont="1" applyFill="1" applyAlignment="1">
      <alignment horizontal="left" vertical="center" indent="3"/>
    </xf>
    <xf numFmtId="175" fontId="70" fillId="2" borderId="0" xfId="0" applyFont="1" applyFill="1" applyBorder="1" applyAlignment="1">
      <alignment horizontal="center" vertical="top"/>
    </xf>
    <xf numFmtId="49" fontId="70" fillId="2" borderId="0" xfId="0" applyNumberFormat="1" applyFont="1" applyFill="1" applyBorder="1" applyAlignment="1">
      <alignment horizontal="center" vertical="top"/>
    </xf>
    <xf numFmtId="3" fontId="70" fillId="2" borderId="0" xfId="2" applyNumberFormat="1" applyFont="1" applyFill="1" applyBorder="1" applyAlignment="1">
      <alignment vertical="top"/>
    </xf>
    <xf numFmtId="3" fontId="70" fillId="57" borderId="0" xfId="2" applyNumberFormat="1" applyFont="1" applyFill="1" applyAlignment="1">
      <alignment horizontal="right" vertical="center"/>
    </xf>
    <xf numFmtId="0" fontId="70" fillId="2" borderId="0" xfId="0" applyNumberFormat="1" applyFont="1" applyFill="1" applyAlignment="1">
      <alignment vertical="center"/>
    </xf>
    <xf numFmtId="175" fontId="14" fillId="57" borderId="0" xfId="0" applyFont="1" applyFill="1" applyAlignment="1">
      <alignment vertical="center"/>
    </xf>
    <xf numFmtId="3" fontId="14" fillId="2" borderId="0" xfId="0" applyNumberFormat="1" applyFont="1" applyFill="1" applyAlignment="1">
      <alignment horizontal="right" vertical="center"/>
    </xf>
    <xf numFmtId="49" fontId="74" fillId="2" borderId="0" xfId="0" applyNumberFormat="1" applyFont="1" applyFill="1" applyBorder="1" applyAlignment="1">
      <alignment horizontal="right" vertical="center"/>
    </xf>
    <xf numFmtId="49" fontId="14" fillId="2" borderId="0" xfId="0" applyNumberFormat="1" applyFont="1" applyFill="1" applyBorder="1" applyAlignment="1">
      <alignment horizontal="center" vertical="top"/>
    </xf>
    <xf numFmtId="49" fontId="74" fillId="2" borderId="0" xfId="0" applyNumberFormat="1" applyFont="1" applyFill="1" applyBorder="1" applyAlignment="1">
      <alignment horizontal="left" vertical="top"/>
    </xf>
    <xf numFmtId="175" fontId="14" fillId="2" borderId="0" xfId="0" applyFont="1" applyFill="1" applyBorder="1" applyAlignment="1">
      <alignment vertical="top"/>
    </xf>
    <xf numFmtId="3" fontId="14" fillId="2" borderId="0" xfId="0" applyNumberFormat="1" applyFont="1" applyFill="1" applyAlignment="1">
      <alignment vertical="top"/>
    </xf>
    <xf numFmtId="43" fontId="14" fillId="2" borderId="0" xfId="2" applyFont="1" applyFill="1" applyAlignment="1">
      <alignment vertical="top"/>
    </xf>
    <xf numFmtId="179" fontId="14" fillId="2" borderId="0" xfId="0" applyNumberFormat="1" applyFont="1" applyFill="1" applyAlignment="1">
      <alignment vertical="center"/>
    </xf>
    <xf numFmtId="179" fontId="71" fillId="2" borderId="0" xfId="0" applyNumberFormat="1" applyFont="1" applyFill="1" applyAlignment="1">
      <alignment vertical="center"/>
    </xf>
    <xf numFmtId="179" fontId="70" fillId="2" borderId="0" xfId="0" applyNumberFormat="1" applyFont="1" applyFill="1" applyBorder="1" applyAlignment="1"/>
    <xf numFmtId="179" fontId="70" fillId="2" borderId="0" xfId="2" applyNumberFormat="1" applyFont="1" applyFill="1" applyBorder="1" applyAlignment="1">
      <alignment vertical="top"/>
    </xf>
    <xf numFmtId="179" fontId="73" fillId="2" borderId="0" xfId="2" applyNumberFormat="1" applyFont="1" applyFill="1" applyBorder="1" applyAlignment="1">
      <alignment vertical="top"/>
    </xf>
    <xf numFmtId="179" fontId="70" fillId="57" borderId="0" xfId="2" applyNumberFormat="1" applyFont="1" applyFill="1" applyAlignment="1">
      <alignment horizontal="right" vertical="center"/>
    </xf>
    <xf numFmtId="179" fontId="14" fillId="2" borderId="0" xfId="2" applyNumberFormat="1" applyFont="1" applyFill="1" applyAlignment="1">
      <alignment horizontal="right" vertical="center"/>
    </xf>
    <xf numFmtId="179" fontId="14" fillId="2" borderId="0" xfId="0" applyNumberFormat="1" applyFont="1" applyFill="1" applyBorder="1" applyAlignment="1">
      <alignment horizontal="right" vertical="center"/>
    </xf>
    <xf numFmtId="179" fontId="14" fillId="2" borderId="0" xfId="2" applyNumberFormat="1" applyFont="1" applyFill="1" applyBorder="1" applyAlignment="1">
      <alignment horizontal="right" vertical="center"/>
    </xf>
    <xf numFmtId="179" fontId="70" fillId="2" borderId="0" xfId="2" applyNumberFormat="1" applyFont="1" applyFill="1" applyAlignment="1">
      <alignment horizontal="right" vertical="center"/>
    </xf>
    <xf numFmtId="179" fontId="70" fillId="2" borderId="0" xfId="2" applyNumberFormat="1" applyFont="1" applyFill="1" applyBorder="1" applyAlignment="1">
      <alignment horizontal="right" vertical="center"/>
    </xf>
    <xf numFmtId="179" fontId="14" fillId="2" borderId="0" xfId="0" applyNumberFormat="1" applyFont="1" applyFill="1" applyAlignment="1">
      <alignment horizontal="right" vertical="center"/>
    </xf>
    <xf numFmtId="179" fontId="74" fillId="2" borderId="0" xfId="0" applyNumberFormat="1" applyFont="1" applyFill="1" applyBorder="1" applyAlignment="1">
      <alignment horizontal="right" vertical="center"/>
    </xf>
    <xf numFmtId="179" fontId="14" fillId="2" borderId="0" xfId="0" applyNumberFormat="1" applyFont="1" applyFill="1" applyAlignment="1">
      <alignment vertical="top"/>
    </xf>
    <xf numFmtId="179" fontId="14" fillId="2" borderId="0" xfId="2" applyNumberFormat="1" applyFont="1" applyFill="1" applyAlignment="1">
      <alignment vertical="top"/>
    </xf>
    <xf numFmtId="49" fontId="14" fillId="2" borderId="0" xfId="0" applyNumberFormat="1" applyFont="1" applyFill="1" applyBorder="1" applyAlignment="1">
      <alignment horizontal="left" vertical="top"/>
    </xf>
    <xf numFmtId="175" fontId="70" fillId="2" borderId="0" xfId="0" applyFont="1" applyFill="1" applyBorder="1" applyAlignment="1">
      <alignment horizontal="left" vertical="top" wrapText="1"/>
    </xf>
    <xf numFmtId="179" fontId="14" fillId="2" borderId="0" xfId="0" applyNumberFormat="1" applyFont="1" applyFill="1" applyBorder="1" applyAlignment="1">
      <alignment horizontal="right" vertical="top"/>
    </xf>
    <xf numFmtId="176" fontId="14" fillId="2" borderId="0" xfId="0" applyNumberFormat="1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left" vertical="center" indent="1"/>
    </xf>
    <xf numFmtId="175" fontId="70" fillId="0" borderId="0" xfId="0" applyFont="1" applyFill="1" applyAlignment="1">
      <alignment vertical="center"/>
    </xf>
    <xf numFmtId="3" fontId="70" fillId="2" borderId="0" xfId="0" applyNumberFormat="1" applyFont="1" applyFill="1" applyAlignment="1"/>
    <xf numFmtId="3" fontId="70" fillId="2" borderId="0" xfId="2" applyNumberFormat="1" applyFont="1" applyFill="1" applyAlignment="1">
      <alignment horizontal="right" vertical="center"/>
    </xf>
    <xf numFmtId="3" fontId="70" fillId="57" borderId="0" xfId="2" applyNumberFormat="1" applyFont="1" applyFill="1" applyBorder="1" applyAlignment="1">
      <alignment horizontal="right" vertical="center"/>
    </xf>
    <xf numFmtId="3" fontId="70" fillId="57" borderId="0" xfId="0" applyNumberFormat="1" applyFont="1" applyFill="1" applyBorder="1" applyAlignment="1">
      <alignment horizontal="right" vertical="center"/>
    </xf>
    <xf numFmtId="175" fontId="14" fillId="0" borderId="0" xfId="0" applyFont="1" applyFill="1" applyAlignment="1"/>
    <xf numFmtId="175" fontId="14" fillId="2" borderId="0" xfId="0" applyFont="1" applyFill="1" applyBorder="1" applyAlignment="1">
      <alignment horizontal="center" vertical="center"/>
    </xf>
    <xf numFmtId="176" fontId="14" fillId="2" borderId="0" xfId="0" applyNumberFormat="1" applyFont="1" applyFill="1" applyBorder="1" applyAlignment="1">
      <alignment horizontal="center" vertical="center"/>
    </xf>
    <xf numFmtId="49" fontId="14" fillId="2" borderId="0" xfId="0" applyNumberFormat="1" applyFont="1" applyFill="1" applyAlignment="1">
      <alignment vertical="center"/>
    </xf>
    <xf numFmtId="179" fontId="75" fillId="57" borderId="0" xfId="2" applyNumberFormat="1" applyFont="1" applyFill="1" applyAlignment="1">
      <alignment horizontal="right" vertical="center"/>
    </xf>
    <xf numFmtId="179" fontId="78" fillId="2" borderId="0" xfId="2" applyNumberFormat="1" applyFont="1" applyFill="1" applyAlignment="1">
      <alignment horizontal="right" vertical="center"/>
    </xf>
    <xf numFmtId="179" fontId="14" fillId="0" borderId="0" xfId="2" applyNumberFormat="1" applyFont="1" applyFill="1" applyAlignment="1">
      <alignment horizontal="right" vertical="center"/>
    </xf>
    <xf numFmtId="179" fontId="71" fillId="2" borderId="26" xfId="2" applyNumberFormat="1" applyFont="1" applyFill="1" applyBorder="1" applyAlignment="1">
      <alignment horizontal="right" vertical="center"/>
    </xf>
    <xf numFmtId="166" fontId="14" fillId="2" borderId="0" xfId="0" applyNumberFormat="1" applyFont="1" applyFill="1" applyAlignment="1">
      <alignment vertical="center"/>
    </xf>
    <xf numFmtId="175" fontId="75" fillId="2" borderId="0" xfId="0" applyFont="1" applyFill="1" applyAlignment="1">
      <alignment horizontal="left" indent="4"/>
    </xf>
    <xf numFmtId="175" fontId="76" fillId="2" borderId="0" xfId="0" applyFont="1" applyFill="1" applyAlignment="1">
      <alignment horizontal="left" vertical="center" indent="4"/>
    </xf>
    <xf numFmtId="175" fontId="14" fillId="62" borderId="0" xfId="0" applyFont="1" applyFill="1" applyAlignment="1">
      <alignment vertical="center"/>
    </xf>
    <xf numFmtId="168" fontId="78" fillId="2" borderId="0" xfId="2" applyNumberFormat="1" applyFont="1" applyFill="1" applyBorder="1" applyAlignment="1">
      <alignment vertical="center"/>
    </xf>
    <xf numFmtId="175" fontId="75" fillId="2" borderId="0" xfId="6391" applyFont="1" applyFill="1" applyBorder="1" applyAlignment="1">
      <alignment horizontal="left" indent="1"/>
    </xf>
    <xf numFmtId="175" fontId="76" fillId="0" borderId="0" xfId="6391" applyFont="1" applyBorder="1" applyAlignment="1">
      <alignment horizontal="left" vertical="center" indent="1"/>
    </xf>
    <xf numFmtId="3" fontId="14" fillId="2" borderId="0" xfId="0" applyNumberFormat="1" applyFont="1" applyFill="1" applyBorder="1" applyAlignment="1">
      <alignment horizontal="left" vertical="center"/>
    </xf>
    <xf numFmtId="175" fontId="76" fillId="2" borderId="0" xfId="0" applyFont="1" applyFill="1" applyBorder="1" applyAlignment="1">
      <alignment vertical="center"/>
    </xf>
    <xf numFmtId="175" fontId="70" fillId="2" borderId="0" xfId="0" applyFont="1" applyFill="1" applyBorder="1" applyAlignment="1">
      <alignment horizontal="left"/>
    </xf>
    <xf numFmtId="175" fontId="14" fillId="2" borderId="27" xfId="0" applyFont="1" applyFill="1" applyBorder="1" applyAlignment="1">
      <alignment vertical="top"/>
    </xf>
    <xf numFmtId="175" fontId="70" fillId="2" borderId="25" xfId="0" applyFont="1" applyFill="1" applyBorder="1" applyAlignment="1">
      <alignment vertical="top" wrapText="1"/>
    </xf>
    <xf numFmtId="175" fontId="70" fillId="2" borderId="0" xfId="0" applyFont="1" applyFill="1" applyBorder="1" applyAlignment="1">
      <alignment vertical="top" wrapText="1"/>
    </xf>
    <xf numFmtId="168" fontId="70" fillId="2" borderId="0" xfId="2" applyNumberFormat="1" applyFont="1" applyFill="1" applyBorder="1" applyAlignment="1">
      <alignment horizontal="right" vertical="top" wrapText="1"/>
    </xf>
    <xf numFmtId="175" fontId="70" fillId="2" borderId="0" xfId="0" applyFont="1" applyFill="1" applyBorder="1" applyAlignment="1">
      <alignment horizontal="right" vertical="top" wrapText="1"/>
    </xf>
    <xf numFmtId="175" fontId="70" fillId="2" borderId="0" xfId="0" applyFont="1" applyFill="1" applyAlignment="1">
      <alignment vertical="top" wrapText="1"/>
    </xf>
    <xf numFmtId="175" fontId="74" fillId="2" borderId="0" xfId="0" applyFont="1" applyFill="1" applyBorder="1" applyAlignment="1">
      <alignment horizontal="right" vertical="top" wrapText="1"/>
    </xf>
    <xf numFmtId="175" fontId="70" fillId="62" borderId="0" xfId="0" applyFont="1" applyFill="1" applyBorder="1" applyAlignment="1">
      <alignment vertical="center" wrapText="1"/>
    </xf>
    <xf numFmtId="168" fontId="82" fillId="2" borderId="0" xfId="2" applyNumberFormat="1" applyFont="1" applyFill="1" applyBorder="1" applyAlignment="1">
      <alignment horizontal="right" vertical="center"/>
    </xf>
    <xf numFmtId="3" fontId="82" fillId="2" borderId="0" xfId="2" applyNumberFormat="1" applyFont="1" applyFill="1" applyBorder="1" applyAlignment="1">
      <alignment vertical="center"/>
    </xf>
    <xf numFmtId="175" fontId="70" fillId="2" borderId="26" xfId="0" applyFont="1" applyFill="1" applyBorder="1" applyAlignment="1">
      <alignment vertical="center"/>
    </xf>
    <xf numFmtId="175" fontId="14" fillId="2" borderId="24" xfId="0" applyFont="1" applyFill="1" applyBorder="1" applyAlignment="1">
      <alignment vertical="center"/>
    </xf>
    <xf numFmtId="175" fontId="70" fillId="58" borderId="0" xfId="0" applyFont="1" applyFill="1" applyBorder="1" applyAlignment="1">
      <alignment vertical="center"/>
    </xf>
    <xf numFmtId="49" fontId="14" fillId="2" borderId="0" xfId="0" applyNumberFormat="1" applyFont="1" applyFill="1" applyBorder="1" applyAlignment="1">
      <alignment horizontal="center" vertical="center"/>
    </xf>
    <xf numFmtId="168" fontId="74" fillId="2" borderId="0" xfId="2" applyNumberFormat="1" applyFont="1" applyFill="1" applyBorder="1" applyAlignment="1">
      <alignment horizontal="right" vertical="top" wrapText="1"/>
    </xf>
    <xf numFmtId="175" fontId="73" fillId="2" borderId="0" xfId="0" applyFont="1" applyFill="1" applyBorder="1" applyAlignment="1">
      <alignment vertical="center" wrapText="1"/>
    </xf>
    <xf numFmtId="3" fontId="70" fillId="2" borderId="0" xfId="2" applyNumberFormat="1" applyFont="1" applyFill="1" applyBorder="1" applyAlignment="1">
      <alignment vertical="center"/>
    </xf>
    <xf numFmtId="175" fontId="70" fillId="2" borderId="24" xfId="0" applyFont="1" applyFill="1" applyBorder="1" applyAlignment="1">
      <alignment horizontal="left" vertical="center"/>
    </xf>
    <xf numFmtId="168" fontId="14" fillId="2" borderId="24" xfId="2" applyNumberFormat="1" applyFont="1" applyFill="1" applyBorder="1" applyAlignment="1">
      <alignment horizontal="right" vertical="center"/>
    </xf>
    <xf numFmtId="175" fontId="74" fillId="2" borderId="0" xfId="0" applyFont="1" applyFill="1" applyAlignment="1">
      <alignment horizontal="left" vertical="center"/>
    </xf>
    <xf numFmtId="175" fontId="14" fillId="2" borderId="0" xfId="0" quotePrefix="1" applyFont="1" applyFill="1" applyAlignment="1">
      <alignment vertical="center"/>
    </xf>
    <xf numFmtId="175" fontId="70" fillId="2" borderId="0" xfId="6393" applyFont="1" applyFill="1" applyAlignment="1">
      <alignment vertical="top"/>
    </xf>
    <xf numFmtId="175" fontId="14" fillId="2" borderId="0" xfId="6393" applyFont="1" applyFill="1" applyAlignment="1">
      <alignment vertical="top"/>
    </xf>
    <xf numFmtId="175" fontId="70" fillId="2" borderId="0" xfId="6393" applyFont="1" applyFill="1" applyBorder="1" applyAlignment="1">
      <alignment vertical="top" wrapText="1"/>
    </xf>
    <xf numFmtId="175" fontId="70" fillId="2" borderId="0" xfId="6393" applyFont="1" applyFill="1" applyBorder="1" applyAlignment="1">
      <alignment horizontal="left" vertical="top" wrapText="1"/>
    </xf>
    <xf numFmtId="168" fontId="70" fillId="2" borderId="0" xfId="6394" applyNumberFormat="1" applyFont="1" applyFill="1" applyBorder="1" applyAlignment="1">
      <alignment horizontal="right" vertical="top" wrapText="1"/>
    </xf>
    <xf numFmtId="175" fontId="70" fillId="2" borderId="0" xfId="6393" applyFont="1" applyFill="1" applyBorder="1" applyAlignment="1">
      <alignment horizontal="right" vertical="top" wrapText="1"/>
    </xf>
    <xf numFmtId="175" fontId="70" fillId="2" borderId="0" xfId="6393" applyFont="1" applyFill="1" applyAlignment="1">
      <alignment vertical="top" wrapText="1"/>
    </xf>
    <xf numFmtId="175" fontId="74" fillId="2" borderId="0" xfId="6393" applyFont="1" applyFill="1" applyBorder="1" applyAlignment="1">
      <alignment horizontal="right" vertical="top" wrapText="1"/>
    </xf>
    <xf numFmtId="175" fontId="70" fillId="2" borderId="0" xfId="6393" applyFont="1" applyFill="1" applyBorder="1" applyAlignment="1">
      <alignment vertical="center" wrapText="1"/>
    </xf>
    <xf numFmtId="168" fontId="82" fillId="2" borderId="0" xfId="6394" applyNumberFormat="1" applyFont="1" applyFill="1" applyBorder="1" applyAlignment="1">
      <alignment horizontal="right" vertical="center"/>
    </xf>
    <xf numFmtId="3" fontId="70" fillId="2" borderId="0" xfId="6394" applyNumberFormat="1" applyFont="1" applyFill="1" applyBorder="1" applyAlignment="1">
      <alignment vertical="center"/>
    </xf>
    <xf numFmtId="168" fontId="70" fillId="63" borderId="0" xfId="6394" applyNumberFormat="1" applyFont="1" applyFill="1" applyAlignment="1">
      <alignment vertical="center"/>
    </xf>
    <xf numFmtId="168" fontId="14" fillId="2" borderId="28" xfId="6394" applyNumberFormat="1" applyFont="1" applyFill="1" applyBorder="1" applyAlignment="1">
      <alignment horizontal="right" vertical="center"/>
    </xf>
    <xf numFmtId="168" fontId="14" fillId="63" borderId="0" xfId="6394" applyNumberFormat="1" applyFont="1" applyFill="1" applyAlignment="1">
      <alignment horizontal="right" vertical="center"/>
    </xf>
    <xf numFmtId="175" fontId="70" fillId="2" borderId="0" xfId="6393" applyFont="1" applyFill="1" applyAlignment="1">
      <alignment vertical="center"/>
    </xf>
    <xf numFmtId="175" fontId="70" fillId="64" borderId="0" xfId="6393" applyFont="1" applyFill="1" applyBorder="1" applyAlignment="1">
      <alignment vertical="center"/>
    </xf>
    <xf numFmtId="175" fontId="14" fillId="2" borderId="0" xfId="6393" applyFont="1" applyFill="1" applyAlignment="1">
      <alignment horizontal="right" vertical="center"/>
    </xf>
    <xf numFmtId="1" fontId="70" fillId="2" borderId="0" xfId="6393" applyNumberFormat="1" applyFont="1" applyFill="1" applyBorder="1" applyAlignment="1">
      <alignment horizontal="center" vertical="center"/>
    </xf>
    <xf numFmtId="169" fontId="83" fillId="2" borderId="0" xfId="6394" applyNumberFormat="1" applyFont="1" applyFill="1" applyAlignment="1">
      <alignment horizontal="right" vertical="center"/>
    </xf>
    <xf numFmtId="168" fontId="83" fillId="2" borderId="0" xfId="6394" applyNumberFormat="1" applyFont="1" applyFill="1" applyAlignment="1">
      <alignment horizontal="right" vertical="center"/>
    </xf>
    <xf numFmtId="169" fontId="14" fillId="2" borderId="0" xfId="6394" applyNumberFormat="1" applyFont="1" applyFill="1" applyAlignment="1">
      <alignment horizontal="right" vertical="center"/>
    </xf>
    <xf numFmtId="168" fontId="83" fillId="2" borderId="28" xfId="6394" applyNumberFormat="1" applyFont="1" applyFill="1" applyBorder="1" applyAlignment="1">
      <alignment horizontal="right" vertical="center"/>
    </xf>
    <xf numFmtId="169" fontId="83" fillId="2" borderId="28" xfId="6394" applyNumberFormat="1" applyFont="1" applyFill="1" applyBorder="1" applyAlignment="1">
      <alignment horizontal="right" vertical="center"/>
    </xf>
    <xf numFmtId="169" fontId="14" fillId="63" borderId="0" xfId="6394" applyNumberFormat="1" applyFont="1" applyFill="1" applyAlignment="1">
      <alignment horizontal="right" vertical="center"/>
    </xf>
    <xf numFmtId="175" fontId="70" fillId="2" borderId="0" xfId="6393" quotePrefix="1" applyFont="1" applyFill="1" applyAlignment="1">
      <alignment vertical="center"/>
    </xf>
    <xf numFmtId="43" fontId="14" fillId="2" borderId="0" xfId="6394" applyFont="1" applyFill="1" applyAlignment="1">
      <alignment horizontal="right" vertical="center"/>
    </xf>
    <xf numFmtId="1" fontId="14" fillId="2" borderId="0" xfId="0" applyNumberFormat="1" applyFont="1" applyFill="1" applyAlignment="1">
      <alignment horizontal="left" vertical="center"/>
    </xf>
    <xf numFmtId="1" fontId="78" fillId="2" borderId="0" xfId="0" applyNumberFormat="1" applyFont="1" applyFill="1" applyAlignment="1">
      <alignment horizontal="left" vertical="center"/>
    </xf>
    <xf numFmtId="0" fontId="14" fillId="2" borderId="0" xfId="0" applyNumberFormat="1" applyFont="1" applyFill="1" applyAlignment="1">
      <alignment vertical="center"/>
    </xf>
    <xf numFmtId="0" fontId="70" fillId="0" borderId="0" xfId="0" applyNumberFormat="1" applyFont="1" applyFill="1" applyAlignment="1">
      <alignment vertical="center"/>
    </xf>
    <xf numFmtId="180" fontId="14" fillId="2" borderId="0" xfId="2" applyNumberFormat="1" applyFont="1" applyFill="1" applyBorder="1" applyAlignment="1">
      <alignment horizontal="right" vertical="center"/>
    </xf>
    <xf numFmtId="180" fontId="78" fillId="2" borderId="0" xfId="2" applyNumberFormat="1" applyFont="1" applyFill="1" applyBorder="1" applyAlignment="1">
      <alignment horizontal="right" vertical="center"/>
    </xf>
    <xf numFmtId="3" fontId="14" fillId="2" borderId="0" xfId="2" applyNumberFormat="1" applyFont="1" applyFill="1" applyBorder="1" applyAlignment="1">
      <alignment vertical="center"/>
    </xf>
    <xf numFmtId="3" fontId="70" fillId="2" borderId="0" xfId="2" applyNumberFormat="1" applyFont="1" applyFill="1" applyAlignment="1">
      <alignment vertical="center"/>
    </xf>
    <xf numFmtId="3" fontId="73" fillId="2" borderId="0" xfId="2" applyNumberFormat="1" applyFont="1" applyFill="1" applyBorder="1" applyAlignment="1">
      <alignment vertical="top"/>
    </xf>
    <xf numFmtId="0" fontId="70" fillId="57" borderId="0" xfId="0" applyNumberFormat="1" applyFont="1" applyFill="1" applyAlignment="1">
      <alignment vertical="center"/>
    </xf>
    <xf numFmtId="183" fontId="70" fillId="2" borderId="0" xfId="0" applyNumberFormat="1" applyFont="1" applyFill="1" applyAlignment="1">
      <alignment vertical="center"/>
    </xf>
    <xf numFmtId="3" fontId="70" fillId="2" borderId="0" xfId="0" applyNumberFormat="1" applyFont="1" applyFill="1" applyBorder="1" applyAlignment="1">
      <alignment horizontal="right"/>
    </xf>
    <xf numFmtId="1" fontId="14" fillId="2" borderId="0" xfId="0" applyNumberFormat="1" applyFont="1" applyFill="1" applyBorder="1" applyAlignment="1">
      <alignment horizontal="center" vertical="center"/>
    </xf>
    <xf numFmtId="1" fontId="14" fillId="2" borderId="0" xfId="0" applyNumberFormat="1" applyFont="1" applyFill="1" applyAlignment="1">
      <alignment horizontal="center" vertical="center"/>
    </xf>
    <xf numFmtId="170" fontId="70" fillId="57" borderId="0" xfId="6328" applyNumberFormat="1" applyFont="1" applyFill="1" applyAlignment="1"/>
    <xf numFmtId="0" fontId="70" fillId="57" borderId="0" xfId="0" applyNumberFormat="1" applyFont="1" applyFill="1" applyAlignment="1"/>
    <xf numFmtId="43" fontId="70" fillId="2" borderId="0" xfId="2" applyFont="1" applyFill="1" applyAlignment="1"/>
    <xf numFmtId="185" fontId="70" fillId="2" borderId="0" xfId="0" applyNumberFormat="1" applyFont="1" applyFill="1" applyAlignment="1">
      <alignment vertical="center"/>
    </xf>
    <xf numFmtId="184" fontId="70" fillId="2" borderId="0" xfId="2" applyNumberFormat="1" applyFont="1" applyFill="1" applyBorder="1" applyAlignment="1">
      <alignment horizontal="center" vertical="center"/>
    </xf>
    <xf numFmtId="181" fontId="70" fillId="2" borderId="0" xfId="2" applyNumberFormat="1" applyFont="1" applyFill="1" applyBorder="1" applyAlignment="1">
      <alignment horizontal="center" vertical="center"/>
    </xf>
    <xf numFmtId="181" fontId="70" fillId="58" borderId="0" xfId="2" applyNumberFormat="1" applyFont="1" applyFill="1" applyAlignment="1">
      <alignment horizontal="center" vertical="center"/>
    </xf>
    <xf numFmtId="181" fontId="75" fillId="59" borderId="0" xfId="2" applyNumberFormat="1" applyFont="1" applyFill="1" applyAlignment="1">
      <alignment horizontal="center" vertical="center"/>
    </xf>
    <xf numFmtId="183" fontId="70" fillId="57" borderId="0" xfId="2" applyNumberFormat="1" applyFont="1" applyFill="1" applyAlignment="1">
      <alignment vertical="center"/>
    </xf>
    <xf numFmtId="183" fontId="14" fillId="2" borderId="0" xfId="0" applyNumberFormat="1" applyFont="1" applyFill="1" applyAlignment="1">
      <alignment vertical="center"/>
    </xf>
    <xf numFmtId="183" fontId="70" fillId="57" borderId="0" xfId="0" applyNumberFormat="1" applyFont="1" applyFill="1" applyAlignment="1">
      <alignment vertical="center"/>
    </xf>
    <xf numFmtId="183" fontId="70" fillId="2" borderId="0" xfId="0" applyNumberFormat="1" applyFont="1" applyFill="1" applyBorder="1" applyAlignment="1">
      <alignment vertical="center"/>
    </xf>
    <xf numFmtId="186" fontId="70" fillId="58" borderId="0" xfId="0" applyNumberFormat="1" applyFont="1" applyFill="1" applyAlignment="1">
      <alignment vertical="center"/>
    </xf>
    <xf numFmtId="0" fontId="70" fillId="2" borderId="0" xfId="0" applyNumberFormat="1" applyFont="1" applyFill="1" applyAlignment="1">
      <alignment vertical="top"/>
    </xf>
    <xf numFmtId="0" fontId="70" fillId="60" borderId="0" xfId="0" applyNumberFormat="1" applyFont="1" applyFill="1" applyAlignment="1">
      <alignment vertical="center"/>
    </xf>
    <xf numFmtId="0" fontId="14" fillId="2" borderId="0" xfId="0" applyNumberFormat="1" applyFont="1" applyFill="1" applyAlignment="1"/>
    <xf numFmtId="0" fontId="14" fillId="2" borderId="0" xfId="0" applyNumberFormat="1" applyFont="1" applyFill="1" applyAlignment="1">
      <alignment vertical="top"/>
    </xf>
    <xf numFmtId="0" fontId="14" fillId="57" borderId="0" xfId="0" applyNumberFormat="1" applyFont="1" applyFill="1" applyAlignment="1"/>
    <xf numFmtId="187" fontId="70" fillId="2" borderId="0" xfId="0" applyNumberFormat="1" applyFont="1" applyFill="1" applyAlignment="1">
      <alignment vertical="center"/>
    </xf>
    <xf numFmtId="188" fontId="70" fillId="2" borderId="0" xfId="0" applyNumberFormat="1" applyFont="1" applyFill="1" applyAlignment="1">
      <alignment vertical="center"/>
    </xf>
    <xf numFmtId="2" fontId="70" fillId="58" borderId="0" xfId="0" applyNumberFormat="1" applyFont="1" applyFill="1" applyAlignment="1">
      <alignment vertical="center"/>
    </xf>
    <xf numFmtId="175" fontId="2" fillId="0" borderId="0" xfId="0" applyFont="1"/>
    <xf numFmtId="175" fontId="70" fillId="2" borderId="0" xfId="0" applyFont="1" applyFill="1" applyAlignment="1">
      <alignment horizontal="left" vertical="center"/>
    </xf>
    <xf numFmtId="1" fontId="14" fillId="2" borderId="0" xfId="0" applyNumberFormat="1" applyFont="1" applyFill="1" applyAlignment="1">
      <alignment horizontal="center" vertical="center"/>
    </xf>
    <xf numFmtId="180" fontId="14" fillId="2" borderId="0" xfId="2" applyNumberFormat="1" applyFont="1" applyFill="1" applyAlignment="1">
      <alignment horizontal="right" vertical="center"/>
    </xf>
    <xf numFmtId="180" fontId="70" fillId="2" borderId="0" xfId="0" applyNumberFormat="1" applyFont="1" applyFill="1" applyBorder="1" applyAlignment="1">
      <alignment horizontal="right" vertical="center"/>
    </xf>
    <xf numFmtId="3" fontId="83" fillId="2" borderId="0" xfId="2" applyNumberFormat="1" applyFont="1" applyFill="1" applyAlignment="1">
      <alignment vertical="center"/>
    </xf>
    <xf numFmtId="3" fontId="83" fillId="2" borderId="0" xfId="0" applyNumberFormat="1" applyFont="1" applyFill="1" applyBorder="1" applyAlignment="1">
      <alignment vertical="center"/>
    </xf>
    <xf numFmtId="3" fontId="82" fillId="2" borderId="0" xfId="2" applyNumberFormat="1" applyFont="1" applyFill="1" applyAlignment="1">
      <alignment vertical="center"/>
    </xf>
    <xf numFmtId="175" fontId="70" fillId="2" borderId="29" xfId="0" applyFont="1" applyFill="1" applyBorder="1" applyAlignment="1">
      <alignment vertical="center"/>
    </xf>
    <xf numFmtId="3" fontId="70" fillId="2" borderId="29" xfId="2" applyNumberFormat="1" applyFont="1" applyFill="1" applyBorder="1" applyAlignment="1">
      <alignment vertical="center"/>
    </xf>
    <xf numFmtId="179" fontId="70" fillId="2" borderId="29" xfId="2" applyNumberFormat="1" applyFont="1" applyFill="1" applyBorder="1" applyAlignment="1">
      <alignment vertical="center"/>
    </xf>
    <xf numFmtId="3" fontId="83" fillId="2" borderId="0" xfId="2" applyNumberFormat="1" applyFont="1" applyFill="1" applyAlignment="1">
      <alignment horizontal="right" vertical="center"/>
    </xf>
    <xf numFmtId="3" fontId="83" fillId="2" borderId="0" xfId="0" applyNumberFormat="1" applyFont="1" applyFill="1" applyBorder="1" applyAlignment="1">
      <alignment horizontal="right" vertical="center"/>
    </xf>
    <xf numFmtId="3" fontId="83" fillId="2" borderId="0" xfId="2" applyNumberFormat="1" applyFont="1" applyFill="1" applyBorder="1" applyAlignment="1">
      <alignment horizontal="right" vertical="center"/>
    </xf>
    <xf numFmtId="3" fontId="82" fillId="2" borderId="0" xfId="2" applyNumberFormat="1" applyFont="1" applyFill="1" applyAlignment="1">
      <alignment horizontal="right" vertical="center"/>
    </xf>
    <xf numFmtId="3" fontId="82" fillId="2" borderId="0" xfId="2" applyNumberFormat="1" applyFont="1" applyFill="1" applyBorder="1" applyAlignment="1">
      <alignment horizontal="right" vertical="center"/>
    </xf>
    <xf numFmtId="3" fontId="70" fillId="2" borderId="0" xfId="0" applyNumberFormat="1" applyFont="1" applyFill="1" applyBorder="1" applyAlignment="1">
      <alignment horizontal="right" vertical="center"/>
    </xf>
    <xf numFmtId="168" fontId="71" fillId="2" borderId="30" xfId="2" applyNumberFormat="1" applyFont="1" applyFill="1" applyBorder="1" applyAlignment="1">
      <alignment horizontal="right" vertical="top" wrapText="1"/>
    </xf>
    <xf numFmtId="43" fontId="85" fillId="2" borderId="0" xfId="2" applyFont="1" applyFill="1" applyAlignment="1">
      <alignment horizontal="right" vertical="center"/>
    </xf>
    <xf numFmtId="3" fontId="86" fillId="2" borderId="0" xfId="2" applyNumberFormat="1" applyFont="1" applyFill="1" applyAlignment="1">
      <alignment horizontal="right" vertical="center"/>
    </xf>
    <xf numFmtId="3" fontId="86" fillId="2" borderId="0" xfId="2" applyNumberFormat="1" applyFont="1" applyFill="1" applyBorder="1" applyAlignment="1">
      <alignment horizontal="right" vertical="center"/>
    </xf>
    <xf numFmtId="3" fontId="87" fillId="2" borderId="26" xfId="2" applyNumberFormat="1" applyFont="1" applyFill="1" applyBorder="1" applyAlignment="1">
      <alignment horizontal="right" vertical="center"/>
    </xf>
    <xf numFmtId="3" fontId="86" fillId="2" borderId="0" xfId="2" applyNumberFormat="1" applyFont="1" applyFill="1" applyAlignment="1">
      <alignment horizontal="right"/>
    </xf>
    <xf numFmtId="3" fontId="86" fillId="2" borderId="0" xfId="0" applyNumberFormat="1" applyFont="1" applyFill="1" applyAlignment="1">
      <alignment horizontal="right" vertical="center"/>
    </xf>
    <xf numFmtId="175" fontId="70" fillId="2" borderId="29" xfId="0" applyFont="1" applyFill="1" applyBorder="1" applyAlignment="1">
      <alignment horizontal="left" vertical="center"/>
    </xf>
    <xf numFmtId="3" fontId="70" fillId="2" borderId="31" xfId="2" applyNumberFormat="1" applyFont="1" applyFill="1" applyBorder="1" applyAlignment="1">
      <alignment horizontal="left" vertical="center"/>
    </xf>
    <xf numFmtId="175" fontId="70" fillId="2" borderId="31" xfId="0" applyFont="1" applyFill="1" applyBorder="1" applyAlignment="1">
      <alignment vertical="center"/>
    </xf>
    <xf numFmtId="3" fontId="70" fillId="2" borderId="31" xfId="2" applyNumberFormat="1" applyFont="1" applyFill="1" applyBorder="1" applyAlignment="1">
      <alignment horizontal="right" vertical="center"/>
    </xf>
    <xf numFmtId="179" fontId="70" fillId="2" borderId="31" xfId="2" applyNumberFormat="1" applyFont="1" applyFill="1" applyBorder="1" applyAlignment="1">
      <alignment horizontal="right" vertical="center"/>
    </xf>
    <xf numFmtId="168" fontId="14" fillId="2" borderId="27" xfId="2" applyNumberFormat="1" applyFont="1" applyFill="1" applyBorder="1" applyAlignment="1">
      <alignment horizontal="right" vertical="center"/>
    </xf>
    <xf numFmtId="3" fontId="70" fillId="2" borderId="27" xfId="0" applyNumberFormat="1" applyFont="1" applyFill="1" applyBorder="1" applyAlignment="1"/>
    <xf numFmtId="175" fontId="71" fillId="2" borderId="27" xfId="0" applyFont="1" applyFill="1" applyBorder="1" applyAlignment="1">
      <alignment horizontal="left" vertical="center"/>
    </xf>
    <xf numFmtId="175" fontId="14" fillId="2" borderId="27" xfId="0" applyFont="1" applyFill="1" applyBorder="1" applyAlignment="1">
      <alignment vertical="center"/>
    </xf>
    <xf numFmtId="175" fontId="74" fillId="2" borderId="31" xfId="0" applyFont="1" applyFill="1" applyBorder="1" applyAlignment="1">
      <alignment horizontal="left" vertical="top"/>
    </xf>
    <xf numFmtId="175" fontId="81" fillId="0" borderId="31" xfId="0" applyFont="1" applyBorder="1" applyAlignment="1">
      <alignment horizontal="left" vertical="center" indent="3"/>
    </xf>
    <xf numFmtId="175" fontId="14" fillId="2" borderId="31" xfId="0" applyFont="1" applyFill="1" applyBorder="1" applyAlignment="1">
      <alignment vertical="top"/>
    </xf>
    <xf numFmtId="168" fontId="14" fillId="2" borderId="31" xfId="2" applyNumberFormat="1" applyFont="1" applyFill="1" applyBorder="1" applyAlignment="1">
      <alignment horizontal="right" vertical="top"/>
    </xf>
    <xf numFmtId="175" fontId="70" fillId="2" borderId="32" xfId="0" applyFont="1" applyFill="1" applyBorder="1" applyAlignment="1">
      <alignment horizontal="left" vertical="center"/>
    </xf>
    <xf numFmtId="175" fontId="70" fillId="2" borderId="32" xfId="0" applyFont="1" applyFill="1" applyBorder="1" applyAlignment="1">
      <alignment vertical="center"/>
    </xf>
    <xf numFmtId="168" fontId="70" fillId="2" borderId="32" xfId="2" applyNumberFormat="1" applyFont="1" applyFill="1" applyBorder="1" applyAlignment="1">
      <alignment horizontal="right" vertical="center"/>
    </xf>
    <xf numFmtId="49" fontId="70" fillId="2" borderId="29" xfId="0" applyNumberFormat="1" applyFont="1" applyFill="1" applyBorder="1" applyAlignment="1">
      <alignment vertical="center"/>
    </xf>
    <xf numFmtId="175" fontId="70" fillId="2" borderId="29" xfId="0" applyFont="1" applyFill="1" applyBorder="1" applyAlignment="1">
      <alignment vertical="top"/>
    </xf>
    <xf numFmtId="3" fontId="70" fillId="2" borderId="29" xfId="2" applyNumberFormat="1" applyFont="1" applyFill="1" applyBorder="1" applyAlignment="1">
      <alignment horizontal="right" vertical="center"/>
    </xf>
    <xf numFmtId="49" fontId="70" fillId="2" borderId="31" xfId="0" applyNumberFormat="1" applyFont="1" applyFill="1" applyBorder="1" applyAlignment="1">
      <alignment vertical="center"/>
    </xf>
    <xf numFmtId="175" fontId="70" fillId="2" borderId="31" xfId="0" applyFont="1" applyFill="1" applyBorder="1" applyAlignment="1">
      <alignment horizontal="left" vertical="center"/>
    </xf>
    <xf numFmtId="175" fontId="70" fillId="2" borderId="31" xfId="0" applyFont="1" applyFill="1" applyBorder="1" applyAlignment="1">
      <alignment vertical="top"/>
    </xf>
    <xf numFmtId="169" fontId="70" fillId="2" borderId="32" xfId="2" applyNumberFormat="1" applyFont="1" applyFill="1" applyBorder="1" applyAlignment="1">
      <alignment horizontal="right" vertical="center"/>
    </xf>
    <xf numFmtId="43" fontId="70" fillId="57" borderId="0" xfId="2" applyFont="1" applyFill="1" applyAlignment="1"/>
    <xf numFmtId="2" fontId="70" fillId="2" borderId="0" xfId="0" applyNumberFormat="1" applyFont="1" applyFill="1" applyAlignment="1">
      <alignment vertical="center"/>
    </xf>
    <xf numFmtId="182" fontId="70" fillId="2" borderId="0" xfId="0" applyNumberFormat="1" applyFont="1" applyFill="1" applyAlignment="1">
      <alignment vertical="center"/>
    </xf>
    <xf numFmtId="168" fontId="14" fillId="2" borderId="0" xfId="0" applyNumberFormat="1" applyFont="1" applyFill="1" applyBorder="1" applyAlignment="1">
      <alignment horizontal="right" vertical="center"/>
    </xf>
    <xf numFmtId="168" fontId="74" fillId="2" borderId="0" xfId="0" applyNumberFormat="1" applyFont="1" applyFill="1" applyBorder="1" applyAlignment="1">
      <alignment horizontal="right" vertical="center"/>
    </xf>
    <xf numFmtId="168" fontId="14" fillId="2" borderId="0" xfId="2" applyNumberFormat="1" applyFont="1" applyFill="1" applyAlignment="1">
      <alignment vertical="top"/>
    </xf>
    <xf numFmtId="175" fontId="70" fillId="2" borderId="0" xfId="0" applyFont="1" applyFill="1" applyBorder="1" applyAlignment="1">
      <alignment horizontal="left" vertical="center"/>
    </xf>
    <xf numFmtId="175" fontId="70" fillId="2" borderId="0" xfId="0" applyFont="1" applyFill="1" applyBorder="1" applyAlignment="1">
      <alignment vertical="top" wrapText="1"/>
    </xf>
    <xf numFmtId="49" fontId="14" fillId="2" borderId="0" xfId="0" applyNumberFormat="1" applyFont="1" applyFill="1" applyBorder="1" applyAlignment="1">
      <alignment horizontal="center" vertical="center"/>
    </xf>
    <xf numFmtId="189" fontId="70" fillId="2" borderId="0" xfId="0" applyNumberFormat="1" applyFont="1" applyFill="1" applyAlignment="1">
      <alignment vertical="center"/>
    </xf>
    <xf numFmtId="175" fontId="70" fillId="2" borderId="0" xfId="0" applyFont="1" applyFill="1" applyBorder="1" applyAlignment="1">
      <alignment horizontal="left" vertical="center"/>
    </xf>
    <xf numFmtId="175" fontId="70" fillId="57" borderId="0" xfId="0" applyFont="1" applyFill="1" applyBorder="1" applyAlignment="1">
      <alignment vertical="center" wrapText="1"/>
    </xf>
    <xf numFmtId="175" fontId="70" fillId="2" borderId="0" xfId="0" applyFont="1" applyFill="1" applyBorder="1" applyAlignment="1">
      <alignment horizontal="left" vertical="center" wrapText="1"/>
    </xf>
    <xf numFmtId="175" fontId="73" fillId="2" borderId="32" xfId="0" applyFont="1" applyFill="1" applyBorder="1" applyAlignment="1">
      <alignment vertical="top"/>
    </xf>
    <xf numFmtId="168" fontId="73" fillId="2" borderId="32" xfId="2" applyNumberFormat="1" applyFont="1" applyFill="1" applyBorder="1" applyAlignment="1">
      <alignment vertical="top"/>
    </xf>
    <xf numFmtId="1" fontId="73" fillId="65" borderId="0" xfId="0" applyNumberFormat="1" applyFont="1" applyFill="1" applyBorder="1" applyAlignment="1">
      <alignment horizontal="right" vertical="center"/>
    </xf>
    <xf numFmtId="175" fontId="70" fillId="2" borderId="0" xfId="0" applyFont="1" applyFill="1" applyBorder="1" applyAlignment="1">
      <alignment horizontal="center" vertical="center"/>
    </xf>
    <xf numFmtId="175" fontId="73" fillId="2" borderId="32" xfId="0" applyFont="1" applyFill="1" applyBorder="1" applyAlignment="1">
      <alignment horizontal="left" vertical="center" indent="1"/>
    </xf>
    <xf numFmtId="1" fontId="73" fillId="2" borderId="32" xfId="0" applyNumberFormat="1" applyFont="1" applyFill="1" applyBorder="1" applyAlignment="1">
      <alignment horizontal="right" vertical="center"/>
    </xf>
    <xf numFmtId="168" fontId="70" fillId="2" borderId="0" xfId="2" applyNumberFormat="1" applyFont="1" applyFill="1" applyBorder="1" applyAlignment="1">
      <alignment vertical="top" wrapText="1"/>
    </xf>
    <xf numFmtId="168" fontId="74" fillId="2" borderId="0" xfId="6394" applyNumberFormat="1" applyFont="1" applyFill="1" applyBorder="1" applyAlignment="1">
      <alignment horizontal="right" vertical="top" wrapText="1"/>
    </xf>
    <xf numFmtId="0" fontId="70" fillId="2" borderId="0" xfId="6393" applyNumberFormat="1" applyFont="1" applyFill="1" applyBorder="1" applyAlignment="1">
      <alignment vertical="top" wrapText="1"/>
    </xf>
    <xf numFmtId="175" fontId="70" fillId="2" borderId="0" xfId="0" applyFont="1" applyFill="1" applyBorder="1" applyAlignment="1">
      <alignment horizontal="left" vertical="center"/>
    </xf>
    <xf numFmtId="175" fontId="70" fillId="2" borderId="0" xfId="0" applyFont="1" applyFill="1" applyAlignment="1">
      <alignment horizontal="left" vertical="center"/>
    </xf>
    <xf numFmtId="3" fontId="14" fillId="0" borderId="0" xfId="0" applyNumberFormat="1" applyFont="1" applyFill="1" applyBorder="1" applyAlignment="1">
      <alignment horizontal="right" vertical="center"/>
    </xf>
    <xf numFmtId="43" fontId="82" fillId="2" borderId="0" xfId="2" applyFont="1" applyFill="1" applyAlignment="1">
      <alignment horizontal="right" vertical="center"/>
    </xf>
    <xf numFmtId="3" fontId="88" fillId="2" borderId="26" xfId="2" applyNumberFormat="1" applyFont="1" applyFill="1" applyBorder="1" applyAlignment="1">
      <alignment horizontal="right" vertical="center"/>
    </xf>
    <xf numFmtId="3" fontId="83" fillId="2" borderId="0" xfId="2" applyNumberFormat="1" applyFont="1" applyFill="1" applyAlignment="1">
      <alignment horizontal="right"/>
    </xf>
    <xf numFmtId="3" fontId="83" fillId="2" borderId="0" xfId="0" applyNumberFormat="1" applyFont="1" applyFill="1" applyAlignment="1">
      <alignment horizontal="right" vertical="center"/>
    </xf>
    <xf numFmtId="175" fontId="68" fillId="2" borderId="0" xfId="0" applyFont="1" applyFill="1"/>
    <xf numFmtId="175" fontId="74" fillId="2" borderId="0" xfId="0" applyFont="1" applyFill="1" applyBorder="1" applyAlignment="1">
      <alignment vertical="center"/>
    </xf>
    <xf numFmtId="175" fontId="14" fillId="2" borderId="26" xfId="0" applyFont="1" applyFill="1" applyBorder="1" applyAlignment="1">
      <alignment horizontal="left" vertical="center"/>
    </xf>
    <xf numFmtId="1" fontId="70" fillId="57" borderId="0" xfId="2" applyNumberFormat="1" applyFont="1" applyFill="1" applyAlignment="1">
      <alignment horizontal="right" vertical="center"/>
    </xf>
    <xf numFmtId="182" fontId="82" fillId="2" borderId="0" xfId="0" applyNumberFormat="1" applyFont="1" applyFill="1" applyAlignment="1">
      <alignment vertical="center"/>
    </xf>
    <xf numFmtId="185" fontId="82" fillId="2" borderId="0" xfId="0" applyNumberFormat="1" applyFont="1" applyFill="1" applyAlignment="1">
      <alignment vertical="center"/>
    </xf>
    <xf numFmtId="43" fontId="75" fillId="2" borderId="0" xfId="2" applyFont="1" applyFill="1" applyAlignment="1">
      <alignment horizontal="left" vertical="center"/>
    </xf>
    <xf numFmtId="0" fontId="75" fillId="2" borderId="0" xfId="2" applyNumberFormat="1" applyFont="1" applyFill="1" applyAlignment="1">
      <alignment horizontal="left" vertical="center"/>
    </xf>
    <xf numFmtId="3" fontId="71" fillId="0" borderId="26" xfId="2" applyNumberFormat="1" applyFont="1" applyFill="1" applyBorder="1" applyAlignment="1">
      <alignment horizontal="right" vertical="center"/>
    </xf>
    <xf numFmtId="175" fontId="70" fillId="2" borderId="0" xfId="0" applyFont="1" applyFill="1" applyAlignment="1">
      <alignment horizontal="left" vertical="center"/>
    </xf>
    <xf numFmtId="175" fontId="70" fillId="2" borderId="0" xfId="0" applyFont="1" applyFill="1" applyAlignment="1">
      <alignment horizontal="left" vertical="center"/>
    </xf>
    <xf numFmtId="1" fontId="14" fillId="2" borderId="0" xfId="0" applyNumberFormat="1" applyFont="1" applyFill="1" applyAlignment="1">
      <alignment horizontal="center" vertical="center"/>
    </xf>
    <xf numFmtId="175" fontId="70" fillId="2" borderId="0" xfId="0" applyFont="1" applyFill="1" applyBorder="1" applyAlignment="1">
      <alignment horizontal="left" vertical="center"/>
    </xf>
    <xf numFmtId="175" fontId="70" fillId="2" borderId="26" xfId="0" applyFont="1" applyFill="1" applyBorder="1" applyAlignment="1">
      <alignment horizontal="left" vertical="center"/>
    </xf>
    <xf numFmtId="175" fontId="71" fillId="2" borderId="0" xfId="0" applyFont="1" applyFill="1" applyBorder="1" applyAlignment="1">
      <alignment horizontal="left" vertical="center"/>
    </xf>
    <xf numFmtId="3" fontId="71" fillId="2" borderId="0" xfId="2" applyNumberFormat="1" applyFont="1" applyFill="1" applyBorder="1" applyAlignment="1">
      <alignment horizontal="right" vertical="center"/>
    </xf>
    <xf numFmtId="3" fontId="70" fillId="2" borderId="0" xfId="0" applyNumberFormat="1" applyFont="1" applyFill="1" applyBorder="1" applyAlignment="1">
      <alignment horizontal="right"/>
    </xf>
    <xf numFmtId="175" fontId="70" fillId="2" borderId="0" xfId="0" applyFont="1" applyFill="1" applyAlignment="1">
      <alignment horizontal="left" vertical="center"/>
    </xf>
    <xf numFmtId="1" fontId="14" fillId="2" borderId="0" xfId="0" applyNumberFormat="1" applyFont="1" applyFill="1" applyAlignment="1">
      <alignment horizontal="center" vertical="center"/>
    </xf>
    <xf numFmtId="175" fontId="66" fillId="2" borderId="0" xfId="0" applyFont="1" applyFill="1" applyBorder="1" applyAlignment="1">
      <alignment horizontal="left" vertical="center"/>
    </xf>
    <xf numFmtId="175" fontId="65" fillId="2" borderId="0" xfId="0" applyFont="1" applyFill="1" applyBorder="1" applyAlignment="1">
      <alignment horizontal="left" vertical="top" wrapText="1"/>
    </xf>
    <xf numFmtId="3" fontId="70" fillId="2" borderId="26" xfId="2" applyNumberFormat="1" applyFont="1" applyFill="1" applyBorder="1" applyAlignment="1">
      <alignment horizontal="right" vertical="center"/>
    </xf>
    <xf numFmtId="179" fontId="70" fillId="2" borderId="26" xfId="2" applyNumberFormat="1" applyFont="1" applyFill="1" applyBorder="1" applyAlignment="1">
      <alignment horizontal="right" vertical="center"/>
    </xf>
    <xf numFmtId="175" fontId="8" fillId="2" borderId="0" xfId="0" applyFont="1" applyFill="1" applyAlignment="1">
      <alignment horizontal="left" vertical="center"/>
    </xf>
    <xf numFmtId="175" fontId="90" fillId="65" borderId="0" xfId="0" applyFont="1" applyFill="1" applyBorder="1" applyAlignment="1">
      <alignment horizontal="center" vertical="center"/>
    </xf>
    <xf numFmtId="49" fontId="90" fillId="65" borderId="0" xfId="0" applyNumberFormat="1" applyFont="1" applyFill="1" applyBorder="1" applyAlignment="1">
      <alignment horizontal="center" vertical="center"/>
    </xf>
    <xf numFmtId="175" fontId="5" fillId="65" borderId="0" xfId="0" applyFont="1" applyFill="1" applyBorder="1" applyAlignment="1">
      <alignment vertical="center"/>
    </xf>
    <xf numFmtId="175" fontId="5" fillId="65" borderId="0" xfId="0" applyFont="1" applyFill="1" applyBorder="1" applyAlignment="1">
      <alignment horizontal="right" vertical="center"/>
    </xf>
    <xf numFmtId="175" fontId="90" fillId="65" borderId="0" xfId="0" applyFont="1" applyFill="1" applyBorder="1" applyAlignment="1">
      <alignment horizontal="right" vertical="center"/>
    </xf>
    <xf numFmtId="1" fontId="64" fillId="65" borderId="0" xfId="0" applyNumberFormat="1" applyFont="1" applyFill="1" applyBorder="1" applyAlignment="1">
      <alignment horizontal="right" vertical="center"/>
    </xf>
    <xf numFmtId="175" fontId="66" fillId="2" borderId="29" xfId="0" applyFont="1" applyFill="1" applyBorder="1" applyAlignment="1">
      <alignment horizontal="left" vertical="center"/>
    </xf>
    <xf numFmtId="49" fontId="66" fillId="2" borderId="29" xfId="0" applyNumberFormat="1" applyFont="1" applyFill="1" applyBorder="1" applyAlignment="1">
      <alignment horizontal="center" vertical="center"/>
    </xf>
    <xf numFmtId="175" fontId="66" fillId="2" borderId="29" xfId="0" applyFont="1" applyFill="1" applyBorder="1" applyAlignment="1">
      <alignment vertical="center"/>
    </xf>
    <xf numFmtId="175" fontId="8" fillId="2" borderId="29" xfId="0" applyFont="1" applyFill="1" applyBorder="1" applyAlignment="1">
      <alignment vertical="top"/>
    </xf>
    <xf numFmtId="3" fontId="66" fillId="2" borderId="29" xfId="2" applyNumberFormat="1" applyFont="1" applyFill="1" applyBorder="1" applyAlignment="1">
      <alignment horizontal="right" vertical="center"/>
    </xf>
    <xf numFmtId="43" fontId="8" fillId="2" borderId="0" xfId="2" applyFont="1" applyFill="1" applyAlignment="1">
      <alignment vertical="center"/>
    </xf>
    <xf numFmtId="2" fontId="8" fillId="2" borderId="0" xfId="0" applyNumberFormat="1" applyFont="1" applyFill="1" applyAlignment="1">
      <alignment vertical="center"/>
    </xf>
    <xf numFmtId="43" fontId="8" fillId="2" borderId="0" xfId="2" applyFont="1" applyFill="1" applyAlignment="1"/>
    <xf numFmtId="3" fontId="66" fillId="2" borderId="0" xfId="2" applyNumberFormat="1" applyFont="1" applyFill="1" applyBorder="1" applyAlignment="1">
      <alignment horizontal="right" vertical="center"/>
    </xf>
    <xf numFmtId="3" fontId="66" fillId="57" borderId="0" xfId="2" applyNumberFormat="1" applyFont="1" applyFill="1" applyBorder="1" applyAlignment="1">
      <alignment horizontal="right" vertical="center"/>
    </xf>
    <xf numFmtId="3" fontId="66" fillId="57" borderId="0" xfId="2" applyNumberFormat="1" applyFont="1" applyFill="1" applyAlignment="1">
      <alignment horizontal="right" vertical="center"/>
    </xf>
    <xf numFmtId="167" fontId="8" fillId="2" borderId="0" xfId="0" applyNumberFormat="1" applyFont="1" applyFill="1" applyAlignment="1"/>
    <xf numFmtId="3" fontId="66" fillId="2" borderId="0" xfId="2" applyNumberFormat="1" applyFont="1" applyFill="1" applyAlignment="1">
      <alignment horizontal="right" vertical="center"/>
    </xf>
    <xf numFmtId="49" fontId="11" fillId="2" borderId="0" xfId="0" quotePrefix="1" applyNumberFormat="1" applyFont="1" applyFill="1" applyBorder="1" applyAlignment="1">
      <alignment horizontal="center" vertical="center"/>
    </xf>
    <xf numFmtId="43" fontId="5" fillId="57" borderId="0" xfId="2" applyFont="1" applyFill="1" applyAlignment="1">
      <alignment vertical="center"/>
    </xf>
    <xf numFmtId="175" fontId="5" fillId="57" borderId="0" xfId="0" applyFont="1" applyFill="1" applyAlignment="1">
      <alignment vertical="center"/>
    </xf>
    <xf numFmtId="43" fontId="5" fillId="2" borderId="0" xfId="2" applyFont="1" applyFill="1" applyAlignment="1"/>
    <xf numFmtId="3" fontId="65" fillId="2" borderId="0" xfId="2" applyNumberFormat="1" applyFont="1" applyFill="1" applyBorder="1" applyAlignment="1">
      <alignment horizontal="right" vertical="center" wrapText="1"/>
    </xf>
    <xf numFmtId="3" fontId="11" fillId="2" borderId="0" xfId="2" applyNumberFormat="1" applyFont="1" applyFill="1" applyBorder="1" applyAlignment="1">
      <alignment horizontal="right" vertical="top"/>
    </xf>
    <xf numFmtId="3" fontId="11" fillId="2" borderId="0" xfId="2" applyNumberFormat="1" applyFont="1" applyFill="1" applyAlignment="1">
      <alignment horizontal="right" vertical="top"/>
    </xf>
    <xf numFmtId="175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75" fontId="5" fillId="2" borderId="2" xfId="0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168" fontId="5" fillId="2" borderId="2" xfId="2" applyNumberFormat="1" applyFont="1" applyFill="1" applyBorder="1" applyAlignment="1">
      <alignment vertical="center"/>
    </xf>
    <xf numFmtId="168" fontId="73" fillId="2" borderId="0" xfId="2" applyNumberFormat="1" applyFont="1" applyFill="1" applyBorder="1" applyAlignment="1">
      <alignment vertical="top"/>
    </xf>
    <xf numFmtId="3" fontId="82" fillId="57" borderId="0" xfId="2" applyNumberFormat="1" applyFont="1" applyFill="1" applyAlignment="1">
      <alignment horizontal="right" vertical="center"/>
    </xf>
    <xf numFmtId="3" fontId="88" fillId="2" borderId="0" xfId="2" applyNumberFormat="1" applyFont="1" applyFill="1" applyBorder="1" applyAlignment="1">
      <alignment horizontal="right" vertical="center"/>
    </xf>
    <xf numFmtId="3" fontId="14" fillId="2" borderId="0" xfId="2" applyNumberFormat="1" applyFont="1" applyFill="1" applyAlignment="1">
      <alignment horizontal="right"/>
    </xf>
    <xf numFmtId="180" fontId="83" fillId="2" borderId="0" xfId="2" applyNumberFormat="1" applyFont="1" applyFill="1" applyBorder="1" applyAlignment="1">
      <alignment horizontal="right" vertical="center"/>
    </xf>
    <xf numFmtId="175" fontId="70" fillId="2" borderId="0" xfId="0" applyFont="1" applyFill="1" applyAlignment="1">
      <alignment horizontal="left"/>
    </xf>
    <xf numFmtId="3" fontId="70" fillId="2" borderId="0" xfId="0" applyNumberFormat="1" applyFont="1" applyFill="1" applyBorder="1" applyAlignment="1">
      <alignment horizontal="left"/>
    </xf>
    <xf numFmtId="1" fontId="73" fillId="65" borderId="0" xfId="0" applyNumberFormat="1" applyFont="1" applyFill="1" applyBorder="1" applyAlignment="1">
      <alignment horizontal="left" vertical="center"/>
    </xf>
    <xf numFmtId="168" fontId="73" fillId="2" borderId="32" xfId="2" applyNumberFormat="1" applyFont="1" applyFill="1" applyBorder="1" applyAlignment="1">
      <alignment horizontal="left" vertical="top"/>
    </xf>
    <xf numFmtId="3" fontId="70" fillId="2" borderId="29" xfId="2" applyNumberFormat="1" applyFont="1" applyFill="1" applyBorder="1" applyAlignment="1">
      <alignment horizontal="left" vertical="center"/>
    </xf>
    <xf numFmtId="43" fontId="82" fillId="2" borderId="0" xfId="2" applyFont="1" applyFill="1" applyAlignment="1">
      <alignment horizontal="left" vertical="center"/>
    </xf>
    <xf numFmtId="3" fontId="70" fillId="57" borderId="0" xfId="2" applyNumberFormat="1" applyFont="1" applyFill="1" applyAlignment="1">
      <alignment horizontal="left" vertical="center"/>
    </xf>
    <xf numFmtId="3" fontId="14" fillId="2" borderId="0" xfId="2" applyNumberFormat="1" applyFont="1" applyFill="1" applyAlignment="1">
      <alignment horizontal="left" vertical="center"/>
    </xf>
    <xf numFmtId="3" fontId="14" fillId="2" borderId="0" xfId="2" applyNumberFormat="1" applyFont="1" applyFill="1" applyBorder="1" applyAlignment="1">
      <alignment horizontal="left" vertical="center"/>
    </xf>
    <xf numFmtId="3" fontId="71" fillId="2" borderId="26" xfId="2" applyNumberFormat="1" applyFont="1" applyFill="1" applyBorder="1" applyAlignment="1">
      <alignment horizontal="left" vertical="center"/>
    </xf>
    <xf numFmtId="3" fontId="14" fillId="2" borderId="0" xfId="2" applyNumberFormat="1" applyFont="1" applyFill="1" applyAlignment="1">
      <alignment horizontal="left"/>
    </xf>
    <xf numFmtId="3" fontId="14" fillId="2" borderId="0" xfId="0" applyNumberFormat="1" applyFont="1" applyFill="1" applyAlignment="1">
      <alignment horizontal="left" vertical="center"/>
    </xf>
    <xf numFmtId="180" fontId="14" fillId="2" borderId="0" xfId="2" applyNumberFormat="1" applyFont="1" applyFill="1" applyBorder="1" applyAlignment="1">
      <alignment horizontal="left" vertical="center"/>
    </xf>
    <xf numFmtId="3" fontId="73" fillId="2" borderId="0" xfId="2" applyNumberFormat="1" applyFont="1" applyFill="1" applyBorder="1" applyAlignment="1">
      <alignment horizontal="left" vertical="center"/>
    </xf>
    <xf numFmtId="3" fontId="83" fillId="2" borderId="0" xfId="2" applyNumberFormat="1" applyFont="1" applyFill="1" applyBorder="1" applyAlignment="1">
      <alignment horizontal="left" vertical="center"/>
    </xf>
    <xf numFmtId="3" fontId="88" fillId="2" borderId="26" xfId="2" applyNumberFormat="1" applyFont="1" applyFill="1" applyBorder="1" applyAlignment="1">
      <alignment horizontal="left" vertical="center"/>
    </xf>
    <xf numFmtId="181" fontId="70" fillId="58" borderId="0" xfId="2" applyNumberFormat="1" applyFont="1" applyFill="1" applyAlignment="1">
      <alignment horizontal="left" vertical="center"/>
    </xf>
    <xf numFmtId="169" fontId="14" fillId="2" borderId="0" xfId="2" applyNumberFormat="1" applyFont="1" applyFill="1" applyAlignment="1">
      <alignment horizontal="left" vertical="center"/>
    </xf>
    <xf numFmtId="168" fontId="14" fillId="2" borderId="0" xfId="0" applyNumberFormat="1" applyFont="1" applyFill="1" applyAlignment="1">
      <alignment horizontal="left" vertical="center"/>
    </xf>
    <xf numFmtId="43" fontId="14" fillId="2" borderId="0" xfId="2" applyFont="1" applyFill="1" applyAlignment="1">
      <alignment horizontal="left" vertical="center"/>
    </xf>
    <xf numFmtId="49" fontId="70" fillId="57" borderId="0" xfId="0" applyNumberFormat="1" applyFont="1" applyFill="1" applyBorder="1" applyAlignment="1">
      <alignment horizontal="left" vertical="center"/>
    </xf>
    <xf numFmtId="49" fontId="74" fillId="2" borderId="0" xfId="0" applyNumberFormat="1" applyFont="1" applyFill="1" applyBorder="1" applyAlignment="1">
      <alignment horizontal="left" vertical="top"/>
    </xf>
    <xf numFmtId="175" fontId="70" fillId="2" borderId="0" xfId="0" applyFont="1" applyFill="1" applyBorder="1" applyAlignment="1">
      <alignment horizontal="left" vertical="center"/>
    </xf>
    <xf numFmtId="175" fontId="14" fillId="2" borderId="0" xfId="0" applyFont="1" applyFill="1" applyBorder="1" applyAlignment="1">
      <alignment horizontal="left" vertical="center"/>
    </xf>
    <xf numFmtId="175" fontId="70" fillId="57" borderId="0" xfId="0" applyFont="1" applyFill="1" applyBorder="1" applyAlignment="1">
      <alignment vertical="center" wrapText="1"/>
    </xf>
    <xf numFmtId="175" fontId="70" fillId="2" borderId="0" xfId="0" applyFont="1" applyFill="1" applyBorder="1" applyAlignment="1">
      <alignment horizontal="left" vertical="center" wrapText="1"/>
    </xf>
    <xf numFmtId="175" fontId="74" fillId="2" borderId="0" xfId="0" applyFont="1" applyFill="1" applyBorder="1" applyAlignment="1">
      <alignment horizontal="left" vertical="top"/>
    </xf>
    <xf numFmtId="175" fontId="74" fillId="2" borderId="0" xfId="0" applyFont="1" applyFill="1" applyBorder="1" applyAlignment="1">
      <alignment vertical="top" wrapText="1"/>
    </xf>
    <xf numFmtId="175" fontId="74" fillId="0" borderId="0" xfId="0" applyFont="1" applyFill="1" applyBorder="1" applyAlignment="1">
      <alignment horizontal="left" vertical="center" wrapText="1"/>
    </xf>
    <xf numFmtId="175" fontId="66" fillId="2" borderId="0" xfId="0" applyFont="1" applyFill="1" applyAlignment="1">
      <alignment horizontal="left" vertical="center"/>
    </xf>
    <xf numFmtId="3" fontId="70" fillId="2" borderId="0" xfId="0" applyNumberFormat="1" applyFont="1" applyFill="1" applyBorder="1" applyAlignment="1">
      <alignment horizontal="right"/>
    </xf>
    <xf numFmtId="1" fontId="14" fillId="2" borderId="0" xfId="0" applyNumberFormat="1" applyFont="1" applyFill="1" applyBorder="1" applyAlignment="1">
      <alignment horizontal="center" vertical="center"/>
    </xf>
    <xf numFmtId="175" fontId="70" fillId="2" borderId="0" xfId="0" applyFont="1" applyFill="1" applyBorder="1" applyAlignment="1">
      <alignment vertical="top" wrapText="1"/>
    </xf>
    <xf numFmtId="175" fontId="73" fillId="65" borderId="0" xfId="0" applyFont="1" applyFill="1" applyBorder="1" applyAlignment="1">
      <alignment horizontal="left" vertical="center" indent="1"/>
    </xf>
    <xf numFmtId="175" fontId="70" fillId="2" borderId="29" xfId="0" applyFont="1" applyFill="1" applyBorder="1" applyAlignment="1">
      <alignment horizontal="left" vertical="center"/>
    </xf>
    <xf numFmtId="175" fontId="70" fillId="2" borderId="0" xfId="0" applyFont="1" applyFill="1" applyAlignment="1">
      <alignment horizontal="left" vertical="center"/>
    </xf>
    <xf numFmtId="175" fontId="70" fillId="2" borderId="0" xfId="0" applyFont="1" applyFill="1" applyAlignment="1">
      <alignment horizontal="left" vertical="top" wrapText="1"/>
    </xf>
    <xf numFmtId="175" fontId="70" fillId="2" borderId="0" xfId="0" applyFont="1" applyFill="1" applyAlignment="1">
      <alignment horizontal="left" vertical="top"/>
    </xf>
    <xf numFmtId="175" fontId="70" fillId="2" borderId="0" xfId="0" applyFont="1" applyFill="1" applyBorder="1" applyAlignment="1">
      <alignment horizontal="left" vertical="top" wrapText="1"/>
    </xf>
    <xf numFmtId="175" fontId="74" fillId="2" borderId="0" xfId="0" applyFont="1" applyFill="1" applyBorder="1" applyAlignment="1">
      <alignment horizontal="left" vertical="center"/>
    </xf>
    <xf numFmtId="179" fontId="70" fillId="2" borderId="0" xfId="0" applyNumberFormat="1" applyFont="1" applyFill="1" applyBorder="1" applyAlignment="1">
      <alignment horizontal="right"/>
    </xf>
    <xf numFmtId="175" fontId="66" fillId="0" borderId="0" xfId="0" applyFont="1" applyFill="1" applyAlignment="1">
      <alignment horizontal="left" vertical="center"/>
    </xf>
    <xf numFmtId="1" fontId="14" fillId="2" borderId="0" xfId="0" applyNumberFormat="1" applyFont="1" applyFill="1" applyAlignment="1">
      <alignment horizontal="center" vertical="center"/>
    </xf>
    <xf numFmtId="175" fontId="70" fillId="2" borderId="29" xfId="0" applyFont="1" applyFill="1" applyBorder="1" applyAlignment="1">
      <alignment horizontal="left" vertical="center" indent="3"/>
    </xf>
    <xf numFmtId="175" fontId="70" fillId="0" borderId="0" xfId="0" applyFont="1" applyFill="1" applyAlignment="1">
      <alignment horizontal="left" vertical="center"/>
    </xf>
    <xf numFmtId="49" fontId="14" fillId="2" borderId="0" xfId="0" applyNumberFormat="1" applyFont="1" applyFill="1" applyBorder="1" applyAlignment="1">
      <alignment horizontal="center" vertical="center"/>
    </xf>
    <xf numFmtId="1" fontId="73" fillId="65" borderId="0" xfId="0" applyNumberFormat="1" applyFont="1" applyFill="1" applyBorder="1" applyAlignment="1">
      <alignment horizontal="center" vertical="center"/>
    </xf>
    <xf numFmtId="175" fontId="70" fillId="2" borderId="0" xfId="0" applyFont="1" applyFill="1" applyBorder="1" applyAlignment="1">
      <alignment horizontal="left" vertical="center" indent="1"/>
    </xf>
    <xf numFmtId="175" fontId="70" fillId="2" borderId="0" xfId="0" applyFont="1" applyFill="1" applyBorder="1" applyAlignment="1">
      <alignment horizontal="center" vertical="top"/>
    </xf>
    <xf numFmtId="175" fontId="76" fillId="2" borderId="0" xfId="0" applyFont="1" applyFill="1" applyBorder="1" applyAlignment="1">
      <alignment horizontal="left" vertical="center" indent="1"/>
    </xf>
    <xf numFmtId="3" fontId="70" fillId="2" borderId="31" xfId="0" applyNumberFormat="1" applyFont="1" applyFill="1" applyBorder="1" applyAlignment="1">
      <alignment horizontal="right"/>
    </xf>
    <xf numFmtId="175" fontId="66" fillId="2" borderId="0" xfId="0" applyFont="1" applyFill="1" applyBorder="1" applyAlignment="1">
      <alignment horizontal="left" vertical="center"/>
    </xf>
    <xf numFmtId="175" fontId="65" fillId="2" borderId="0" xfId="0" applyFont="1" applyFill="1" applyBorder="1" applyAlignment="1">
      <alignment horizontal="left" vertical="top" wrapText="1"/>
    </xf>
    <xf numFmtId="175" fontId="66" fillId="57" borderId="0" xfId="0" applyFont="1" applyFill="1" applyBorder="1" applyAlignment="1">
      <alignment horizontal="left" vertical="center" wrapText="1"/>
    </xf>
    <xf numFmtId="1" fontId="11" fillId="2" borderId="0" xfId="0" applyNumberFormat="1" applyFont="1" applyFill="1" applyAlignment="1">
      <alignment horizontal="center" vertical="center"/>
    </xf>
    <xf numFmtId="175" fontId="66" fillId="2" borderId="0" xfId="0" applyFont="1" applyFill="1" applyBorder="1" applyAlignment="1">
      <alignment horizontal="left" vertical="top" wrapText="1"/>
    </xf>
    <xf numFmtId="175" fontId="66" fillId="2" borderId="0" xfId="0" applyFont="1" applyFill="1" applyBorder="1" applyAlignment="1">
      <alignment horizontal="left" wrapText="1"/>
    </xf>
    <xf numFmtId="175" fontId="66" fillId="2" borderId="0" xfId="0" applyFont="1" applyFill="1" applyAlignment="1">
      <alignment horizontal="left" vertical="top" wrapText="1"/>
    </xf>
    <xf numFmtId="175" fontId="65" fillId="2" borderId="0" xfId="0" applyFont="1" applyFill="1" applyAlignment="1">
      <alignment horizontal="left" vertical="top" wrapText="1"/>
    </xf>
    <xf numFmtId="175" fontId="65" fillId="2" borderId="0" xfId="0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horizontal="right"/>
    </xf>
    <xf numFmtId="175" fontId="66" fillId="57" borderId="0" xfId="0" applyFont="1" applyFill="1" applyBorder="1" applyAlignment="1">
      <alignment vertical="center" wrapText="1"/>
    </xf>
    <xf numFmtId="175" fontId="66" fillId="2" borderId="0" xfId="0" applyFont="1" applyFill="1" applyBorder="1" applyAlignment="1">
      <alignment horizontal="left" vertical="center" wrapText="1"/>
    </xf>
  </cellXfs>
  <cellStyles count="6396">
    <cellStyle name="20% - Accent1 2" xfId="64"/>
    <cellStyle name="20% - Accent1 2 2" xfId="3358"/>
    <cellStyle name="20% - Accent1 2 2 2" xfId="5949"/>
    <cellStyle name="20% - Accent1 2 2 3" xfId="6086"/>
    <cellStyle name="20% - Accent1 2 3" xfId="3357"/>
    <cellStyle name="20% - Accent1 2 4" xfId="5948"/>
    <cellStyle name="20% - Accent1 2 5" xfId="6085"/>
    <cellStyle name="20% - Accent1 3" xfId="65"/>
    <cellStyle name="20% - Accent1 3 2" xfId="3360"/>
    <cellStyle name="20% - Accent1 3 2 2" xfId="5951"/>
    <cellStyle name="20% - Accent1 3 2 3" xfId="6088"/>
    <cellStyle name="20% - Accent1 3 3" xfId="3359"/>
    <cellStyle name="20% - Accent1 3 4" xfId="5950"/>
    <cellStyle name="20% - Accent1 3 5" xfId="6087"/>
    <cellStyle name="20% - Accent1 4" xfId="3333"/>
    <cellStyle name="20% - Accent2 2" xfId="66"/>
    <cellStyle name="20% - Accent2 2 2" xfId="3362"/>
    <cellStyle name="20% - Accent2 2 2 2" xfId="5953"/>
    <cellStyle name="20% - Accent2 2 2 3" xfId="6090"/>
    <cellStyle name="20% - Accent2 2 3" xfId="3361"/>
    <cellStyle name="20% - Accent2 2 4" xfId="5952"/>
    <cellStyle name="20% - Accent2 2 5" xfId="6089"/>
    <cellStyle name="20% - Accent2 3" xfId="67"/>
    <cellStyle name="20% - Accent2 3 2" xfId="3364"/>
    <cellStyle name="20% - Accent2 3 2 2" xfId="5955"/>
    <cellStyle name="20% - Accent2 3 2 3" xfId="6092"/>
    <cellStyle name="20% - Accent2 3 3" xfId="3363"/>
    <cellStyle name="20% - Accent2 3 4" xfId="5954"/>
    <cellStyle name="20% - Accent2 3 5" xfId="6091"/>
    <cellStyle name="20% - Accent2 4" xfId="3337"/>
    <cellStyle name="20% - Accent3 2" xfId="68"/>
    <cellStyle name="20% - Accent3 2 2" xfId="3366"/>
    <cellStyle name="20% - Accent3 2 2 2" xfId="5957"/>
    <cellStyle name="20% - Accent3 2 2 3" xfId="6094"/>
    <cellStyle name="20% - Accent3 2 3" xfId="3365"/>
    <cellStyle name="20% - Accent3 2 4" xfId="5956"/>
    <cellStyle name="20% - Accent3 2 5" xfId="6093"/>
    <cellStyle name="20% - Accent3 3" xfId="69"/>
    <cellStyle name="20% - Accent3 3 2" xfId="3368"/>
    <cellStyle name="20% - Accent3 3 2 2" xfId="5959"/>
    <cellStyle name="20% - Accent3 3 2 3" xfId="6096"/>
    <cellStyle name="20% - Accent3 3 3" xfId="3367"/>
    <cellStyle name="20% - Accent3 3 4" xfId="5958"/>
    <cellStyle name="20% - Accent3 3 5" xfId="6095"/>
    <cellStyle name="20% - Accent3 4" xfId="3341"/>
    <cellStyle name="20% - Accent4 2" xfId="70"/>
    <cellStyle name="20% - Accent4 2 2" xfId="3370"/>
    <cellStyle name="20% - Accent4 2 2 2" xfId="5961"/>
    <cellStyle name="20% - Accent4 2 2 3" xfId="6098"/>
    <cellStyle name="20% - Accent4 2 3" xfId="3369"/>
    <cellStyle name="20% - Accent4 2 4" xfId="5960"/>
    <cellStyle name="20% - Accent4 2 5" xfId="6097"/>
    <cellStyle name="20% - Accent4 3" xfId="71"/>
    <cellStyle name="20% - Accent4 3 2" xfId="3372"/>
    <cellStyle name="20% - Accent4 3 2 2" xfId="5963"/>
    <cellStyle name="20% - Accent4 3 2 3" xfId="6100"/>
    <cellStyle name="20% - Accent4 3 3" xfId="3371"/>
    <cellStyle name="20% - Accent4 3 4" xfId="5962"/>
    <cellStyle name="20% - Accent4 3 5" xfId="6099"/>
    <cellStyle name="20% - Accent4 4" xfId="3345"/>
    <cellStyle name="20% - Accent5 2" xfId="72"/>
    <cellStyle name="20% - Accent5 2 2" xfId="3374"/>
    <cellStyle name="20% - Accent5 2 2 2" xfId="5965"/>
    <cellStyle name="20% - Accent5 2 2 3" xfId="6102"/>
    <cellStyle name="20% - Accent5 2 3" xfId="3373"/>
    <cellStyle name="20% - Accent5 2 4" xfId="5964"/>
    <cellStyle name="20% - Accent5 2 5" xfId="6101"/>
    <cellStyle name="20% - Accent5 3" xfId="73"/>
    <cellStyle name="20% - Accent5 3 2" xfId="3376"/>
    <cellStyle name="20% - Accent5 3 2 2" xfId="5967"/>
    <cellStyle name="20% - Accent5 3 2 3" xfId="6104"/>
    <cellStyle name="20% - Accent5 3 3" xfId="3375"/>
    <cellStyle name="20% - Accent5 3 4" xfId="5966"/>
    <cellStyle name="20% - Accent5 3 5" xfId="6103"/>
    <cellStyle name="20% - Accent5 4" xfId="3349"/>
    <cellStyle name="20% - Accent6 2" xfId="74"/>
    <cellStyle name="20% - Accent6 2 2" xfId="3378"/>
    <cellStyle name="20% - Accent6 2 2 2" xfId="5969"/>
    <cellStyle name="20% - Accent6 2 2 3" xfId="6106"/>
    <cellStyle name="20% - Accent6 2 3" xfId="3377"/>
    <cellStyle name="20% - Accent6 2 4" xfId="5968"/>
    <cellStyle name="20% - Accent6 2 5" xfId="6105"/>
    <cellStyle name="20% - Accent6 3" xfId="75"/>
    <cellStyle name="20% - Accent6 3 2" xfId="3380"/>
    <cellStyle name="20% - Accent6 3 2 2" xfId="5971"/>
    <cellStyle name="20% - Accent6 3 2 3" xfId="6108"/>
    <cellStyle name="20% - Accent6 3 3" xfId="3379"/>
    <cellStyle name="20% - Accent6 3 4" xfId="5970"/>
    <cellStyle name="20% - Accent6 3 5" xfId="6107"/>
    <cellStyle name="20% - Accent6 4" xfId="3353"/>
    <cellStyle name="2002 1" xfId="76"/>
    <cellStyle name="2002 1 2" xfId="6222"/>
    <cellStyle name="40% - Accent1 2" xfId="77"/>
    <cellStyle name="40% - Accent1 2 2" xfId="3382"/>
    <cellStyle name="40% - Accent1 2 2 2" xfId="5973"/>
    <cellStyle name="40% - Accent1 2 2 3" xfId="6110"/>
    <cellStyle name="40% - Accent1 2 3" xfId="3381"/>
    <cellStyle name="40% - Accent1 2 4" xfId="5972"/>
    <cellStyle name="40% - Accent1 2 5" xfId="6109"/>
    <cellStyle name="40% - Accent1 3" xfId="78"/>
    <cellStyle name="40% - Accent1 3 2" xfId="3384"/>
    <cellStyle name="40% - Accent1 3 2 2" xfId="5975"/>
    <cellStyle name="40% - Accent1 3 2 3" xfId="6112"/>
    <cellStyle name="40% - Accent1 3 3" xfId="3383"/>
    <cellStyle name="40% - Accent1 3 4" xfId="5974"/>
    <cellStyle name="40% - Accent1 3 5" xfId="6111"/>
    <cellStyle name="40% - Accent1 4" xfId="3334"/>
    <cellStyle name="40% - Accent2 2" xfId="79"/>
    <cellStyle name="40% - Accent2 2 2" xfId="3386"/>
    <cellStyle name="40% - Accent2 2 2 2" xfId="5977"/>
    <cellStyle name="40% - Accent2 2 2 3" xfId="6114"/>
    <cellStyle name="40% - Accent2 2 3" xfId="3385"/>
    <cellStyle name="40% - Accent2 2 4" xfId="5976"/>
    <cellStyle name="40% - Accent2 2 5" xfId="6113"/>
    <cellStyle name="40% - Accent2 3" xfId="80"/>
    <cellStyle name="40% - Accent2 3 2" xfId="3388"/>
    <cellStyle name="40% - Accent2 3 2 2" xfId="5979"/>
    <cellStyle name="40% - Accent2 3 2 3" xfId="6116"/>
    <cellStyle name="40% - Accent2 3 3" xfId="3387"/>
    <cellStyle name="40% - Accent2 3 4" xfId="5978"/>
    <cellStyle name="40% - Accent2 3 5" xfId="6115"/>
    <cellStyle name="40% - Accent2 4" xfId="3338"/>
    <cellStyle name="40% - Accent3 2" xfId="81"/>
    <cellStyle name="40% - Accent3 2 2" xfId="3390"/>
    <cellStyle name="40% - Accent3 2 2 2" xfId="5981"/>
    <cellStyle name="40% - Accent3 2 2 3" xfId="6118"/>
    <cellStyle name="40% - Accent3 2 3" xfId="3389"/>
    <cellStyle name="40% - Accent3 2 4" xfId="5980"/>
    <cellStyle name="40% - Accent3 2 5" xfId="6117"/>
    <cellStyle name="40% - Accent3 3" xfId="82"/>
    <cellStyle name="40% - Accent3 3 2" xfId="3392"/>
    <cellStyle name="40% - Accent3 3 2 2" xfId="5983"/>
    <cellStyle name="40% - Accent3 3 2 3" xfId="6120"/>
    <cellStyle name="40% - Accent3 3 3" xfId="3391"/>
    <cellStyle name="40% - Accent3 3 4" xfId="5982"/>
    <cellStyle name="40% - Accent3 3 5" xfId="6119"/>
    <cellStyle name="40% - Accent3 4" xfId="3342"/>
    <cellStyle name="40% - Accent4 2" xfId="83"/>
    <cellStyle name="40% - Accent4 2 2" xfId="3394"/>
    <cellStyle name="40% - Accent4 2 2 2" xfId="5985"/>
    <cellStyle name="40% - Accent4 2 2 3" xfId="6122"/>
    <cellStyle name="40% - Accent4 2 3" xfId="3393"/>
    <cellStyle name="40% - Accent4 2 4" xfId="5984"/>
    <cellStyle name="40% - Accent4 2 5" xfId="6121"/>
    <cellStyle name="40% - Accent4 3" xfId="84"/>
    <cellStyle name="40% - Accent4 3 2" xfId="3396"/>
    <cellStyle name="40% - Accent4 3 2 2" xfId="5987"/>
    <cellStyle name="40% - Accent4 3 2 3" xfId="6124"/>
    <cellStyle name="40% - Accent4 3 3" xfId="3395"/>
    <cellStyle name="40% - Accent4 3 4" xfId="5986"/>
    <cellStyle name="40% - Accent4 3 5" xfId="6123"/>
    <cellStyle name="40% - Accent4 4" xfId="3346"/>
    <cellStyle name="40% - Accent5 2" xfId="85"/>
    <cellStyle name="40% - Accent5 2 2" xfId="3398"/>
    <cellStyle name="40% - Accent5 2 2 2" xfId="5989"/>
    <cellStyle name="40% - Accent5 2 2 3" xfId="6126"/>
    <cellStyle name="40% - Accent5 2 3" xfId="3397"/>
    <cellStyle name="40% - Accent5 2 4" xfId="5988"/>
    <cellStyle name="40% - Accent5 2 5" xfId="6125"/>
    <cellStyle name="40% - Accent5 3" xfId="86"/>
    <cellStyle name="40% - Accent5 3 2" xfId="3400"/>
    <cellStyle name="40% - Accent5 3 2 2" xfId="5991"/>
    <cellStyle name="40% - Accent5 3 2 3" xfId="6128"/>
    <cellStyle name="40% - Accent5 3 3" xfId="3399"/>
    <cellStyle name="40% - Accent5 3 4" xfId="5990"/>
    <cellStyle name="40% - Accent5 3 5" xfId="6127"/>
    <cellStyle name="40% - Accent5 4" xfId="3350"/>
    <cellStyle name="40% - Accent6 2" xfId="87"/>
    <cellStyle name="40% - Accent6 2 2" xfId="3402"/>
    <cellStyle name="40% - Accent6 2 2 2" xfId="5993"/>
    <cellStyle name="40% - Accent6 2 2 3" xfId="6130"/>
    <cellStyle name="40% - Accent6 2 3" xfId="3401"/>
    <cellStyle name="40% - Accent6 2 4" xfId="5992"/>
    <cellStyle name="40% - Accent6 2 5" xfId="6129"/>
    <cellStyle name="40% - Accent6 3" xfId="88"/>
    <cellStyle name="40% - Accent6 3 2" xfId="3404"/>
    <cellStyle name="40% - Accent6 3 2 2" xfId="5995"/>
    <cellStyle name="40% - Accent6 3 2 3" xfId="6132"/>
    <cellStyle name="40% - Accent6 3 3" xfId="3403"/>
    <cellStyle name="40% - Accent6 3 4" xfId="5994"/>
    <cellStyle name="40% - Accent6 3 5" xfId="6131"/>
    <cellStyle name="40% - Accent6 4" xfId="3354"/>
    <cellStyle name="60% - Accent1 2" xfId="89"/>
    <cellStyle name="60% - Accent1 2 2" xfId="3405"/>
    <cellStyle name="60% - Accent1 2 3" xfId="5996"/>
    <cellStyle name="60% - Accent1 2 4" xfId="6133"/>
    <cellStyle name="60% - Accent1 3" xfId="3335"/>
    <cellStyle name="60% - Accent2 2" xfId="90"/>
    <cellStyle name="60% - Accent2 2 2" xfId="3406"/>
    <cellStyle name="60% - Accent2 2 3" xfId="5997"/>
    <cellStyle name="60% - Accent2 2 4" xfId="6134"/>
    <cellStyle name="60% - Accent2 3" xfId="3339"/>
    <cellStyle name="60% - Accent3 2" xfId="91"/>
    <cellStyle name="60% - Accent3 2 2" xfId="3407"/>
    <cellStyle name="60% - Accent3 2 3" xfId="5998"/>
    <cellStyle name="60% - Accent3 2 4" xfId="6135"/>
    <cellStyle name="60% - Accent3 3" xfId="3343"/>
    <cellStyle name="60% - Accent4 2" xfId="92"/>
    <cellStyle name="60% - Accent4 2 2" xfId="3408"/>
    <cellStyle name="60% - Accent4 2 3" xfId="5999"/>
    <cellStyle name="60% - Accent4 2 4" xfId="6136"/>
    <cellStyle name="60% - Accent4 3" xfId="3347"/>
    <cellStyle name="60% - Accent5 2" xfId="93"/>
    <cellStyle name="60% - Accent5 2 2" xfId="3409"/>
    <cellStyle name="60% - Accent5 2 3" xfId="6000"/>
    <cellStyle name="60% - Accent5 2 4" xfId="6137"/>
    <cellStyle name="60% - Accent5 3" xfId="3351"/>
    <cellStyle name="60% - Accent6 2" xfId="94"/>
    <cellStyle name="60% - Accent6 2 2" xfId="3410"/>
    <cellStyle name="60% - Accent6 2 3" xfId="6001"/>
    <cellStyle name="60% - Accent6 2 4" xfId="6138"/>
    <cellStyle name="60% - Accent6 3" xfId="3355"/>
    <cellStyle name="Accent1 2" xfId="95"/>
    <cellStyle name="Accent1 2 2" xfId="3411"/>
    <cellStyle name="Accent1 2 3" xfId="6002"/>
    <cellStyle name="Accent1 2 4" xfId="6139"/>
    <cellStyle name="Accent1 3" xfId="3332"/>
    <cellStyle name="Accent2 2" xfId="96"/>
    <cellStyle name="Accent2 2 2" xfId="3412"/>
    <cellStyle name="Accent2 2 3" xfId="6003"/>
    <cellStyle name="Accent2 2 4" xfId="6140"/>
    <cellStyle name="Accent2 3" xfId="3336"/>
    <cellStyle name="Accent3 2" xfId="97"/>
    <cellStyle name="Accent3 2 2" xfId="3413"/>
    <cellStyle name="Accent3 2 3" xfId="6004"/>
    <cellStyle name="Accent3 2 4" xfId="6141"/>
    <cellStyle name="Accent3 3" xfId="3340"/>
    <cellStyle name="Accent4 2" xfId="98"/>
    <cellStyle name="Accent4 2 2" xfId="3414"/>
    <cellStyle name="Accent4 2 3" xfId="6005"/>
    <cellStyle name="Accent4 2 4" xfId="6142"/>
    <cellStyle name="Accent4 3" xfId="3344"/>
    <cellStyle name="Accent5 2" xfId="99"/>
    <cellStyle name="Accent5 2 2" xfId="3415"/>
    <cellStyle name="Accent5 2 3" xfId="6006"/>
    <cellStyle name="Accent5 2 4" xfId="6143"/>
    <cellStyle name="Accent5 3" xfId="3348"/>
    <cellStyle name="Accent6 2" xfId="100"/>
    <cellStyle name="Accent6 2 2" xfId="3416"/>
    <cellStyle name="Accent6 2 3" xfId="6007"/>
    <cellStyle name="Accent6 2 4" xfId="6144"/>
    <cellStyle name="Accent6 3" xfId="3352"/>
    <cellStyle name="Bad 2" xfId="101"/>
    <cellStyle name="Bad 2 2" xfId="3417"/>
    <cellStyle name="Bad 2 3" xfId="6008"/>
    <cellStyle name="Bad 2 4" xfId="6145"/>
    <cellStyle name="Bad 3" xfId="3322"/>
    <cellStyle name="Body line" xfId="102"/>
    <cellStyle name="Body line 2" xfId="6223"/>
    <cellStyle name="Calculation 2" xfId="103"/>
    <cellStyle name="Calculation 2 2" xfId="104"/>
    <cellStyle name="Calculation 2 2 10" xfId="6147"/>
    <cellStyle name="Calculation 2 2 2" xfId="105"/>
    <cellStyle name="Calculation 2 2 2 2" xfId="106"/>
    <cellStyle name="Calculation 2 2 2 2 2" xfId="107"/>
    <cellStyle name="Calculation 2 2 2 2 2 2" xfId="4058"/>
    <cellStyle name="Calculation 2 2 2 2 2 3" xfId="4108"/>
    <cellStyle name="Calculation 2 2 2 2 3" xfId="108"/>
    <cellStyle name="Calculation 2 2 2 2 3 2" xfId="4059"/>
    <cellStyle name="Calculation 2 2 2 2 3 3" xfId="4107"/>
    <cellStyle name="Calculation 2 2 2 2 4" xfId="3885"/>
    <cellStyle name="Calculation 2 2 2 2 5" xfId="4118"/>
    <cellStyle name="Calculation 2 2 2 3" xfId="109"/>
    <cellStyle name="Calculation 2 2 2 3 2" xfId="4060"/>
    <cellStyle name="Calculation 2 2 2 3 3" xfId="4106"/>
    <cellStyle name="Calculation 2 2 2 4" xfId="110"/>
    <cellStyle name="Calculation 2 2 2 4 2" xfId="4061"/>
    <cellStyle name="Calculation 2 2 2 4 3" xfId="4105"/>
    <cellStyle name="Calculation 2 2 2 5" xfId="3773"/>
    <cellStyle name="Calculation 2 2 3" xfId="111"/>
    <cellStyle name="Calculation 2 2 3 2" xfId="112"/>
    <cellStyle name="Calculation 2 2 3 2 2" xfId="113"/>
    <cellStyle name="Calculation 2 2 3 2 2 2" xfId="4062"/>
    <cellStyle name="Calculation 2 2 3 2 2 3" xfId="3853"/>
    <cellStyle name="Calculation 2 2 3 2 3" xfId="114"/>
    <cellStyle name="Calculation 2 2 3 2 3 2" xfId="4063"/>
    <cellStyle name="Calculation 2 2 3 2 3 3" xfId="4104"/>
    <cellStyle name="Calculation 2 2 3 2 4" xfId="3860"/>
    <cellStyle name="Calculation 2 2 3 2 5" xfId="4133"/>
    <cellStyle name="Calculation 2 2 3 3" xfId="115"/>
    <cellStyle name="Calculation 2 2 3 3 2" xfId="4064"/>
    <cellStyle name="Calculation 2 2 3 3 3" xfId="4103"/>
    <cellStyle name="Calculation 2 2 3 4" xfId="116"/>
    <cellStyle name="Calculation 2 2 3 4 2" xfId="4065"/>
    <cellStyle name="Calculation 2 2 3 4 3" xfId="4102"/>
    <cellStyle name="Calculation 2 2 3 5" xfId="3797"/>
    <cellStyle name="Calculation 2 2 4" xfId="117"/>
    <cellStyle name="Calculation 2 2 4 2" xfId="118"/>
    <cellStyle name="Calculation 2 2 4 2 2" xfId="119"/>
    <cellStyle name="Calculation 2 2 4 2 2 2" xfId="4066"/>
    <cellStyle name="Calculation 2 2 4 2 2 3" xfId="4101"/>
    <cellStyle name="Calculation 2 2 4 2 3" xfId="120"/>
    <cellStyle name="Calculation 2 2 4 2 3 2" xfId="4067"/>
    <cellStyle name="Calculation 2 2 4 2 3 3" xfId="4100"/>
    <cellStyle name="Calculation 2 2 4 2 4" xfId="3903"/>
    <cellStyle name="Calculation 2 2 4 2 5" xfId="4114"/>
    <cellStyle name="Calculation 2 2 4 3" xfId="121"/>
    <cellStyle name="Calculation 2 2 4 3 2" xfId="4068"/>
    <cellStyle name="Calculation 2 2 4 3 3" xfId="4099"/>
    <cellStyle name="Calculation 2 2 4 4" xfId="122"/>
    <cellStyle name="Calculation 2 2 4 4 2" xfId="4069"/>
    <cellStyle name="Calculation 2 2 4 4 3" xfId="4098"/>
    <cellStyle name="Calculation 2 2 4 5" xfId="3755"/>
    <cellStyle name="Calculation 2 2 5" xfId="123"/>
    <cellStyle name="Calculation 2 2 5 2" xfId="124"/>
    <cellStyle name="Calculation 2 2 5 2 2" xfId="4070"/>
    <cellStyle name="Calculation 2 2 5 2 3" xfId="4097"/>
    <cellStyle name="Calculation 2 2 5 3" xfId="125"/>
    <cellStyle name="Calculation 2 2 5 3 2" xfId="4071"/>
    <cellStyle name="Calculation 2 2 5 3 3" xfId="3909"/>
    <cellStyle name="Calculation 2 2 5 4" xfId="3829"/>
    <cellStyle name="Calculation 2 2 5 5" xfId="4138"/>
    <cellStyle name="Calculation 2 2 6" xfId="126"/>
    <cellStyle name="Calculation 2 2 6 2" xfId="4072"/>
    <cellStyle name="Calculation 2 2 6 3" xfId="3570"/>
    <cellStyle name="Calculation 2 2 7" xfId="127"/>
    <cellStyle name="Calculation 2 2 7 2" xfId="4073"/>
    <cellStyle name="Calculation 2 2 7 3" xfId="3811"/>
    <cellStyle name="Calculation 2 2 8" xfId="3419"/>
    <cellStyle name="Calculation 2 2 9" xfId="6010"/>
    <cellStyle name="Calculation 2 3" xfId="128"/>
    <cellStyle name="Calculation 2 3 2" xfId="129"/>
    <cellStyle name="Calculation 2 3 2 2" xfId="130"/>
    <cellStyle name="Calculation 2 3 2 2 2" xfId="4074"/>
    <cellStyle name="Calculation 2 3 2 2 3" xfId="4096"/>
    <cellStyle name="Calculation 2 3 2 3" xfId="131"/>
    <cellStyle name="Calculation 2 3 2 3 2" xfId="4075"/>
    <cellStyle name="Calculation 2 3 2 3 3" xfId="4095"/>
    <cellStyle name="Calculation 2 3 2 4" xfId="3868"/>
    <cellStyle name="Calculation 2 3 2 5" xfId="3814"/>
    <cellStyle name="Calculation 2 3 3" xfId="132"/>
    <cellStyle name="Calculation 2 3 3 2" xfId="4076"/>
    <cellStyle name="Calculation 2 3 3 3" xfId="4094"/>
    <cellStyle name="Calculation 2 3 4" xfId="133"/>
    <cellStyle name="Calculation 2 3 4 2" xfId="4077"/>
    <cellStyle name="Calculation 2 3 4 3" xfId="4093"/>
    <cellStyle name="Calculation 2 3 5" xfId="3789"/>
    <cellStyle name="Calculation 2 4" xfId="134"/>
    <cellStyle name="Calculation 2 4 2" xfId="135"/>
    <cellStyle name="Calculation 2 4 2 2" xfId="136"/>
    <cellStyle name="Calculation 2 4 2 2 2" xfId="4078"/>
    <cellStyle name="Calculation 2 4 2 2 3" xfId="4092"/>
    <cellStyle name="Calculation 2 4 2 3" xfId="137"/>
    <cellStyle name="Calculation 2 4 2 3 2" xfId="4079"/>
    <cellStyle name="Calculation 2 4 2 3 3" xfId="4091"/>
    <cellStyle name="Calculation 2 4 2 4" xfId="3858"/>
    <cellStyle name="Calculation 2 4 2 5" xfId="4134"/>
    <cellStyle name="Calculation 2 4 3" xfId="138"/>
    <cellStyle name="Calculation 2 4 3 2" xfId="4080"/>
    <cellStyle name="Calculation 2 4 3 3" xfId="4090"/>
    <cellStyle name="Calculation 2 4 4" xfId="139"/>
    <cellStyle name="Calculation 2 4 4 2" xfId="4081"/>
    <cellStyle name="Calculation 2 4 4 3" xfId="4089"/>
    <cellStyle name="Calculation 2 4 5" xfId="3798"/>
    <cellStyle name="Calculation 2 5" xfId="140"/>
    <cellStyle name="Calculation 2 5 2" xfId="141"/>
    <cellStyle name="Calculation 2 5 2 2" xfId="142"/>
    <cellStyle name="Calculation 2 5 2 2 2" xfId="4082"/>
    <cellStyle name="Calculation 2 5 2 2 3" xfId="3830"/>
    <cellStyle name="Calculation 2 5 2 3" xfId="143"/>
    <cellStyle name="Calculation 2 5 2 3 2" xfId="4083"/>
    <cellStyle name="Calculation 2 5 2 3 3" xfId="4088"/>
    <cellStyle name="Calculation 2 5 2 4" xfId="3862"/>
    <cellStyle name="Calculation 2 5 2 5" xfId="4131"/>
    <cellStyle name="Calculation 2 5 3" xfId="144"/>
    <cellStyle name="Calculation 2 5 3 2" xfId="4084"/>
    <cellStyle name="Calculation 2 5 3 3" xfId="4087"/>
    <cellStyle name="Calculation 2 5 4" xfId="145"/>
    <cellStyle name="Calculation 2 5 4 2" xfId="4085"/>
    <cellStyle name="Calculation 2 5 4 3" xfId="4086"/>
    <cellStyle name="Calculation 2 5 5" xfId="3795"/>
    <cellStyle name="Calculation 2 6" xfId="146"/>
    <cellStyle name="Calculation 2 7" xfId="3418"/>
    <cellStyle name="Calculation 2 8" xfId="6009"/>
    <cellStyle name="Calculation 2 9" xfId="6146"/>
    <cellStyle name="Calculation 3" xfId="3326"/>
    <cellStyle name="Check Cell 2" xfId="147"/>
    <cellStyle name="Check Cell 2 2" xfId="3420"/>
    <cellStyle name="Check Cell 2 3" xfId="6011"/>
    <cellStyle name="Check Cell 2 4" xfId="6148"/>
    <cellStyle name="Check Cell 3" xfId="3328"/>
    <cellStyle name="Comma" xfId="2" builtinId="3"/>
    <cellStyle name="Comma  - Style1" xfId="148"/>
    <cellStyle name="Comma  - Style1 2" xfId="6224"/>
    <cellStyle name="Comma  - Style2" xfId="149"/>
    <cellStyle name="Comma  - Style2 2" xfId="6225"/>
    <cellStyle name="Comma  - Style3" xfId="150"/>
    <cellStyle name="Comma  - Style3 2" xfId="6226"/>
    <cellStyle name="Comma  - Style4" xfId="151"/>
    <cellStyle name="Comma  - Style4 2" xfId="6227"/>
    <cellStyle name="Comma  - Style5" xfId="152"/>
    <cellStyle name="Comma  - Style5 2" xfId="6228"/>
    <cellStyle name="Comma  - Style6" xfId="153"/>
    <cellStyle name="Comma  - Style6 2" xfId="6229"/>
    <cellStyle name="Comma  - Style7" xfId="154"/>
    <cellStyle name="Comma  - Style7 2" xfId="6230"/>
    <cellStyle name="Comma  - Style8" xfId="155"/>
    <cellStyle name="Comma  - Style8 2" xfId="6231"/>
    <cellStyle name="Comma [0] 2" xfId="3"/>
    <cellStyle name="Comma [0] 2 2" xfId="157"/>
    <cellStyle name="Comma [0] 2 3" xfId="158"/>
    <cellStyle name="Comma [0] 2 4" xfId="156"/>
    <cellStyle name="Comma [0] 3" xfId="4"/>
    <cellStyle name="Comma [0] 3 2" xfId="5"/>
    <cellStyle name="Comma [0] 3 3" xfId="160"/>
    <cellStyle name="Comma [0] 3 4" xfId="159"/>
    <cellStyle name="Comma [0] 4" xfId="161"/>
    <cellStyle name="Comma 10" xfId="6"/>
    <cellStyle name="Comma 10 2" xfId="162"/>
    <cellStyle name="Comma 10 2 2" xfId="163"/>
    <cellStyle name="Comma 10 2 2 2" xfId="164"/>
    <cellStyle name="Comma 10 2 2 2 2" xfId="165"/>
    <cellStyle name="Comma 10 2 2 3" xfId="166"/>
    <cellStyle name="Comma 10 2 2 4" xfId="167"/>
    <cellStyle name="Comma 10 2 3" xfId="168"/>
    <cellStyle name="Comma 10 2 3 2" xfId="169"/>
    <cellStyle name="Comma 10 2 4" xfId="170"/>
    <cellStyle name="Comma 10 2 5" xfId="171"/>
    <cellStyle name="Comma 10 3" xfId="172"/>
    <cellStyle name="Comma 10 3 2" xfId="173"/>
    <cellStyle name="Comma 10 3 2 2" xfId="174"/>
    <cellStyle name="Comma 10 3 2 2 2" xfId="175"/>
    <cellStyle name="Comma 10 3 2 3" xfId="176"/>
    <cellStyle name="Comma 10 3 2 4" xfId="177"/>
    <cellStyle name="Comma 10 3 3" xfId="178"/>
    <cellStyle name="Comma 10 3 3 2" xfId="179"/>
    <cellStyle name="Comma 10 3 4" xfId="180"/>
    <cellStyle name="Comma 10 3 5" xfId="181"/>
    <cellStyle name="Comma 10 4" xfId="182"/>
    <cellStyle name="Comma 10 4 2" xfId="183"/>
    <cellStyle name="Comma 10 4 2 2" xfId="184"/>
    <cellStyle name="Comma 10 4 2 2 2" xfId="185"/>
    <cellStyle name="Comma 10 4 2 3" xfId="186"/>
    <cellStyle name="Comma 10 4 2 4" xfId="187"/>
    <cellStyle name="Comma 10 4 3" xfId="188"/>
    <cellStyle name="Comma 10 4 3 2" xfId="189"/>
    <cellStyle name="Comma 10 4 4" xfId="190"/>
    <cellStyle name="Comma 10 4 5" xfId="191"/>
    <cellStyle name="Comma 10 5" xfId="192"/>
    <cellStyle name="Comma 11" xfId="7"/>
    <cellStyle name="Comma 11 2" xfId="194"/>
    <cellStyle name="Comma 11 2 2" xfId="195"/>
    <cellStyle name="Comma 11 2 2 2" xfId="196"/>
    <cellStyle name="Comma 11 2 2 2 2" xfId="197"/>
    <cellStyle name="Comma 11 2 2 3" xfId="198"/>
    <cellStyle name="Comma 11 2 2 4" xfId="199"/>
    <cellStyle name="Comma 11 2 3" xfId="200"/>
    <cellStyle name="Comma 11 2 3 2" xfId="201"/>
    <cellStyle name="Comma 11 2 4" xfId="202"/>
    <cellStyle name="Comma 11 2 5" xfId="203"/>
    <cellStyle name="Comma 11 3" xfId="204"/>
    <cellStyle name="Comma 11 3 2" xfId="205"/>
    <cellStyle name="Comma 11 3 2 2" xfId="206"/>
    <cellStyle name="Comma 11 3 2 2 2" xfId="207"/>
    <cellStyle name="Comma 11 3 2 3" xfId="208"/>
    <cellStyle name="Comma 11 3 2 4" xfId="209"/>
    <cellStyle name="Comma 11 3 3" xfId="210"/>
    <cellStyle name="Comma 11 3 3 2" xfId="211"/>
    <cellStyle name="Comma 11 3 4" xfId="212"/>
    <cellStyle name="Comma 11 3 5" xfId="213"/>
    <cellStyle name="Comma 11 4" xfId="214"/>
    <cellStyle name="Comma 11 4 2" xfId="215"/>
    <cellStyle name="Comma 11 4 2 2" xfId="216"/>
    <cellStyle name="Comma 11 4 2 2 2" xfId="217"/>
    <cellStyle name="Comma 11 4 2 3" xfId="218"/>
    <cellStyle name="Comma 11 4 2 4" xfId="219"/>
    <cellStyle name="Comma 11 4 3" xfId="220"/>
    <cellStyle name="Comma 11 4 3 2" xfId="221"/>
    <cellStyle name="Comma 11 4 4" xfId="222"/>
    <cellStyle name="Comma 11 4 5" xfId="223"/>
    <cellStyle name="Comma 11 5" xfId="224"/>
    <cellStyle name="Comma 11 6" xfId="193"/>
    <cellStyle name="Comma 12" xfId="8"/>
    <cellStyle name="Comma 12 2" xfId="226"/>
    <cellStyle name="Comma 12 2 2" xfId="227"/>
    <cellStyle name="Comma 12 2 2 2" xfId="228"/>
    <cellStyle name="Comma 12 2 2 2 2" xfId="229"/>
    <cellStyle name="Comma 12 2 2 3" xfId="230"/>
    <cellStyle name="Comma 12 2 2 4" xfId="231"/>
    <cellStyle name="Comma 12 2 3" xfId="232"/>
    <cellStyle name="Comma 12 2 3 2" xfId="233"/>
    <cellStyle name="Comma 12 2 4" xfId="234"/>
    <cellStyle name="Comma 12 2 5" xfId="235"/>
    <cellStyle name="Comma 12 3" xfId="236"/>
    <cellStyle name="Comma 12 3 2" xfId="237"/>
    <cellStyle name="Comma 12 3 2 2" xfId="238"/>
    <cellStyle name="Comma 12 3 2 2 2" xfId="239"/>
    <cellStyle name="Comma 12 3 2 3" xfId="240"/>
    <cellStyle name="Comma 12 3 2 4" xfId="241"/>
    <cellStyle name="Comma 12 3 3" xfId="242"/>
    <cellStyle name="Comma 12 3 3 2" xfId="243"/>
    <cellStyle name="Comma 12 3 4" xfId="244"/>
    <cellStyle name="Comma 12 3 5" xfId="245"/>
    <cellStyle name="Comma 12 4" xfId="246"/>
    <cellStyle name="Comma 12 4 2" xfId="247"/>
    <cellStyle name="Comma 12 4 2 2" xfId="248"/>
    <cellStyle name="Comma 12 4 2 2 2" xfId="249"/>
    <cellStyle name="Comma 12 4 2 3" xfId="250"/>
    <cellStyle name="Comma 12 4 2 4" xfId="251"/>
    <cellStyle name="Comma 12 4 3" xfId="252"/>
    <cellStyle name="Comma 12 4 3 2" xfId="253"/>
    <cellStyle name="Comma 12 4 4" xfId="254"/>
    <cellStyle name="Comma 12 4 5" xfId="255"/>
    <cellStyle name="Comma 12 5" xfId="225"/>
    <cellStyle name="Comma 13" xfId="256"/>
    <cellStyle name="Comma 13 2" xfId="257"/>
    <cellStyle name="Comma 13 2 2" xfId="258"/>
    <cellStyle name="Comma 13 2 2 2" xfId="259"/>
    <cellStyle name="Comma 13 2 2 2 2" xfId="260"/>
    <cellStyle name="Comma 13 2 2 3" xfId="261"/>
    <cellStyle name="Comma 13 2 2 4" xfId="262"/>
    <cellStyle name="Comma 13 2 3" xfId="263"/>
    <cellStyle name="Comma 13 2 3 2" xfId="264"/>
    <cellStyle name="Comma 13 2 4" xfId="265"/>
    <cellStyle name="Comma 13 2 5" xfId="266"/>
    <cellStyle name="Comma 13 3" xfId="267"/>
    <cellStyle name="Comma 13 3 2" xfId="268"/>
    <cellStyle name="Comma 13 3 2 2" xfId="269"/>
    <cellStyle name="Comma 13 3 2 2 2" xfId="270"/>
    <cellStyle name="Comma 13 3 2 3" xfId="271"/>
    <cellStyle name="Comma 13 3 2 4" xfId="272"/>
    <cellStyle name="Comma 13 3 3" xfId="273"/>
    <cellStyle name="Comma 13 3 3 2" xfId="274"/>
    <cellStyle name="Comma 13 3 4" xfId="275"/>
    <cellStyle name="Comma 13 3 5" xfId="276"/>
    <cellStyle name="Comma 13 4" xfId="277"/>
    <cellStyle name="Comma 13 4 2" xfId="278"/>
    <cellStyle name="Comma 13 4 2 2" xfId="279"/>
    <cellStyle name="Comma 13 4 2 2 2" xfId="280"/>
    <cellStyle name="Comma 13 4 2 3" xfId="281"/>
    <cellStyle name="Comma 13 4 2 4" xfId="282"/>
    <cellStyle name="Comma 13 4 3" xfId="283"/>
    <cellStyle name="Comma 13 4 3 2" xfId="284"/>
    <cellStyle name="Comma 13 4 4" xfId="285"/>
    <cellStyle name="Comma 13 4 5" xfId="286"/>
    <cellStyle name="Comma 14" xfId="287"/>
    <cellStyle name="Comma 14 2" xfId="288"/>
    <cellStyle name="Comma 15" xfId="289"/>
    <cellStyle name="Comma 15 2" xfId="290"/>
    <cellStyle name="Comma 15 2 2" xfId="291"/>
    <cellStyle name="Comma 15 2 2 2" xfId="292"/>
    <cellStyle name="Comma 15 2 2 2 2" xfId="293"/>
    <cellStyle name="Comma 15 2 2 3" xfId="294"/>
    <cellStyle name="Comma 15 2 2 4" xfId="295"/>
    <cellStyle name="Comma 15 2 3" xfId="296"/>
    <cellStyle name="Comma 15 2 3 2" xfId="297"/>
    <cellStyle name="Comma 15 2 4" xfId="298"/>
    <cellStyle name="Comma 15 2 5" xfId="299"/>
    <cellStyle name="Comma 15 3" xfId="300"/>
    <cellStyle name="Comma 15 3 2" xfId="301"/>
    <cellStyle name="Comma 15 3 2 2" xfId="302"/>
    <cellStyle name="Comma 15 3 2 2 2" xfId="303"/>
    <cellStyle name="Comma 15 3 2 3" xfId="304"/>
    <cellStyle name="Comma 15 3 2 4" xfId="305"/>
    <cellStyle name="Comma 15 3 3" xfId="306"/>
    <cellStyle name="Comma 15 3 3 2" xfId="307"/>
    <cellStyle name="Comma 15 3 4" xfId="308"/>
    <cellStyle name="Comma 15 3 5" xfId="309"/>
    <cellStyle name="Comma 16" xfId="3421"/>
    <cellStyle name="Comma 17" xfId="3547"/>
    <cellStyle name="Comma 18" xfId="3558"/>
    <cellStyle name="Comma 19" xfId="310"/>
    <cellStyle name="Comma 2" xfId="9"/>
    <cellStyle name="Comma 2 10" xfId="311"/>
    <cellStyle name="Comma 2 11" xfId="312"/>
    <cellStyle name="Comma 2 2" xfId="10"/>
    <cellStyle name="Comma 2 2 2" xfId="11"/>
    <cellStyle name="Comma 2 2 2 2" xfId="12"/>
    <cellStyle name="Comma 2 2 2 2 2" xfId="13"/>
    <cellStyle name="Comma 2 2 2 3" xfId="14"/>
    <cellStyle name="Comma 2 2 2 4" xfId="313"/>
    <cellStyle name="Comma 2 2 3" xfId="15"/>
    <cellStyle name="Comma 2 2 3 2" xfId="6330"/>
    <cellStyle name="Comma 2 2 4" xfId="16"/>
    <cellStyle name="Comma 2 2 5" xfId="17"/>
    <cellStyle name="Comma 2 3" xfId="314"/>
    <cellStyle name="Comma 2 3 2" xfId="315"/>
    <cellStyle name="Comma 2 3 2 2" xfId="316"/>
    <cellStyle name="Comma 2 3 3" xfId="317"/>
    <cellStyle name="Comma 2 4" xfId="318"/>
    <cellStyle name="Comma 2 4 2" xfId="319"/>
    <cellStyle name="Comma 2 4 3" xfId="320"/>
    <cellStyle name="Comma 2 5" xfId="321"/>
    <cellStyle name="Comma 2 5 2" xfId="322"/>
    <cellStyle name="Comma 2 5 3" xfId="323"/>
    <cellStyle name="Comma 2 6" xfId="324"/>
    <cellStyle name="Comma 2 6 2" xfId="325"/>
    <cellStyle name="Comma 2 7" xfId="326"/>
    <cellStyle name="Comma 2 8" xfId="327"/>
    <cellStyle name="Comma 2 9" xfId="328"/>
    <cellStyle name="Comma 20" xfId="329"/>
    <cellStyle name="Comma 21" xfId="330"/>
    <cellStyle name="Comma 22" xfId="3556"/>
    <cellStyle name="Comma 23" xfId="3817"/>
    <cellStyle name="Comma 24" xfId="3816"/>
    <cellStyle name="Comma 25" xfId="6012"/>
    <cellStyle name="Comma 26" xfId="6149"/>
    <cellStyle name="Comma 27" xfId="6392"/>
    <cellStyle name="Comma 27 2" xfId="6394"/>
    <cellStyle name="Comma 3" xfId="18"/>
    <cellStyle name="Comma 3 10" xfId="332"/>
    <cellStyle name="Comma 3 11" xfId="333"/>
    <cellStyle name="Comma 3 12" xfId="331"/>
    <cellStyle name="Comma 3 2" xfId="19"/>
    <cellStyle name="Comma 3 2 2" xfId="335"/>
    <cellStyle name="Comma 3 2 3" xfId="336"/>
    <cellStyle name="Comma 3 2 4" xfId="334"/>
    <cellStyle name="Comma 3 3" xfId="20"/>
    <cellStyle name="Comma 3 3 2" xfId="338"/>
    <cellStyle name="Comma 3 3 3" xfId="339"/>
    <cellStyle name="Comma 3 3 4" xfId="337"/>
    <cellStyle name="Comma 3 4" xfId="340"/>
    <cellStyle name="Comma 3 4 2" xfId="341"/>
    <cellStyle name="Comma 3 4 3" xfId="342"/>
    <cellStyle name="Comma 3 5" xfId="343"/>
    <cellStyle name="Comma 3 5 2" xfId="344"/>
    <cellStyle name="Comma 3 5 3" xfId="345"/>
    <cellStyle name="Comma 3 6" xfId="346"/>
    <cellStyle name="Comma 3 6 2" xfId="347"/>
    <cellStyle name="Comma 3 7" xfId="348"/>
    <cellStyle name="Comma 3 7 2" xfId="349"/>
    <cellStyle name="Comma 3 7 2 2" xfId="350"/>
    <cellStyle name="Comma 3 7 2 2 2" xfId="351"/>
    <cellStyle name="Comma 3 7 2 2 2 2" xfId="352"/>
    <cellStyle name="Comma 3 7 2 2 3" xfId="353"/>
    <cellStyle name="Comma 3 7 2 2 4" xfId="354"/>
    <cellStyle name="Comma 3 7 2 3" xfId="355"/>
    <cellStyle name="Comma 3 7 2 3 2" xfId="356"/>
    <cellStyle name="Comma 3 7 2 4" xfId="357"/>
    <cellStyle name="Comma 3 7 2 5" xfId="358"/>
    <cellStyle name="Comma 3 7 3" xfId="359"/>
    <cellStyle name="Comma 3 7 3 2" xfId="360"/>
    <cellStyle name="Comma 3 7 3 2 2" xfId="361"/>
    <cellStyle name="Comma 3 7 3 3" xfId="362"/>
    <cellStyle name="Comma 3 7 3 4" xfId="363"/>
    <cellStyle name="Comma 3 7 4" xfId="364"/>
    <cellStyle name="Comma 3 7 4 2" xfId="365"/>
    <cellStyle name="Comma 3 7 5" xfId="366"/>
    <cellStyle name="Comma 3 7 6" xfId="367"/>
    <cellStyle name="Comma 3 7 7" xfId="368"/>
    <cellStyle name="Comma 3 8" xfId="369"/>
    <cellStyle name="Comma 3 8 2" xfId="370"/>
    <cellStyle name="Comma 3 9" xfId="371"/>
    <cellStyle name="Comma 4" xfId="21"/>
    <cellStyle name="Comma 4 10" xfId="372"/>
    <cellStyle name="Comma 4 2" xfId="22"/>
    <cellStyle name="Comma 4 2 2" xfId="374"/>
    <cellStyle name="Comma 4 2 3" xfId="3557"/>
    <cellStyle name="Comma 4 2 4" xfId="373"/>
    <cellStyle name="Comma 4 3" xfId="23"/>
    <cellStyle name="Comma 4 3 2" xfId="24"/>
    <cellStyle name="Comma 4 3 2 2" xfId="375"/>
    <cellStyle name="Comma 4 3 2 2 2" xfId="376"/>
    <cellStyle name="Comma 4 3 2 2 2 2" xfId="377"/>
    <cellStyle name="Comma 4 3 2 2 3" xfId="378"/>
    <cellStyle name="Comma 4 3 2 2 4" xfId="379"/>
    <cellStyle name="Comma 4 3 2 3" xfId="380"/>
    <cellStyle name="Comma 4 3 2 3 2" xfId="381"/>
    <cellStyle name="Comma 4 3 2 4" xfId="382"/>
    <cellStyle name="Comma 4 3 2 5" xfId="383"/>
    <cellStyle name="Comma 4 3 3" xfId="384"/>
    <cellStyle name="Comma 4 3 3 2" xfId="385"/>
    <cellStyle name="Comma 4 3 3 2 2" xfId="386"/>
    <cellStyle name="Comma 4 3 3 3" xfId="387"/>
    <cellStyle name="Comma 4 3 3 4" xfId="388"/>
    <cellStyle name="Comma 4 3 4" xfId="389"/>
    <cellStyle name="Comma 4 3 4 2" xfId="390"/>
    <cellStyle name="Comma 4 3 5" xfId="391"/>
    <cellStyle name="Comma 4 3 6" xfId="392"/>
    <cellStyle name="Comma 4 4" xfId="393"/>
    <cellStyle name="Comma 4 4 2" xfId="394"/>
    <cellStyle name="Comma 4 4 2 2" xfId="395"/>
    <cellStyle name="Comma 4 4 2 2 2" xfId="396"/>
    <cellStyle name="Comma 4 4 2 2 2 2" xfId="397"/>
    <cellStyle name="Comma 4 4 2 2 3" xfId="398"/>
    <cellStyle name="Comma 4 4 2 2 4" xfId="399"/>
    <cellStyle name="Comma 4 4 2 3" xfId="400"/>
    <cellStyle name="Comma 4 4 2 3 2" xfId="401"/>
    <cellStyle name="Comma 4 4 2 4" xfId="402"/>
    <cellStyle name="Comma 4 4 2 5" xfId="403"/>
    <cellStyle name="Comma 4 4 3" xfId="404"/>
    <cellStyle name="Comma 4 4 3 2" xfId="405"/>
    <cellStyle name="Comma 4 4 3 2 2" xfId="406"/>
    <cellStyle name="Comma 4 4 3 3" xfId="407"/>
    <cellStyle name="Comma 4 4 3 4" xfId="408"/>
    <cellStyle name="Comma 4 4 4" xfId="409"/>
    <cellStyle name="Comma 4 4 4 2" xfId="410"/>
    <cellStyle name="Comma 4 4 5" xfId="411"/>
    <cellStyle name="Comma 4 4 6" xfId="412"/>
    <cellStyle name="Comma 4 5" xfId="413"/>
    <cellStyle name="Comma 4 5 2" xfId="414"/>
    <cellStyle name="Comma 4 5 2 2" xfId="415"/>
    <cellStyle name="Comma 4 5 2 2 2" xfId="416"/>
    <cellStyle name="Comma 4 5 2 3" xfId="417"/>
    <cellStyle name="Comma 4 5 2 4" xfId="418"/>
    <cellStyle name="Comma 4 5 3" xfId="419"/>
    <cellStyle name="Comma 4 5 3 2" xfId="420"/>
    <cellStyle name="Comma 4 5 4" xfId="421"/>
    <cellStyle name="Comma 4 5 5" xfId="422"/>
    <cellStyle name="Comma 4 6" xfId="423"/>
    <cellStyle name="Comma 4 6 2" xfId="424"/>
    <cellStyle name="Comma 4 6 2 2" xfId="425"/>
    <cellStyle name="Comma 4 6 3" xfId="426"/>
    <cellStyle name="Comma 4 6 4" xfId="427"/>
    <cellStyle name="Comma 4 7" xfId="428"/>
    <cellStyle name="Comma 4 7 2" xfId="429"/>
    <cellStyle name="Comma 4 8" xfId="430"/>
    <cellStyle name="Comma 4 9" xfId="431"/>
    <cellStyle name="Comma 5" xfId="25"/>
    <cellStyle name="Comma 5 10" xfId="433"/>
    <cellStyle name="Comma 5 11" xfId="432"/>
    <cellStyle name="Comma 5 2" xfId="26"/>
    <cellStyle name="Comma 5 2 2" xfId="435"/>
    <cellStyle name="Comma 5 2 2 2" xfId="436"/>
    <cellStyle name="Comma 5 2 2 2 2" xfId="437"/>
    <cellStyle name="Comma 5 2 2 2 2 2" xfId="438"/>
    <cellStyle name="Comma 5 2 2 2 3" xfId="439"/>
    <cellStyle name="Comma 5 2 2 2 4" xfId="440"/>
    <cellStyle name="Comma 5 2 2 3" xfId="441"/>
    <cellStyle name="Comma 5 2 2 3 2" xfId="442"/>
    <cellStyle name="Comma 5 2 2 4" xfId="443"/>
    <cellStyle name="Comma 5 2 2 5" xfId="444"/>
    <cellStyle name="Comma 5 2 2 6" xfId="6385"/>
    <cellStyle name="Comma 5 2 3" xfId="445"/>
    <cellStyle name="Comma 5 2 3 2" xfId="446"/>
    <cellStyle name="Comma 5 2 3 2 2" xfId="447"/>
    <cellStyle name="Comma 5 2 3 3" xfId="448"/>
    <cellStyle name="Comma 5 2 3 4" xfId="449"/>
    <cellStyle name="Comma 5 2 4" xfId="450"/>
    <cellStyle name="Comma 5 2 4 2" xfId="451"/>
    <cellStyle name="Comma 5 2 5" xfId="452"/>
    <cellStyle name="Comma 5 2 6" xfId="453"/>
    <cellStyle name="Comma 5 2 7" xfId="454"/>
    <cellStyle name="Comma 5 2 8" xfId="434"/>
    <cellStyle name="Comma 5 3" xfId="455"/>
    <cellStyle name="Comma 5 3 2" xfId="456"/>
    <cellStyle name="Comma 5 3 2 2" xfId="457"/>
    <cellStyle name="Comma 5 3 2 2 2" xfId="458"/>
    <cellStyle name="Comma 5 3 2 3" xfId="459"/>
    <cellStyle name="Comma 5 3 2 4" xfId="460"/>
    <cellStyle name="Comma 5 3 3" xfId="461"/>
    <cellStyle name="Comma 5 3 3 2" xfId="462"/>
    <cellStyle name="Comma 5 3 4" xfId="463"/>
    <cellStyle name="Comma 5 3 5" xfId="464"/>
    <cellStyle name="Comma 5 3 6" xfId="6386"/>
    <cellStyle name="Comma 5 4" xfId="465"/>
    <cellStyle name="Comma 5 4 2" xfId="466"/>
    <cellStyle name="Comma 5 4 2 2" xfId="467"/>
    <cellStyle name="Comma 5 4 2 2 2" xfId="468"/>
    <cellStyle name="Comma 5 4 2 3" xfId="469"/>
    <cellStyle name="Comma 5 4 2 4" xfId="470"/>
    <cellStyle name="Comma 5 4 3" xfId="471"/>
    <cellStyle name="Comma 5 4 3 2" xfId="472"/>
    <cellStyle name="Comma 5 4 4" xfId="473"/>
    <cellStyle name="Comma 5 4 5" xfId="474"/>
    <cellStyle name="Comma 5 5" xfId="475"/>
    <cellStyle name="Comma 5 6" xfId="476"/>
    <cellStyle name="Comma 5 6 2" xfId="477"/>
    <cellStyle name="Comma 5 6 2 2" xfId="478"/>
    <cellStyle name="Comma 5 6 3" xfId="479"/>
    <cellStyle name="Comma 5 6 4" xfId="480"/>
    <cellStyle name="Comma 5 7" xfId="481"/>
    <cellStyle name="Comma 5 7 2" xfId="482"/>
    <cellStyle name="Comma 5 8" xfId="483"/>
    <cellStyle name="Comma 5 9" xfId="484"/>
    <cellStyle name="Comma 6" xfId="27"/>
    <cellStyle name="Comma 6 2" xfId="485"/>
    <cellStyle name="Comma 6 2 2" xfId="486"/>
    <cellStyle name="Comma 6 2 2 2" xfId="487"/>
    <cellStyle name="Comma 6 2 2 2 2" xfId="488"/>
    <cellStyle name="Comma 6 2 2 2 2 2" xfId="489"/>
    <cellStyle name="Comma 6 2 2 2 2 2 2" xfId="490"/>
    <cellStyle name="Comma 6 2 2 2 2 2 2 2" xfId="491"/>
    <cellStyle name="Comma 6 2 2 2 2 2 3" xfId="492"/>
    <cellStyle name="Comma 6 2 2 2 2 2 4" xfId="493"/>
    <cellStyle name="Comma 6 2 2 2 2 3" xfId="494"/>
    <cellStyle name="Comma 6 2 2 2 2 3 2" xfId="495"/>
    <cellStyle name="Comma 6 2 2 2 2 4" xfId="496"/>
    <cellStyle name="Comma 6 2 2 2 2 5" xfId="497"/>
    <cellStyle name="Comma 6 2 2 2 3" xfId="498"/>
    <cellStyle name="Comma 6 2 2 2 3 2" xfId="499"/>
    <cellStyle name="Comma 6 2 2 2 3 2 2" xfId="500"/>
    <cellStyle name="Comma 6 2 2 2 3 3" xfId="501"/>
    <cellStyle name="Comma 6 2 2 2 3 4" xfId="502"/>
    <cellStyle name="Comma 6 2 2 2 4" xfId="503"/>
    <cellStyle name="Comma 6 2 2 2 4 2" xfId="504"/>
    <cellStyle name="Comma 6 2 2 2 5" xfId="505"/>
    <cellStyle name="Comma 6 2 2 2 6" xfId="506"/>
    <cellStyle name="Comma 6 2 2 3" xfId="507"/>
    <cellStyle name="Comma 6 2 2 3 2" xfId="508"/>
    <cellStyle name="Comma 6 2 2 3 2 2" xfId="509"/>
    <cellStyle name="Comma 6 2 2 3 2 2 2" xfId="510"/>
    <cellStyle name="Comma 6 2 2 3 2 2 2 2" xfId="511"/>
    <cellStyle name="Comma 6 2 2 3 2 2 3" xfId="512"/>
    <cellStyle name="Comma 6 2 2 3 2 2 4" xfId="513"/>
    <cellStyle name="Comma 6 2 2 3 2 3" xfId="514"/>
    <cellStyle name="Comma 6 2 2 3 2 3 2" xfId="515"/>
    <cellStyle name="Comma 6 2 2 3 2 4" xfId="516"/>
    <cellStyle name="Comma 6 2 2 3 2 5" xfId="517"/>
    <cellStyle name="Comma 6 2 2 3 3" xfId="518"/>
    <cellStyle name="Comma 6 2 2 3 3 2" xfId="519"/>
    <cellStyle name="Comma 6 2 2 3 3 2 2" xfId="520"/>
    <cellStyle name="Comma 6 2 2 3 3 3" xfId="521"/>
    <cellStyle name="Comma 6 2 2 3 3 4" xfId="522"/>
    <cellStyle name="Comma 6 2 2 3 4" xfId="523"/>
    <cellStyle name="Comma 6 2 2 3 4 2" xfId="524"/>
    <cellStyle name="Comma 6 2 2 3 5" xfId="525"/>
    <cellStyle name="Comma 6 2 2 3 6" xfId="526"/>
    <cellStyle name="Comma 6 2 2 4" xfId="527"/>
    <cellStyle name="Comma 6 2 2 4 2" xfId="528"/>
    <cellStyle name="Comma 6 2 2 4 2 2" xfId="529"/>
    <cellStyle name="Comma 6 2 2 4 2 2 2" xfId="530"/>
    <cellStyle name="Comma 6 2 2 4 2 2 2 2" xfId="531"/>
    <cellStyle name="Comma 6 2 2 4 2 2 2 2 2" xfId="532"/>
    <cellStyle name="Comma 6 2 2 4 2 2 2 2 2 2" xfId="533"/>
    <cellStyle name="Comma 6 2 2 4 2 2 2 2 2 2 2" xfId="534"/>
    <cellStyle name="Comma 6 2 2 4 2 2 2 2 2 2 2 2" xfId="535"/>
    <cellStyle name="Comma 6 2 2 4 2 2 2 2 2 2 2 2 2" xfId="536"/>
    <cellStyle name="Comma 6 2 2 4 2 2 2 2 2 2 2 3" xfId="537"/>
    <cellStyle name="Comma 6 2 2 4 2 2 2 2 2 2 2 4" xfId="538"/>
    <cellStyle name="Comma 6 2 2 4 2 2 2 2 2 2 3" xfId="539"/>
    <cellStyle name="Comma 6 2 2 4 2 2 2 2 2 2 3 2" xfId="540"/>
    <cellStyle name="Comma 6 2 2 4 2 2 2 2 2 2 3 2 2" xfId="541"/>
    <cellStyle name="Comma 6 2 2 4 2 2 2 2 2 2 3 2 3" xfId="5829"/>
    <cellStyle name="Comma 6 2 2 4 2 2 2 2 2 2 3 3" xfId="542"/>
    <cellStyle name="Comma 6 2 2 4 2 2 2 2 2 2 3 3 2" xfId="543"/>
    <cellStyle name="Comma 6 2 2 4 2 2 2 2 2 2 3 4" xfId="544"/>
    <cellStyle name="Comma 6 2 2 4 2 2 2 2 2 2 3 5" xfId="545"/>
    <cellStyle name="Comma 6 2 2 4 2 2 2 2 2 2 4" xfId="546"/>
    <cellStyle name="Comma 6 2 2 4 2 2 2 2 2 2 4 2" xfId="547"/>
    <cellStyle name="Comma 6 2 2 4 2 2 2 2 2 2 5" xfId="548"/>
    <cellStyle name="Comma 6 2 2 4 2 2 2 2 2 2 6" xfId="549"/>
    <cellStyle name="Comma 6 2 2 4 2 2 2 2 2 3" xfId="550"/>
    <cellStyle name="Comma 6 2 2 4 2 2 2 2 2 3 2" xfId="551"/>
    <cellStyle name="Comma 6 2 2 4 2 2 2 2 2 3 2 2" xfId="552"/>
    <cellStyle name="Comma 6 2 2 4 2 2 2 2 2 3 3" xfId="553"/>
    <cellStyle name="Comma 6 2 2 4 2 2 2 2 2 3 4" xfId="554"/>
    <cellStyle name="Comma 6 2 2 4 2 2 2 2 2 4" xfId="555"/>
    <cellStyle name="Comma 6 2 2 4 2 2 2 2 2 4 2" xfId="556"/>
    <cellStyle name="Comma 6 2 2 4 2 2 2 2 2 5" xfId="557"/>
    <cellStyle name="Comma 6 2 2 4 2 2 2 2 2 6" xfId="558"/>
    <cellStyle name="Comma 6 2 2 4 2 2 2 2 3" xfId="559"/>
    <cellStyle name="Comma 6 2 2 4 2 2 2 2 3 2" xfId="560"/>
    <cellStyle name="Comma 6 2 2 4 2 2 2 2 3 2 2" xfId="561"/>
    <cellStyle name="Comma 6 2 2 4 2 2 2 2 3 3" xfId="562"/>
    <cellStyle name="Comma 6 2 2 4 2 2 2 2 3 4" xfId="563"/>
    <cellStyle name="Comma 6 2 2 4 2 2 2 2 4" xfId="564"/>
    <cellStyle name="Comma 6 2 2 4 2 2 2 2 4 2" xfId="565"/>
    <cellStyle name="Comma 6 2 2 4 2 2 2 2 5" xfId="566"/>
    <cellStyle name="Comma 6 2 2 4 2 2 2 2 6" xfId="567"/>
    <cellStyle name="Comma 6 2 2 4 2 2 2 3" xfId="568"/>
    <cellStyle name="Comma 6 2 2 4 2 2 2 3 2" xfId="569"/>
    <cellStyle name="Comma 6 2 2 4 2 2 2 3 2 2" xfId="570"/>
    <cellStyle name="Comma 6 2 2 4 2 2 2 3 2 2 2" xfId="571"/>
    <cellStyle name="Comma 6 2 2 4 2 2 2 3 2 2 2 2" xfId="572"/>
    <cellStyle name="Comma 6 2 2 4 2 2 2 3 2 2 2 2 2" xfId="573"/>
    <cellStyle name="Comma 6 2 2 4 2 2 2 3 2 2 2 2 3" xfId="5830"/>
    <cellStyle name="Comma 6 2 2 4 2 2 2 3 2 2 2 3" xfId="574"/>
    <cellStyle name="Comma 6 2 2 4 2 2 2 3 2 2 2 3 2" xfId="575"/>
    <cellStyle name="Comma 6 2 2 4 2 2 2 3 2 2 2 4" xfId="576"/>
    <cellStyle name="Comma 6 2 2 4 2 2 2 3 2 2 2 5" xfId="577"/>
    <cellStyle name="Comma 6 2 2 4 2 2 2 3 2 2 3" xfId="578"/>
    <cellStyle name="Comma 6 2 2 4 2 2 2 3 2 2 3 2" xfId="579"/>
    <cellStyle name="Comma 6 2 2 4 2 2 2 3 2 2 4" xfId="580"/>
    <cellStyle name="Comma 6 2 2 4 2 2 2 3 2 2 5" xfId="581"/>
    <cellStyle name="Comma 6 2 2 4 2 2 2 3 2 3" xfId="582"/>
    <cellStyle name="Comma 6 2 2 4 2 2 2 3 2 3 2" xfId="1"/>
    <cellStyle name="Comma 6 2 2 4 2 2 2 3 2 3 2 2" xfId="583"/>
    <cellStyle name="Comma 6 2 2 4 2 2 2 3 2 3 2 2 2" xfId="5831"/>
    <cellStyle name="Comma 6 2 2 4 2 2 2 3 2 3 2 3" xfId="5828"/>
    <cellStyle name="Comma 6 2 2 4 2 2 2 3 2 3 3" xfId="584"/>
    <cellStyle name="Comma 6 2 2 4 2 2 2 3 2 3 3 2" xfId="585"/>
    <cellStyle name="Comma 6 2 2 4 2 2 2 3 2 3 4" xfId="586"/>
    <cellStyle name="Comma 6 2 2 4 2 2 2 3 2 3 5" xfId="587"/>
    <cellStyle name="Comma 6 2 2 4 2 2 2 3 2 3 6" xfId="5825"/>
    <cellStyle name="Comma 6 2 2 4 2 2 2 3 2 3 7" xfId="5826"/>
    <cellStyle name="Comma 6 2 2 4 2 2 2 3 2 3 8" xfId="5834"/>
    <cellStyle name="Comma 6 2 2 4 2 2 2 3 2 4" xfId="588"/>
    <cellStyle name="Comma 6 2 2 4 2 2 2 3 2 4 2" xfId="589"/>
    <cellStyle name="Comma 6 2 2 4 2 2 2 3 2 5" xfId="590"/>
    <cellStyle name="Comma 6 2 2 4 2 2 2 3 2 6" xfId="591"/>
    <cellStyle name="Comma 6 2 2 4 2 2 2 3 3" xfId="592"/>
    <cellStyle name="Comma 6 2 2 4 2 2 2 3 3 2" xfId="593"/>
    <cellStyle name="Comma 6 2 2 4 2 2 2 3 3 2 2" xfId="594"/>
    <cellStyle name="Comma 6 2 2 4 2 2 2 3 3 3" xfId="595"/>
    <cellStyle name="Comma 6 2 2 4 2 2 2 3 3 4" xfId="596"/>
    <cellStyle name="Comma 6 2 2 4 2 2 2 3 4" xfId="597"/>
    <cellStyle name="Comma 6 2 2 4 2 2 2 3 4 2" xfId="598"/>
    <cellStyle name="Comma 6 2 2 4 2 2 2 3 5" xfId="599"/>
    <cellStyle name="Comma 6 2 2 4 2 2 2 3 6" xfId="600"/>
    <cellStyle name="Comma 6 2 2 4 2 2 2 4" xfId="601"/>
    <cellStyle name="Comma 6 2 2 4 2 2 2 4 2" xfId="602"/>
    <cellStyle name="Comma 6 2 2 4 2 2 2 4 2 2" xfId="603"/>
    <cellStyle name="Comma 6 2 2 4 2 2 2 4 2 2 2" xfId="604"/>
    <cellStyle name="Comma 6 2 2 4 2 2 2 4 2 3" xfId="605"/>
    <cellStyle name="Comma 6 2 2 4 2 2 2 4 2 4" xfId="606"/>
    <cellStyle name="Comma 6 2 2 4 2 2 2 4 3" xfId="607"/>
    <cellStyle name="Comma 6 2 2 4 2 2 2 4 3 2" xfId="608"/>
    <cellStyle name="Comma 6 2 2 4 2 2 2 4 3 3" xfId="609"/>
    <cellStyle name="Comma 6 2 2 4 2 2 2 4 4" xfId="610"/>
    <cellStyle name="Comma 6 2 2 4 2 2 2 4 5" xfId="611"/>
    <cellStyle name="Comma 6 2 2 4 2 2 2 5" xfId="612"/>
    <cellStyle name="Comma 6 2 2 4 2 2 2 5 2" xfId="613"/>
    <cellStyle name="Comma 6 2 2 4 2 2 2 5 2 2" xfId="614"/>
    <cellStyle name="Comma 6 2 2 4 2 2 2 5 3" xfId="615"/>
    <cellStyle name="Comma 6 2 2 4 2 2 2 5 4" xfId="616"/>
    <cellStyle name="Comma 6 2 2 4 2 2 2 6" xfId="617"/>
    <cellStyle name="Comma 6 2 2 4 2 2 2 6 2" xfId="618"/>
    <cellStyle name="Comma 6 2 2 4 2 2 2 7" xfId="619"/>
    <cellStyle name="Comma 6 2 2 4 2 2 2 8" xfId="620"/>
    <cellStyle name="Comma 6 2 2 4 2 2 3" xfId="621"/>
    <cellStyle name="Comma 6 2 2 4 2 2 3 2" xfId="622"/>
    <cellStyle name="Comma 6 2 2 4 2 2 3 2 2" xfId="623"/>
    <cellStyle name="Comma 6 2 2 4 2 2 3 3" xfId="624"/>
    <cellStyle name="Comma 6 2 2 4 2 2 3 4" xfId="625"/>
    <cellStyle name="Comma 6 2 2 4 2 2 4" xfId="626"/>
    <cellStyle name="Comma 6 2 2 4 2 2 4 2" xfId="627"/>
    <cellStyle name="Comma 6 2 2 4 2 2 4 3" xfId="628"/>
    <cellStyle name="Comma 6 2 2 4 2 2 5" xfId="629"/>
    <cellStyle name="Comma 6 2 2 4 2 2 6" xfId="630"/>
    <cellStyle name="Comma 6 2 2 4 2 3" xfId="631"/>
    <cellStyle name="Comma 6 2 2 4 2 3 2" xfId="632"/>
    <cellStyle name="Comma 6 2 2 4 2 3 2 2" xfId="633"/>
    <cellStyle name="Comma 6 2 2 4 2 3 3" xfId="634"/>
    <cellStyle name="Comma 6 2 2 4 2 3 4" xfId="635"/>
    <cellStyle name="Comma 6 2 2 4 2 4" xfId="636"/>
    <cellStyle name="Comma 6 2 2 4 2 4 2" xfId="637"/>
    <cellStyle name="Comma 6 2 2 4 2 5" xfId="638"/>
    <cellStyle name="Comma 6 2 2 4 2 6" xfId="639"/>
    <cellStyle name="Comma 6 2 2 4 3" xfId="640"/>
    <cellStyle name="Comma 6 2 2 4 3 2" xfId="641"/>
    <cellStyle name="Comma 6 2 2 4 3 2 2" xfId="642"/>
    <cellStyle name="Comma 6 2 2 4 3 3" xfId="643"/>
    <cellStyle name="Comma 6 2 2 4 3 4" xfId="644"/>
    <cellStyle name="Comma 6 2 2 4 4" xfId="645"/>
    <cellStyle name="Comma 6 2 2 4 4 2" xfId="646"/>
    <cellStyle name="Comma 6 2 2 4 5" xfId="647"/>
    <cellStyle name="Comma 6 2 2 4 6" xfId="648"/>
    <cellStyle name="Comma 6 2 2 5" xfId="649"/>
    <cellStyle name="Comma 6 2 2 5 2" xfId="650"/>
    <cellStyle name="Comma 6 2 2 5 2 2" xfId="651"/>
    <cellStyle name="Comma 6 2 2 5 2 2 2" xfId="652"/>
    <cellStyle name="Comma 6 2 2 5 2 2 2 2" xfId="653"/>
    <cellStyle name="Comma 6 2 2 5 2 2 3" xfId="654"/>
    <cellStyle name="Comma 6 2 2 5 2 2 4" xfId="655"/>
    <cellStyle name="Comma 6 2 2 5 2 3" xfId="656"/>
    <cellStyle name="Comma 6 2 2 5 2 3 2" xfId="657"/>
    <cellStyle name="Comma 6 2 2 5 2 4" xfId="658"/>
    <cellStyle name="Comma 6 2 2 5 2 5" xfId="659"/>
    <cellStyle name="Comma 6 2 2 5 3" xfId="660"/>
    <cellStyle name="Comma 6 2 2 5 3 2" xfId="661"/>
    <cellStyle name="Comma 6 2 2 5 3 2 2" xfId="662"/>
    <cellStyle name="Comma 6 2 2 5 3 3" xfId="663"/>
    <cellStyle name="Comma 6 2 2 5 3 4" xfId="664"/>
    <cellStyle name="Comma 6 2 2 5 4" xfId="665"/>
    <cellStyle name="Comma 6 2 2 5 4 2" xfId="666"/>
    <cellStyle name="Comma 6 2 2 5 5" xfId="667"/>
    <cellStyle name="Comma 6 2 2 5 6" xfId="668"/>
    <cellStyle name="Comma 6 2 2 6" xfId="669"/>
    <cellStyle name="Comma 6 2 2 6 2" xfId="670"/>
    <cellStyle name="Comma 6 2 2 6 2 2" xfId="671"/>
    <cellStyle name="Comma 6 2 2 6 3" xfId="672"/>
    <cellStyle name="Comma 6 2 2 6 4" xfId="673"/>
    <cellStyle name="Comma 6 2 2 7" xfId="674"/>
    <cellStyle name="Comma 6 2 2 7 2" xfId="675"/>
    <cellStyle name="Comma 6 2 2 8" xfId="676"/>
    <cellStyle name="Comma 6 2 2 9" xfId="677"/>
    <cellStyle name="Comma 6 2 3" xfId="678"/>
    <cellStyle name="Comma 6 2 3 2" xfId="679"/>
    <cellStyle name="Comma 6 2 3 2 2" xfId="680"/>
    <cellStyle name="Comma 6 2 3 2 2 2" xfId="681"/>
    <cellStyle name="Comma 6 2 3 2 2 2 2" xfId="682"/>
    <cellStyle name="Comma 6 2 3 2 2 3" xfId="683"/>
    <cellStyle name="Comma 6 2 3 2 2 4" xfId="684"/>
    <cellStyle name="Comma 6 2 3 2 3" xfId="685"/>
    <cellStyle name="Comma 6 2 3 2 3 2" xfId="686"/>
    <cellStyle name="Comma 6 2 3 2 4" xfId="687"/>
    <cellStyle name="Comma 6 2 3 2 5" xfId="688"/>
    <cellStyle name="Comma 6 2 3 3" xfId="689"/>
    <cellStyle name="Comma 6 2 3 3 2" xfId="690"/>
    <cellStyle name="Comma 6 2 3 3 2 2" xfId="691"/>
    <cellStyle name="Comma 6 2 3 3 3" xfId="692"/>
    <cellStyle name="Comma 6 2 3 3 4" xfId="693"/>
    <cellStyle name="Comma 6 2 3 4" xfId="694"/>
    <cellStyle name="Comma 6 2 3 4 2" xfId="695"/>
    <cellStyle name="Comma 6 2 3 5" xfId="696"/>
    <cellStyle name="Comma 6 2 3 6" xfId="697"/>
    <cellStyle name="Comma 6 2 4" xfId="698"/>
    <cellStyle name="Comma 6 2 4 2" xfId="699"/>
    <cellStyle name="Comma 6 2 4 2 2" xfId="700"/>
    <cellStyle name="Comma 6 2 4 3" xfId="701"/>
    <cellStyle name="Comma 6 2 4 4" xfId="702"/>
    <cellStyle name="Comma 6 2 5" xfId="703"/>
    <cellStyle name="Comma 6 2 5 2" xfId="704"/>
    <cellStyle name="Comma 6 2 6" xfId="705"/>
    <cellStyle name="Comma 6 2 7" xfId="706"/>
    <cellStyle name="Comma 6 3" xfId="707"/>
    <cellStyle name="Comma 6 3 2" xfId="708"/>
    <cellStyle name="Comma 6 3 2 2" xfId="709"/>
    <cellStyle name="Comma 6 3 2 2 2" xfId="710"/>
    <cellStyle name="Comma 6 3 2 2 2 2" xfId="711"/>
    <cellStyle name="Comma 6 3 2 2 3" xfId="712"/>
    <cellStyle name="Comma 6 3 2 2 4" xfId="713"/>
    <cellStyle name="Comma 6 3 2 3" xfId="714"/>
    <cellStyle name="Comma 6 3 2 3 2" xfId="715"/>
    <cellStyle name="Comma 6 3 2 4" xfId="716"/>
    <cellStyle name="Comma 6 3 2 5" xfId="717"/>
    <cellStyle name="Comma 6 3 3" xfId="718"/>
    <cellStyle name="Comma 6 3 3 2" xfId="719"/>
    <cellStyle name="Comma 6 3 3 2 2" xfId="720"/>
    <cellStyle name="Comma 6 3 3 3" xfId="721"/>
    <cellStyle name="Comma 6 3 3 4" xfId="722"/>
    <cellStyle name="Comma 6 3 4" xfId="723"/>
    <cellStyle name="Comma 6 3 4 2" xfId="724"/>
    <cellStyle name="Comma 6 3 5" xfId="725"/>
    <cellStyle name="Comma 6 3 6" xfId="726"/>
    <cellStyle name="Comma 6 4" xfId="727"/>
    <cellStyle name="Comma 6 4 2" xfId="728"/>
    <cellStyle name="Comma 6 4 2 2" xfId="729"/>
    <cellStyle name="Comma 6 4 2 2 2" xfId="730"/>
    <cellStyle name="Comma 6 4 2 3" xfId="731"/>
    <cellStyle name="Comma 6 4 2 4" xfId="732"/>
    <cellStyle name="Comma 6 4 3" xfId="733"/>
    <cellStyle name="Comma 6 4 3 2" xfId="734"/>
    <cellStyle name="Comma 6 4 4" xfId="735"/>
    <cellStyle name="Comma 6 4 5" xfId="736"/>
    <cellStyle name="Comma 6 5" xfId="737"/>
    <cellStyle name="Comma 6 5 2" xfId="738"/>
    <cellStyle name="Comma 6 5 2 2" xfId="739"/>
    <cellStyle name="Comma 6 5 3" xfId="740"/>
    <cellStyle name="Comma 6 5 4" xfId="741"/>
    <cellStyle name="Comma 6 6" xfId="742"/>
    <cellStyle name="Comma 6 6 2" xfId="743"/>
    <cellStyle name="Comma 6 7" xfId="744"/>
    <cellStyle name="Comma 6 8" xfId="745"/>
    <cellStyle name="Comma 6 9" xfId="746"/>
    <cellStyle name="Comma 7" xfId="28"/>
    <cellStyle name="Comma 7 2" xfId="29"/>
    <cellStyle name="Comma 7 2 2" xfId="747"/>
    <cellStyle name="Comma 7 2 2 2" xfId="748"/>
    <cellStyle name="Comma 7 2 2 2 2" xfId="749"/>
    <cellStyle name="Comma 7 2 2 2 2 2" xfId="750"/>
    <cellStyle name="Comma 7 2 2 2 2 2 2" xfId="751"/>
    <cellStyle name="Comma 7 2 2 2 2 3" xfId="752"/>
    <cellStyle name="Comma 7 2 2 2 2 4" xfId="753"/>
    <cellStyle name="Comma 7 2 2 2 3" xfId="754"/>
    <cellStyle name="Comma 7 2 2 2 3 2" xfId="755"/>
    <cellStyle name="Comma 7 2 2 2 4" xfId="756"/>
    <cellStyle name="Comma 7 2 2 2 5" xfId="757"/>
    <cellStyle name="Comma 7 2 2 3" xfId="758"/>
    <cellStyle name="Comma 7 2 2 3 2" xfId="759"/>
    <cellStyle name="Comma 7 2 2 3 2 2" xfId="760"/>
    <cellStyle name="Comma 7 2 2 3 2 2 2" xfId="761"/>
    <cellStyle name="Comma 7 2 2 3 2 3" xfId="762"/>
    <cellStyle name="Comma 7 2 2 3 2 4" xfId="763"/>
    <cellStyle name="Comma 7 2 2 3 3" xfId="764"/>
    <cellStyle name="Comma 7 2 2 3 3 2" xfId="765"/>
    <cellStyle name="Comma 7 2 2 3 4" xfId="766"/>
    <cellStyle name="Comma 7 2 2 3 5" xfId="767"/>
    <cellStyle name="Comma 7 2 2 4" xfId="768"/>
    <cellStyle name="Comma 7 2 2 4 2" xfId="769"/>
    <cellStyle name="Comma 7 2 2 4 2 2" xfId="770"/>
    <cellStyle name="Comma 7 2 2 4 3" xfId="771"/>
    <cellStyle name="Comma 7 2 2 4 4" xfId="772"/>
    <cellStyle name="Comma 7 2 2 5" xfId="773"/>
    <cellStyle name="Comma 7 2 2 5 2" xfId="774"/>
    <cellStyle name="Comma 7 2 2 6" xfId="775"/>
    <cellStyle name="Comma 7 2 2 7" xfId="776"/>
    <cellStyle name="Comma 7 2 3" xfId="777"/>
    <cellStyle name="Comma 7 2 3 2" xfId="778"/>
    <cellStyle name="Comma 7 2 3 2 2" xfId="779"/>
    <cellStyle name="Comma 7 2 3 2 2 2" xfId="780"/>
    <cellStyle name="Comma 7 2 3 2 3" xfId="781"/>
    <cellStyle name="Comma 7 2 3 2 4" xfId="782"/>
    <cellStyle name="Comma 7 2 3 3" xfId="783"/>
    <cellStyle name="Comma 7 2 3 3 2" xfId="784"/>
    <cellStyle name="Comma 7 2 3 4" xfId="785"/>
    <cellStyle name="Comma 7 2 3 5" xfId="786"/>
    <cellStyle name="Comma 7 2 4" xfId="787"/>
    <cellStyle name="Comma 7 2 4 2" xfId="788"/>
    <cellStyle name="Comma 7 2 4 2 2" xfId="789"/>
    <cellStyle name="Comma 7 2 4 3" xfId="790"/>
    <cellStyle name="Comma 7 2 4 4" xfId="791"/>
    <cellStyle name="Comma 7 2 5" xfId="792"/>
    <cellStyle name="Comma 7 2 5 2" xfId="793"/>
    <cellStyle name="Comma 7 2 6" xfId="794"/>
    <cellStyle name="Comma 7 2 7" xfId="795"/>
    <cellStyle name="Comma 7 2 8" xfId="796"/>
    <cellStyle name="Comma 7 3" xfId="797"/>
    <cellStyle name="Comma 7 3 2" xfId="798"/>
    <cellStyle name="Comma 7 3 2 2" xfId="799"/>
    <cellStyle name="Comma 7 3 2 2 2" xfId="800"/>
    <cellStyle name="Comma 7 3 2 3" xfId="801"/>
    <cellStyle name="Comma 7 3 2 4" xfId="802"/>
    <cellStyle name="Comma 7 3 3" xfId="803"/>
    <cellStyle name="Comma 7 3 3 2" xfId="804"/>
    <cellStyle name="Comma 7 3 4" xfId="805"/>
    <cellStyle name="Comma 7 3 5" xfId="806"/>
    <cellStyle name="Comma 7 4" xfId="807"/>
    <cellStyle name="Comma 7 4 2" xfId="808"/>
    <cellStyle name="Comma 7 4 2 2" xfId="809"/>
    <cellStyle name="Comma 7 4 2 2 2" xfId="810"/>
    <cellStyle name="Comma 7 4 2 3" xfId="811"/>
    <cellStyle name="Comma 7 4 2 4" xfId="812"/>
    <cellStyle name="Comma 7 4 3" xfId="813"/>
    <cellStyle name="Comma 7 4 3 2" xfId="814"/>
    <cellStyle name="Comma 7 4 4" xfId="815"/>
    <cellStyle name="Comma 7 4 5" xfId="816"/>
    <cellStyle name="Comma 7 5" xfId="817"/>
    <cellStyle name="Comma 7 5 2" xfId="818"/>
    <cellStyle name="Comma 7 5 2 2" xfId="819"/>
    <cellStyle name="Comma 7 5 3" xfId="820"/>
    <cellStyle name="Comma 7 5 4" xfId="821"/>
    <cellStyle name="Comma 7 6" xfId="822"/>
    <cellStyle name="Comma 7 6 2" xfId="823"/>
    <cellStyle name="Comma 7 7" xfId="824"/>
    <cellStyle name="Comma 7 8" xfId="825"/>
    <cellStyle name="Comma 7 9" xfId="826"/>
    <cellStyle name="Comma 8" xfId="30"/>
    <cellStyle name="Comma 8 2" xfId="31"/>
    <cellStyle name="Comma 8 2 2" xfId="827"/>
    <cellStyle name="Comma 8 2 2 2" xfId="828"/>
    <cellStyle name="Comma 8 2 2 2 2" xfId="829"/>
    <cellStyle name="Comma 8 2 2 3" xfId="830"/>
    <cellStyle name="Comma 8 2 2 4" xfId="831"/>
    <cellStyle name="Comma 8 2 3" xfId="832"/>
    <cellStyle name="Comma 8 2 3 2" xfId="833"/>
    <cellStyle name="Comma 8 2 4" xfId="834"/>
    <cellStyle name="Comma 8 2 5" xfId="835"/>
    <cellStyle name="Comma 8 3" xfId="836"/>
    <cellStyle name="Comma 8 3 2" xfId="837"/>
    <cellStyle name="Comma 8 3 2 2" xfId="838"/>
    <cellStyle name="Comma 8 3 2 2 2" xfId="839"/>
    <cellStyle name="Comma 8 3 2 3" xfId="840"/>
    <cellStyle name="Comma 8 3 2 4" xfId="841"/>
    <cellStyle name="Comma 8 3 3" xfId="842"/>
    <cellStyle name="Comma 8 3 3 2" xfId="843"/>
    <cellStyle name="Comma 8 3 4" xfId="844"/>
    <cellStyle name="Comma 8 3 5" xfId="845"/>
    <cellStyle name="Comma 8 4" xfId="846"/>
    <cellStyle name="Comma 8 4 2" xfId="847"/>
    <cellStyle name="Comma 8 4 2 2" xfId="848"/>
    <cellStyle name="Comma 8 4 2 2 2" xfId="849"/>
    <cellStyle name="Comma 8 4 2 3" xfId="850"/>
    <cellStyle name="Comma 8 4 2 4" xfId="851"/>
    <cellStyle name="Comma 8 4 3" xfId="852"/>
    <cellStyle name="Comma 8 4 3 2" xfId="853"/>
    <cellStyle name="Comma 8 4 4" xfId="854"/>
    <cellStyle name="Comma 8 4 5" xfId="855"/>
    <cellStyle name="Comma 8 5" xfId="856"/>
    <cellStyle name="Comma 8 5 2" xfId="857"/>
    <cellStyle name="Comma 8 5 2 2" xfId="858"/>
    <cellStyle name="Comma 8 5 3" xfId="859"/>
    <cellStyle name="Comma 8 5 4" xfId="860"/>
    <cellStyle name="Comma 8 6" xfId="861"/>
    <cellStyle name="Comma 8 6 2" xfId="862"/>
    <cellStyle name="Comma 8 7" xfId="863"/>
    <cellStyle name="Comma 8 8" xfId="864"/>
    <cellStyle name="Comma 8 9" xfId="865"/>
    <cellStyle name="Comma 9" xfId="32"/>
    <cellStyle name="Comma 9 2" xfId="867"/>
    <cellStyle name="Comma 9 2 2" xfId="868"/>
    <cellStyle name="Comma 9 2 2 2" xfId="869"/>
    <cellStyle name="Comma 9 2 2 2 2" xfId="870"/>
    <cellStyle name="Comma 9 2 2 3" xfId="871"/>
    <cellStyle name="Comma 9 2 2 4" xfId="872"/>
    <cellStyle name="Comma 9 2 3" xfId="873"/>
    <cellStyle name="Comma 9 2 3 2" xfId="874"/>
    <cellStyle name="Comma 9 2 4" xfId="875"/>
    <cellStyle name="Comma 9 2 5" xfId="876"/>
    <cellStyle name="Comma 9 3" xfId="877"/>
    <cellStyle name="Comma 9 3 2" xfId="878"/>
    <cellStyle name="Comma 9 3 2 2" xfId="879"/>
    <cellStyle name="Comma 9 3 2 2 2" xfId="880"/>
    <cellStyle name="Comma 9 3 2 3" xfId="881"/>
    <cellStyle name="Comma 9 3 2 4" xfId="882"/>
    <cellStyle name="Comma 9 3 3" xfId="883"/>
    <cellStyle name="Comma 9 3 3 2" xfId="884"/>
    <cellStyle name="Comma 9 3 4" xfId="885"/>
    <cellStyle name="Comma 9 3 5" xfId="886"/>
    <cellStyle name="Comma 9 4" xfId="887"/>
    <cellStyle name="Comma 9 4 2" xfId="888"/>
    <cellStyle name="Comma 9 4 2 2" xfId="889"/>
    <cellStyle name="Comma 9 4 2 2 2" xfId="890"/>
    <cellStyle name="Comma 9 4 2 3" xfId="891"/>
    <cellStyle name="Comma 9 4 2 4" xfId="892"/>
    <cellStyle name="Comma 9 4 3" xfId="893"/>
    <cellStyle name="Comma 9 4 3 2" xfId="894"/>
    <cellStyle name="Comma 9 4 4" xfId="895"/>
    <cellStyle name="Comma 9 4 5" xfId="896"/>
    <cellStyle name="Comma 9 5" xfId="897"/>
    <cellStyle name="Comma 9 6" xfId="866"/>
    <cellStyle name="Currency 2" xfId="898"/>
    <cellStyle name="Currency 3" xfId="899"/>
    <cellStyle name="Explanatory Text 2" xfId="900"/>
    <cellStyle name="Explanatory Text 2 2" xfId="3453"/>
    <cellStyle name="Explanatory Text 2 3" xfId="6013"/>
    <cellStyle name="Explanatory Text 2 4" xfId="6150"/>
    <cellStyle name="Explanatory Text 3" xfId="3330"/>
    <cellStyle name="foot left" xfId="901"/>
    <cellStyle name="foot left 2" xfId="6232"/>
    <cellStyle name="foot-right" xfId="902"/>
    <cellStyle name="foot-right 2" xfId="6233"/>
    <cellStyle name="Good 2" xfId="903"/>
    <cellStyle name="Good 2 2" xfId="3454"/>
    <cellStyle name="Good 2 3" xfId="6014"/>
    <cellStyle name="Good 2 4" xfId="6151"/>
    <cellStyle name="Good 3" xfId="3321"/>
    <cellStyle name="Heading 1 2" xfId="904"/>
    <cellStyle name="Heading 1 2 2" xfId="3455"/>
    <cellStyle name="Heading 1 2 3" xfId="6015"/>
    <cellStyle name="Heading 1 2 4" xfId="6152"/>
    <cellStyle name="Heading 1 3" xfId="3317"/>
    <cellStyle name="Heading 2 2" xfId="905"/>
    <cellStyle name="Heading 2 2 2" xfId="3456"/>
    <cellStyle name="Heading 2 2 3" xfId="6016"/>
    <cellStyle name="Heading 2 2 4" xfId="6153"/>
    <cellStyle name="Heading 2 3" xfId="3318"/>
    <cellStyle name="Heading 3 2" xfId="906"/>
    <cellStyle name="Heading 3 2 2" xfId="3457"/>
    <cellStyle name="Heading 3 2 3" xfId="3819"/>
    <cellStyle name="Heading 3 2 4" xfId="6017"/>
    <cellStyle name="Heading 3 2 5" xfId="6154"/>
    <cellStyle name="Heading 3 3" xfId="3319"/>
    <cellStyle name="Heading 4 2" xfId="907"/>
    <cellStyle name="Heading 4 2 2" xfId="3458"/>
    <cellStyle name="Heading 4 2 3" xfId="6018"/>
    <cellStyle name="Heading 4 2 4" xfId="6155"/>
    <cellStyle name="Heading 4 3" xfId="3320"/>
    <cellStyle name="Hyperlink 2" xfId="908"/>
    <cellStyle name="Hyperlink 2 10" xfId="909"/>
    <cellStyle name="Hyperlink 2 10 2" xfId="6235"/>
    <cellStyle name="Hyperlink 2 11" xfId="910"/>
    <cellStyle name="Hyperlink 2 11 2" xfId="6236"/>
    <cellStyle name="Hyperlink 2 12" xfId="911"/>
    <cellStyle name="Hyperlink 2 13" xfId="3555"/>
    <cellStyle name="Hyperlink 2 14" xfId="6234"/>
    <cellStyle name="Hyperlink 2 2" xfId="912"/>
    <cellStyle name="Hyperlink 2 2 2" xfId="6237"/>
    <cellStyle name="Hyperlink 2 3" xfId="913"/>
    <cellStyle name="Hyperlink 2 3 2" xfId="6238"/>
    <cellStyle name="Hyperlink 2 4" xfId="914"/>
    <cellStyle name="Hyperlink 2 4 2" xfId="6239"/>
    <cellStyle name="Hyperlink 2 5" xfId="915"/>
    <cellStyle name="Hyperlink 2 5 2" xfId="6240"/>
    <cellStyle name="Hyperlink 2 6" xfId="916"/>
    <cellStyle name="Hyperlink 2 6 2" xfId="6241"/>
    <cellStyle name="Hyperlink 2 7" xfId="917"/>
    <cellStyle name="Hyperlink 2 7 2" xfId="6242"/>
    <cellStyle name="Hyperlink 2 8" xfId="918"/>
    <cellStyle name="Hyperlink 2 8 2" xfId="6243"/>
    <cellStyle name="Hyperlink 2 9" xfId="919"/>
    <cellStyle name="Hyperlink 2 9 2" xfId="6244"/>
    <cellStyle name="Input 2" xfId="920"/>
    <cellStyle name="Input 2 2" xfId="921"/>
    <cellStyle name="Input 2 2 10" xfId="6157"/>
    <cellStyle name="Input 2 2 2" xfId="922"/>
    <cellStyle name="Input 2 2 2 2" xfId="923"/>
    <cellStyle name="Input 2 2 2 2 2" xfId="924"/>
    <cellStyle name="Input 2 2 2 2 2 2" xfId="4139"/>
    <cellStyle name="Input 2 2 2 2 2 3" xfId="5835"/>
    <cellStyle name="Input 2 2 2 2 3" xfId="925"/>
    <cellStyle name="Input 2 2 2 2 3 2" xfId="4140"/>
    <cellStyle name="Input 2 2 2 2 3 3" xfId="5836"/>
    <cellStyle name="Input 2 2 2 2 4" xfId="3886"/>
    <cellStyle name="Input 2 2 2 2 5" xfId="4117"/>
    <cellStyle name="Input 2 2 2 3" xfId="926"/>
    <cellStyle name="Input 2 2 2 3 2" xfId="4141"/>
    <cellStyle name="Input 2 2 2 3 3" xfId="5837"/>
    <cellStyle name="Input 2 2 2 4" xfId="927"/>
    <cellStyle name="Input 2 2 2 4 2" xfId="4142"/>
    <cellStyle name="Input 2 2 2 4 3" xfId="5838"/>
    <cellStyle name="Input 2 2 2 5" xfId="3772"/>
    <cellStyle name="Input 2 2 3" xfId="928"/>
    <cellStyle name="Input 2 2 3 2" xfId="929"/>
    <cellStyle name="Input 2 2 3 2 2" xfId="930"/>
    <cellStyle name="Input 2 2 3 2 2 2" xfId="4143"/>
    <cellStyle name="Input 2 2 3 2 2 3" xfId="5839"/>
    <cellStyle name="Input 2 2 3 2 3" xfId="931"/>
    <cellStyle name="Input 2 2 3 2 3 2" xfId="4144"/>
    <cellStyle name="Input 2 2 3 2 3 3" xfId="5840"/>
    <cellStyle name="Input 2 2 3 2 4" xfId="3915"/>
    <cellStyle name="Input 2 2 3 2 5" xfId="4112"/>
    <cellStyle name="Input 2 2 3 3" xfId="932"/>
    <cellStyle name="Input 2 2 3 3 2" xfId="4145"/>
    <cellStyle name="Input 2 2 3 3 3" xfId="5841"/>
    <cellStyle name="Input 2 2 3 4" xfId="933"/>
    <cellStyle name="Input 2 2 3 4 2" xfId="4146"/>
    <cellStyle name="Input 2 2 3 4 3" xfId="5842"/>
    <cellStyle name="Input 2 2 3 5" xfId="3564"/>
    <cellStyle name="Input 2 2 4" xfId="934"/>
    <cellStyle name="Input 2 2 4 2" xfId="935"/>
    <cellStyle name="Input 2 2 4 2 2" xfId="936"/>
    <cellStyle name="Input 2 2 4 2 2 2" xfId="4147"/>
    <cellStyle name="Input 2 2 4 2 2 3" xfId="5843"/>
    <cellStyle name="Input 2 2 4 2 3" xfId="937"/>
    <cellStyle name="Input 2 2 4 2 3 2" xfId="4148"/>
    <cellStyle name="Input 2 2 4 2 3 3" xfId="5844"/>
    <cellStyle name="Input 2 2 4 2 4" xfId="3914"/>
    <cellStyle name="Input 2 2 4 2 5" xfId="4113"/>
    <cellStyle name="Input 2 2 4 3" xfId="938"/>
    <cellStyle name="Input 2 2 4 3 2" xfId="4149"/>
    <cellStyle name="Input 2 2 4 3 3" xfId="5845"/>
    <cellStyle name="Input 2 2 4 4" xfId="939"/>
    <cellStyle name="Input 2 2 4 4 2" xfId="4150"/>
    <cellStyle name="Input 2 2 4 4 3" xfId="5846"/>
    <cellStyle name="Input 2 2 4 5" xfId="3565"/>
    <cellStyle name="Input 2 2 5" xfId="940"/>
    <cellStyle name="Input 2 2 5 2" xfId="941"/>
    <cellStyle name="Input 2 2 5 2 2" xfId="4151"/>
    <cellStyle name="Input 2 2 5 2 3" xfId="5847"/>
    <cellStyle name="Input 2 2 5 3" xfId="942"/>
    <cellStyle name="Input 2 2 5 3 2" xfId="4152"/>
    <cellStyle name="Input 2 2 5 3 3" xfId="5848"/>
    <cellStyle name="Input 2 2 5 4" xfId="3831"/>
    <cellStyle name="Input 2 2 5 5" xfId="4137"/>
    <cellStyle name="Input 2 2 6" xfId="943"/>
    <cellStyle name="Input 2 2 6 2" xfId="4153"/>
    <cellStyle name="Input 2 2 6 3" xfId="5849"/>
    <cellStyle name="Input 2 2 7" xfId="944"/>
    <cellStyle name="Input 2 2 7 2" xfId="4154"/>
    <cellStyle name="Input 2 2 7 3" xfId="5850"/>
    <cellStyle name="Input 2 2 8" xfId="3460"/>
    <cellStyle name="Input 2 2 9" xfId="6020"/>
    <cellStyle name="Input 2 3" xfId="945"/>
    <cellStyle name="Input 2 3 2" xfId="946"/>
    <cellStyle name="Input 2 3 2 2" xfId="947"/>
    <cellStyle name="Input 2 3 2 2 2" xfId="4155"/>
    <cellStyle name="Input 2 3 2 2 3" xfId="5851"/>
    <cellStyle name="Input 2 3 2 3" xfId="948"/>
    <cellStyle name="Input 2 3 2 3 2" xfId="4156"/>
    <cellStyle name="Input 2 3 2 3 3" xfId="5852"/>
    <cellStyle name="Input 2 3 2 4" xfId="3874"/>
    <cellStyle name="Input 2 3 2 5" xfId="4122"/>
    <cellStyle name="Input 2 3 3" xfId="949"/>
    <cellStyle name="Input 2 3 3 2" xfId="4157"/>
    <cellStyle name="Input 2 3 3 3" xfId="5853"/>
    <cellStyle name="Input 2 3 4" xfId="950"/>
    <cellStyle name="Input 2 3 4 2" xfId="4158"/>
    <cellStyle name="Input 2 3 4 3" xfId="5854"/>
    <cellStyle name="Input 2 3 5" xfId="3783"/>
    <cellStyle name="Input 2 4" xfId="951"/>
    <cellStyle name="Input 2 4 2" xfId="952"/>
    <cellStyle name="Input 2 4 2 2" xfId="953"/>
    <cellStyle name="Input 2 4 2 2 2" xfId="4159"/>
    <cellStyle name="Input 2 4 2 2 3" xfId="5855"/>
    <cellStyle name="Input 2 4 2 3" xfId="954"/>
    <cellStyle name="Input 2 4 2 3 2" xfId="4160"/>
    <cellStyle name="Input 2 4 2 3 3" xfId="5856"/>
    <cellStyle name="Input 2 4 2 4" xfId="3869"/>
    <cellStyle name="Input 2 4 2 5" xfId="4127"/>
    <cellStyle name="Input 2 4 3" xfId="955"/>
    <cellStyle name="Input 2 4 3 2" xfId="4161"/>
    <cellStyle name="Input 2 4 3 3" xfId="5857"/>
    <cellStyle name="Input 2 4 4" xfId="956"/>
    <cellStyle name="Input 2 4 4 2" xfId="4162"/>
    <cellStyle name="Input 2 4 4 3" xfId="5858"/>
    <cellStyle name="Input 2 4 5" xfId="3788"/>
    <cellStyle name="Input 2 5" xfId="957"/>
    <cellStyle name="Input 2 5 2" xfId="958"/>
    <cellStyle name="Input 2 5 2 2" xfId="959"/>
    <cellStyle name="Input 2 5 2 2 2" xfId="4163"/>
    <cellStyle name="Input 2 5 2 2 3" xfId="5859"/>
    <cellStyle name="Input 2 5 2 3" xfId="960"/>
    <cellStyle name="Input 2 5 2 3 2" xfId="4164"/>
    <cellStyle name="Input 2 5 2 3 3" xfId="5860"/>
    <cellStyle name="Input 2 5 2 4" xfId="3863"/>
    <cellStyle name="Input 2 5 2 5" xfId="4130"/>
    <cellStyle name="Input 2 5 3" xfId="961"/>
    <cellStyle name="Input 2 5 3 2" xfId="4165"/>
    <cellStyle name="Input 2 5 3 3" xfId="5861"/>
    <cellStyle name="Input 2 5 4" xfId="962"/>
    <cellStyle name="Input 2 5 4 2" xfId="4166"/>
    <cellStyle name="Input 2 5 4 3" xfId="5862"/>
    <cellStyle name="Input 2 5 5" xfId="3794"/>
    <cellStyle name="Input 2 6" xfId="963"/>
    <cellStyle name="Input 2 7" xfId="3459"/>
    <cellStyle name="Input 2 8" xfId="6019"/>
    <cellStyle name="Input 2 9" xfId="6156"/>
    <cellStyle name="Input 3" xfId="3324"/>
    <cellStyle name="Linked Cell 2" xfId="964"/>
    <cellStyle name="Linked Cell 2 2" xfId="3461"/>
    <cellStyle name="Linked Cell 2 3" xfId="6021"/>
    <cellStyle name="Linked Cell 2 4" xfId="6158"/>
    <cellStyle name="Linked Cell 3" xfId="3327"/>
    <cellStyle name="Neutral 2" xfId="965"/>
    <cellStyle name="Neutral 2 2" xfId="3462"/>
    <cellStyle name="Neutral 2 3" xfId="6022"/>
    <cellStyle name="Neutral 2 4" xfId="6159"/>
    <cellStyle name="Neutral 3" xfId="3323"/>
    <cellStyle name="Normal" xfId="0" builtinId="0"/>
    <cellStyle name="Normal - Style1" xfId="966"/>
    <cellStyle name="Normal - Style2" xfId="967"/>
    <cellStyle name="Normal - Style2 2" xfId="6245"/>
    <cellStyle name="Normal - Style3" xfId="968"/>
    <cellStyle name="Normal - Style3 2" xfId="6246"/>
    <cellStyle name="Normal - Style4" xfId="969"/>
    <cellStyle name="Normal - Style4 2" xfId="6247"/>
    <cellStyle name="Normal - Style5" xfId="970"/>
    <cellStyle name="Normal - Style5 2" xfId="6248"/>
    <cellStyle name="Normal - Style6" xfId="971"/>
    <cellStyle name="Normal - Style6 2" xfId="6249"/>
    <cellStyle name="Normal - Style7" xfId="972"/>
    <cellStyle name="Normal - Style7 2" xfId="6250"/>
    <cellStyle name="Normal - Style8" xfId="973"/>
    <cellStyle name="Normal - Style8 2" xfId="6251"/>
    <cellStyle name="Normal 10" xfId="33"/>
    <cellStyle name="Normal 10 10" xfId="975"/>
    <cellStyle name="Normal 10 11" xfId="3463"/>
    <cellStyle name="Normal 10 12" xfId="6023"/>
    <cellStyle name="Normal 10 13" xfId="6160"/>
    <cellStyle name="Normal 10 14" xfId="974"/>
    <cellStyle name="Normal 10 15" xfId="6252"/>
    <cellStyle name="Normal 10 2" xfId="34"/>
    <cellStyle name="Normal 10 2 10" xfId="3464"/>
    <cellStyle name="Normal 10 2 11" xfId="6024"/>
    <cellStyle name="Normal 10 2 12" xfId="6161"/>
    <cellStyle name="Normal 10 2 13" xfId="976"/>
    <cellStyle name="Normal 10 2 14" xfId="6327"/>
    <cellStyle name="Normal 10 2 15" xfId="6332"/>
    <cellStyle name="Normal 10 2 2" xfId="977"/>
    <cellStyle name="Normal 10 2 2 2" xfId="978"/>
    <cellStyle name="Normal 10 2 2 2 2" xfId="979"/>
    <cellStyle name="Normal 10 2 2 2 2 2" xfId="980"/>
    <cellStyle name="Normal 10 2 2 2 2 2 2" xfId="981"/>
    <cellStyle name="Normal 10 2 2 2 2 2 2 2" xfId="4168"/>
    <cellStyle name="Normal 10 2 2 2 2 2 3" xfId="4167"/>
    <cellStyle name="Normal 10 2 2 2 2 3" xfId="982"/>
    <cellStyle name="Normal 10 2 2 2 2 3 2" xfId="4169"/>
    <cellStyle name="Normal 10 2 2 2 2 4" xfId="983"/>
    <cellStyle name="Normal 10 2 2 2 2 4 2" xfId="4170"/>
    <cellStyle name="Normal 10 2 2 2 2 5" xfId="3895"/>
    <cellStyle name="Normal 10 2 2 2 3" xfId="984"/>
    <cellStyle name="Normal 10 2 2 2 3 2" xfId="985"/>
    <cellStyle name="Normal 10 2 2 2 3 2 2" xfId="4172"/>
    <cellStyle name="Normal 10 2 2 2 3 3" xfId="4171"/>
    <cellStyle name="Normal 10 2 2 2 4" xfId="986"/>
    <cellStyle name="Normal 10 2 2 2 4 2" xfId="4173"/>
    <cellStyle name="Normal 10 2 2 2 5" xfId="987"/>
    <cellStyle name="Normal 10 2 2 2 5 2" xfId="4174"/>
    <cellStyle name="Normal 10 2 2 2 6" xfId="3763"/>
    <cellStyle name="Normal 10 2 2 3" xfId="988"/>
    <cellStyle name="Normal 10 2 2 3 2" xfId="989"/>
    <cellStyle name="Normal 10 2 2 3 2 2" xfId="990"/>
    <cellStyle name="Normal 10 2 2 3 2 2 2" xfId="4176"/>
    <cellStyle name="Normal 10 2 2 3 2 3" xfId="4175"/>
    <cellStyle name="Normal 10 2 2 3 3" xfId="991"/>
    <cellStyle name="Normal 10 2 2 3 3 2" xfId="4177"/>
    <cellStyle name="Normal 10 2 2 3 4" xfId="992"/>
    <cellStyle name="Normal 10 2 2 3 4 2" xfId="4178"/>
    <cellStyle name="Normal 10 2 2 3 5" xfId="3840"/>
    <cellStyle name="Normal 10 2 2 4" xfId="993"/>
    <cellStyle name="Normal 10 2 2 4 2" xfId="994"/>
    <cellStyle name="Normal 10 2 2 4 2 2" xfId="4180"/>
    <cellStyle name="Normal 10 2 2 4 3" xfId="4179"/>
    <cellStyle name="Normal 10 2 2 5" xfId="995"/>
    <cellStyle name="Normal 10 2 2 5 2" xfId="4181"/>
    <cellStyle name="Normal 10 2 2 6" xfId="996"/>
    <cellStyle name="Normal 10 2 2 6 2" xfId="4182"/>
    <cellStyle name="Normal 10 2 2 7" xfId="3465"/>
    <cellStyle name="Normal 10 2 2 8" xfId="6025"/>
    <cellStyle name="Normal 10 2 2 9" xfId="6162"/>
    <cellStyle name="Normal 10 2 3" xfId="997"/>
    <cellStyle name="Normal 10 2 3 2" xfId="998"/>
    <cellStyle name="Normal 10 2 3 2 2" xfId="999"/>
    <cellStyle name="Normal 10 2 3 2 2 2" xfId="1000"/>
    <cellStyle name="Normal 10 2 3 2 2 2 2" xfId="1001"/>
    <cellStyle name="Normal 10 2 3 2 2 2 2 2" xfId="4184"/>
    <cellStyle name="Normal 10 2 3 2 2 2 3" xfId="4183"/>
    <cellStyle name="Normal 10 2 3 2 2 3" xfId="1002"/>
    <cellStyle name="Normal 10 2 3 2 2 3 2" xfId="4185"/>
    <cellStyle name="Normal 10 2 3 2 2 4" xfId="1003"/>
    <cellStyle name="Normal 10 2 3 2 2 4 2" xfId="4186"/>
    <cellStyle name="Normal 10 2 3 2 2 5" xfId="3896"/>
    <cellStyle name="Normal 10 2 3 2 3" xfId="1004"/>
    <cellStyle name="Normal 10 2 3 2 3 2" xfId="1005"/>
    <cellStyle name="Normal 10 2 3 2 3 2 2" xfId="4188"/>
    <cellStyle name="Normal 10 2 3 2 3 3" xfId="4187"/>
    <cellStyle name="Normal 10 2 3 2 4" xfId="1006"/>
    <cellStyle name="Normal 10 2 3 2 4 2" xfId="4189"/>
    <cellStyle name="Normal 10 2 3 2 5" xfId="1007"/>
    <cellStyle name="Normal 10 2 3 2 5 2" xfId="4190"/>
    <cellStyle name="Normal 10 2 3 2 6" xfId="3762"/>
    <cellStyle name="Normal 10 2 3 3" xfId="1008"/>
    <cellStyle name="Normal 10 2 3 3 2" xfId="1009"/>
    <cellStyle name="Normal 10 2 3 3 2 2" xfId="1010"/>
    <cellStyle name="Normal 10 2 3 3 2 2 2" xfId="4192"/>
    <cellStyle name="Normal 10 2 3 3 2 3" xfId="4191"/>
    <cellStyle name="Normal 10 2 3 3 3" xfId="1011"/>
    <cellStyle name="Normal 10 2 3 3 3 2" xfId="4193"/>
    <cellStyle name="Normal 10 2 3 3 4" xfId="1012"/>
    <cellStyle name="Normal 10 2 3 3 4 2" xfId="4194"/>
    <cellStyle name="Normal 10 2 3 3 5" xfId="3841"/>
    <cellStyle name="Normal 10 2 3 4" xfId="1013"/>
    <cellStyle name="Normal 10 2 3 4 2" xfId="1014"/>
    <cellStyle name="Normal 10 2 3 4 2 2" xfId="4196"/>
    <cellStyle name="Normal 10 2 3 4 3" xfId="4195"/>
    <cellStyle name="Normal 10 2 3 5" xfId="1015"/>
    <cellStyle name="Normal 10 2 3 5 2" xfId="4197"/>
    <cellStyle name="Normal 10 2 3 6" xfId="1016"/>
    <cellStyle name="Normal 10 2 3 6 2" xfId="4198"/>
    <cellStyle name="Normal 10 2 3 7" xfId="3466"/>
    <cellStyle name="Normal 10 2 3 8" xfId="6026"/>
    <cellStyle name="Normal 10 2 3 9" xfId="6163"/>
    <cellStyle name="Normal 10 2 4" xfId="1017"/>
    <cellStyle name="Normal 10 2 4 10" xfId="6164"/>
    <cellStyle name="Normal 10 2 4 2" xfId="1018"/>
    <cellStyle name="Normal 10 2 4 2 10" xfId="6165"/>
    <cellStyle name="Normal 10 2 4 2 2" xfId="1019"/>
    <cellStyle name="Normal 10 2 4 2 2 10" xfId="6166"/>
    <cellStyle name="Normal 10 2 4 2 2 2" xfId="1020"/>
    <cellStyle name="Normal 10 2 4 2 2 2 2" xfId="1021"/>
    <cellStyle name="Normal 10 2 4 2 2 2 2 2" xfId="1022"/>
    <cellStyle name="Normal 10 2 4 2 2 2 2 2 2" xfId="1023"/>
    <cellStyle name="Normal 10 2 4 2 2 2 2 2 2 2" xfId="4200"/>
    <cellStyle name="Normal 10 2 4 2 2 2 2 2 3" xfId="4199"/>
    <cellStyle name="Normal 10 2 4 2 2 2 2 3" xfId="1024"/>
    <cellStyle name="Normal 10 2 4 2 2 2 2 3 2" xfId="4201"/>
    <cellStyle name="Normal 10 2 4 2 2 2 2 4" xfId="1025"/>
    <cellStyle name="Normal 10 2 4 2 2 2 2 4 2" xfId="4202"/>
    <cellStyle name="Normal 10 2 4 2 2 2 2 5" xfId="3907"/>
    <cellStyle name="Normal 10 2 4 2 2 2 3" xfId="1026"/>
    <cellStyle name="Normal 10 2 4 2 2 2 3 2" xfId="1027"/>
    <cellStyle name="Normal 10 2 4 2 2 2 3 2 2" xfId="4204"/>
    <cellStyle name="Normal 10 2 4 2 2 2 3 3" xfId="4203"/>
    <cellStyle name="Normal 10 2 4 2 2 2 4" xfId="1028"/>
    <cellStyle name="Normal 10 2 4 2 2 2 4 2" xfId="4205"/>
    <cellStyle name="Normal 10 2 4 2 2 2 5" xfId="1029"/>
    <cellStyle name="Normal 10 2 4 2 2 2 5 2" xfId="4206"/>
    <cellStyle name="Normal 10 2 4 2 2 2 6" xfId="3751"/>
    <cellStyle name="Normal 10 2 4 2 2 3" xfId="1030"/>
    <cellStyle name="Normal 10 2 4 2 2 3 2" xfId="1031"/>
    <cellStyle name="Normal 10 2 4 2 2 3 2 2" xfId="1032"/>
    <cellStyle name="Normal 10 2 4 2 2 3 2 2 2" xfId="1033"/>
    <cellStyle name="Normal 10 2 4 2 2 3 2 2 2 2" xfId="4208"/>
    <cellStyle name="Normal 10 2 4 2 2 3 2 2 3" xfId="4207"/>
    <cellStyle name="Normal 10 2 4 2 2 3 2 3" xfId="1034"/>
    <cellStyle name="Normal 10 2 4 2 2 3 2 3 2" xfId="4209"/>
    <cellStyle name="Normal 10 2 4 2 2 3 2 4" xfId="1035"/>
    <cellStyle name="Normal 10 2 4 2 2 3 2 4 2" xfId="4210"/>
    <cellStyle name="Normal 10 2 4 2 2 3 2 5" xfId="3919"/>
    <cellStyle name="Normal 10 2 4 2 2 3 3" xfId="1036"/>
    <cellStyle name="Normal 10 2 4 2 2 3 3 2" xfId="1037"/>
    <cellStyle name="Normal 10 2 4 2 2 3 3 2 2" xfId="4212"/>
    <cellStyle name="Normal 10 2 4 2 2 3 3 3" xfId="4211"/>
    <cellStyle name="Normal 10 2 4 2 2 3 4" xfId="1038"/>
    <cellStyle name="Normal 10 2 4 2 2 3 4 2" xfId="4213"/>
    <cellStyle name="Normal 10 2 4 2 2 3 5" xfId="1039"/>
    <cellStyle name="Normal 10 2 4 2 2 3 5 2" xfId="4214"/>
    <cellStyle name="Normal 10 2 4 2 2 3 6" xfId="3560"/>
    <cellStyle name="Normal 10 2 4 2 2 4" xfId="1040"/>
    <cellStyle name="Normal 10 2 4 2 2 4 2" xfId="1041"/>
    <cellStyle name="Normal 10 2 4 2 2 4 2 2" xfId="1042"/>
    <cellStyle name="Normal 10 2 4 2 2 4 2 2 2" xfId="4216"/>
    <cellStyle name="Normal 10 2 4 2 2 4 2 3" xfId="4215"/>
    <cellStyle name="Normal 10 2 4 2 2 4 3" xfId="1043"/>
    <cellStyle name="Normal 10 2 4 2 2 4 3 2" xfId="4217"/>
    <cellStyle name="Normal 10 2 4 2 2 4 4" xfId="1044"/>
    <cellStyle name="Normal 10 2 4 2 2 4 4 2" xfId="4218"/>
    <cellStyle name="Normal 10 2 4 2 2 4 5" xfId="3851"/>
    <cellStyle name="Normal 10 2 4 2 2 5" xfId="1045"/>
    <cellStyle name="Normal 10 2 4 2 2 5 2" xfId="1046"/>
    <cellStyle name="Normal 10 2 4 2 2 5 2 2" xfId="4220"/>
    <cellStyle name="Normal 10 2 4 2 2 5 3" xfId="4219"/>
    <cellStyle name="Normal 10 2 4 2 2 6" xfId="1047"/>
    <cellStyle name="Normal 10 2 4 2 2 6 2" xfId="4221"/>
    <cellStyle name="Normal 10 2 4 2 2 7" xfId="1048"/>
    <cellStyle name="Normal 10 2 4 2 2 7 2" xfId="4222"/>
    <cellStyle name="Normal 10 2 4 2 2 8" xfId="3469"/>
    <cellStyle name="Normal 10 2 4 2 2 9" xfId="6029"/>
    <cellStyle name="Normal 10 2 4 2 3" xfId="1049"/>
    <cellStyle name="Normal 10 2 4 2 3 2" xfId="1050"/>
    <cellStyle name="Normal 10 2 4 2 3 2 2" xfId="1051"/>
    <cellStyle name="Normal 10 2 4 2 3 2 2 2" xfId="1052"/>
    <cellStyle name="Normal 10 2 4 2 3 2 2 2 2" xfId="4224"/>
    <cellStyle name="Normal 10 2 4 2 3 2 2 3" xfId="4223"/>
    <cellStyle name="Normal 10 2 4 2 3 2 3" xfId="1053"/>
    <cellStyle name="Normal 10 2 4 2 3 2 3 2" xfId="4225"/>
    <cellStyle name="Normal 10 2 4 2 3 2 4" xfId="1054"/>
    <cellStyle name="Normal 10 2 4 2 3 2 4 2" xfId="4226"/>
    <cellStyle name="Normal 10 2 4 2 3 2 5" xfId="3904"/>
    <cellStyle name="Normal 10 2 4 2 3 3" xfId="1055"/>
    <cellStyle name="Normal 10 2 4 2 3 3 2" xfId="1056"/>
    <cellStyle name="Normal 10 2 4 2 3 3 2 2" xfId="4228"/>
    <cellStyle name="Normal 10 2 4 2 3 3 3" xfId="4227"/>
    <cellStyle name="Normal 10 2 4 2 3 4" xfId="1057"/>
    <cellStyle name="Normal 10 2 4 2 3 4 2" xfId="4229"/>
    <cellStyle name="Normal 10 2 4 2 3 5" xfId="1058"/>
    <cellStyle name="Normal 10 2 4 2 3 5 2" xfId="4230"/>
    <cellStyle name="Normal 10 2 4 2 3 6" xfId="3754"/>
    <cellStyle name="Normal 10 2 4 2 4" xfId="1059"/>
    <cellStyle name="Normal 10 2 4 2 4 2" xfId="1060"/>
    <cellStyle name="Normal 10 2 4 2 4 2 2" xfId="1061"/>
    <cellStyle name="Normal 10 2 4 2 4 2 2 2" xfId="4232"/>
    <cellStyle name="Normal 10 2 4 2 4 2 3" xfId="4231"/>
    <cellStyle name="Normal 10 2 4 2 4 3" xfId="1062"/>
    <cellStyle name="Normal 10 2 4 2 4 3 2" xfId="4233"/>
    <cellStyle name="Normal 10 2 4 2 4 4" xfId="1063"/>
    <cellStyle name="Normal 10 2 4 2 4 4 2" xfId="4234"/>
    <cellStyle name="Normal 10 2 4 2 4 5" xfId="3848"/>
    <cellStyle name="Normal 10 2 4 2 5" xfId="1064"/>
    <cellStyle name="Normal 10 2 4 2 5 2" xfId="1065"/>
    <cellStyle name="Normal 10 2 4 2 5 2 2" xfId="4236"/>
    <cellStyle name="Normal 10 2 4 2 5 3" xfId="4235"/>
    <cellStyle name="Normal 10 2 4 2 6" xfId="1066"/>
    <cellStyle name="Normal 10 2 4 2 6 2" xfId="4237"/>
    <cellStyle name="Normal 10 2 4 2 7" xfId="1067"/>
    <cellStyle name="Normal 10 2 4 2 7 2" xfId="4238"/>
    <cellStyle name="Normal 10 2 4 2 8" xfId="3468"/>
    <cellStyle name="Normal 10 2 4 2 9" xfId="6028"/>
    <cellStyle name="Normal 10 2 4 3" xfId="1068"/>
    <cellStyle name="Normal 10 2 4 3 2" xfId="1069"/>
    <cellStyle name="Normal 10 2 4 3 2 2" xfId="1070"/>
    <cellStyle name="Normal 10 2 4 3 2 2 2" xfId="1071"/>
    <cellStyle name="Normal 10 2 4 3 2 2 2 2" xfId="4240"/>
    <cellStyle name="Normal 10 2 4 3 2 2 3" xfId="4239"/>
    <cellStyle name="Normal 10 2 4 3 2 3" xfId="1072"/>
    <cellStyle name="Normal 10 2 4 3 2 3 2" xfId="4241"/>
    <cellStyle name="Normal 10 2 4 3 2 4" xfId="1073"/>
    <cellStyle name="Normal 10 2 4 3 2 4 2" xfId="4242"/>
    <cellStyle name="Normal 10 2 4 3 2 5" xfId="3897"/>
    <cellStyle name="Normal 10 2 4 3 3" xfId="1074"/>
    <cellStyle name="Normal 10 2 4 3 3 2" xfId="1075"/>
    <cellStyle name="Normal 10 2 4 3 3 2 2" xfId="4244"/>
    <cellStyle name="Normal 10 2 4 3 3 3" xfId="4243"/>
    <cellStyle name="Normal 10 2 4 3 4" xfId="1076"/>
    <cellStyle name="Normal 10 2 4 3 4 2" xfId="4245"/>
    <cellStyle name="Normal 10 2 4 3 5" xfId="1077"/>
    <cellStyle name="Normal 10 2 4 3 5 2" xfId="4246"/>
    <cellStyle name="Normal 10 2 4 3 6" xfId="3761"/>
    <cellStyle name="Normal 10 2 4 4" xfId="1078"/>
    <cellStyle name="Normal 10 2 4 4 2" xfId="1079"/>
    <cellStyle name="Normal 10 2 4 4 2 2" xfId="1080"/>
    <cellStyle name="Normal 10 2 4 4 2 2 2" xfId="4248"/>
    <cellStyle name="Normal 10 2 4 4 2 3" xfId="4247"/>
    <cellStyle name="Normal 10 2 4 4 3" xfId="1081"/>
    <cellStyle name="Normal 10 2 4 4 3 2" xfId="4249"/>
    <cellStyle name="Normal 10 2 4 4 4" xfId="1082"/>
    <cellStyle name="Normal 10 2 4 4 4 2" xfId="4250"/>
    <cellStyle name="Normal 10 2 4 4 5" xfId="3842"/>
    <cellStyle name="Normal 10 2 4 5" xfId="1083"/>
    <cellStyle name="Normal 10 2 4 5 2" xfId="1084"/>
    <cellStyle name="Normal 10 2 4 5 2 2" xfId="4252"/>
    <cellStyle name="Normal 10 2 4 5 3" xfId="4251"/>
    <cellStyle name="Normal 10 2 4 6" xfId="1085"/>
    <cellStyle name="Normal 10 2 4 6 2" xfId="4253"/>
    <cellStyle name="Normal 10 2 4 7" xfId="1086"/>
    <cellStyle name="Normal 10 2 4 7 2" xfId="4254"/>
    <cellStyle name="Normal 10 2 4 8" xfId="3467"/>
    <cellStyle name="Normal 10 2 4 9" xfId="6027"/>
    <cellStyle name="Normal 10 2 5" xfId="1087"/>
    <cellStyle name="Normal 10 2 5 2" xfId="1088"/>
    <cellStyle name="Normal 10 2 5 2 2" xfId="1089"/>
    <cellStyle name="Normal 10 2 5 2 2 2" xfId="1090"/>
    <cellStyle name="Normal 10 2 5 2 2 2 2" xfId="4256"/>
    <cellStyle name="Normal 10 2 5 2 2 3" xfId="4255"/>
    <cellStyle name="Normal 10 2 5 2 3" xfId="1091"/>
    <cellStyle name="Normal 10 2 5 2 3 2" xfId="4257"/>
    <cellStyle name="Normal 10 2 5 2 4" xfId="1092"/>
    <cellStyle name="Normal 10 2 5 2 4 2" xfId="4258"/>
    <cellStyle name="Normal 10 2 5 2 5" xfId="3883"/>
    <cellStyle name="Normal 10 2 5 3" xfId="1093"/>
    <cellStyle name="Normal 10 2 5 3 2" xfId="1094"/>
    <cellStyle name="Normal 10 2 5 3 2 2" xfId="4260"/>
    <cellStyle name="Normal 10 2 5 3 3" xfId="4259"/>
    <cellStyle name="Normal 10 2 5 4" xfId="1095"/>
    <cellStyle name="Normal 10 2 5 4 2" xfId="4261"/>
    <cellStyle name="Normal 10 2 5 5" xfId="1096"/>
    <cellStyle name="Normal 10 2 5 5 2" xfId="4262"/>
    <cellStyle name="Normal 10 2 5 6" xfId="3775"/>
    <cellStyle name="Normal 10 2 6" xfId="1097"/>
    <cellStyle name="Normal 10 2 6 2" xfId="1098"/>
    <cellStyle name="Normal 10 2 6 2 2" xfId="1099"/>
    <cellStyle name="Normal 10 2 6 2 2 2" xfId="4264"/>
    <cellStyle name="Normal 10 2 6 2 3" xfId="4263"/>
    <cellStyle name="Normal 10 2 6 3" xfId="1100"/>
    <cellStyle name="Normal 10 2 6 3 2" xfId="4265"/>
    <cellStyle name="Normal 10 2 6 4" xfId="1101"/>
    <cellStyle name="Normal 10 2 6 4 2" xfId="4266"/>
    <cellStyle name="Normal 10 2 6 5" xfId="3827"/>
    <cellStyle name="Normal 10 2 7" xfId="1102"/>
    <cellStyle name="Normal 10 2 7 2" xfId="1103"/>
    <cellStyle name="Normal 10 2 7 2 2" xfId="4268"/>
    <cellStyle name="Normal 10 2 7 3" xfId="4267"/>
    <cellStyle name="Normal 10 2 8" xfId="1104"/>
    <cellStyle name="Normal 10 2 8 2" xfId="4269"/>
    <cellStyle name="Normal 10 2 9" xfId="1105"/>
    <cellStyle name="Normal 10 2 9 2" xfId="4270"/>
    <cellStyle name="Normal 10 3" xfId="1106"/>
    <cellStyle name="Normal 10 3 2" xfId="1107"/>
    <cellStyle name="Normal 10 3 2 2" xfId="1108"/>
    <cellStyle name="Normal 10 3 2 2 2" xfId="1109"/>
    <cellStyle name="Normal 10 3 2 2 2 2" xfId="1110"/>
    <cellStyle name="Normal 10 3 2 2 2 2 2" xfId="4272"/>
    <cellStyle name="Normal 10 3 2 2 2 3" xfId="4271"/>
    <cellStyle name="Normal 10 3 2 2 3" xfId="1111"/>
    <cellStyle name="Normal 10 3 2 2 3 2" xfId="4273"/>
    <cellStyle name="Normal 10 3 2 2 4" xfId="1112"/>
    <cellStyle name="Normal 10 3 2 2 4 2" xfId="4274"/>
    <cellStyle name="Normal 10 3 2 2 5" xfId="3893"/>
    <cellStyle name="Normal 10 3 2 3" xfId="1113"/>
    <cellStyle name="Normal 10 3 2 3 2" xfId="1114"/>
    <cellStyle name="Normal 10 3 2 3 2 2" xfId="4276"/>
    <cellStyle name="Normal 10 3 2 3 3" xfId="4275"/>
    <cellStyle name="Normal 10 3 2 4" xfId="1115"/>
    <cellStyle name="Normal 10 3 2 4 2" xfId="4277"/>
    <cellStyle name="Normal 10 3 2 5" xfId="1116"/>
    <cellStyle name="Normal 10 3 2 5 2" xfId="4278"/>
    <cellStyle name="Normal 10 3 2 6" xfId="3765"/>
    <cellStyle name="Normal 10 3 3" xfId="1117"/>
    <cellStyle name="Normal 10 3 3 2" xfId="1118"/>
    <cellStyle name="Normal 10 3 3 2 2" xfId="1119"/>
    <cellStyle name="Normal 10 3 3 2 2 2" xfId="4280"/>
    <cellStyle name="Normal 10 3 3 2 3" xfId="4279"/>
    <cellStyle name="Normal 10 3 3 3" xfId="1120"/>
    <cellStyle name="Normal 10 3 3 3 2" xfId="4281"/>
    <cellStyle name="Normal 10 3 3 4" xfId="1121"/>
    <cellStyle name="Normal 10 3 3 4 2" xfId="4282"/>
    <cellStyle name="Normal 10 3 3 5" xfId="3838"/>
    <cellStyle name="Normal 10 3 4" xfId="1122"/>
    <cellStyle name="Normal 10 3 4 2" xfId="1123"/>
    <cellStyle name="Normal 10 3 4 2 2" xfId="4284"/>
    <cellStyle name="Normal 10 3 4 3" xfId="4283"/>
    <cellStyle name="Normal 10 3 5" xfId="1124"/>
    <cellStyle name="Normal 10 3 5 2" xfId="4285"/>
    <cellStyle name="Normal 10 3 6" xfId="1125"/>
    <cellStyle name="Normal 10 3 6 2" xfId="4286"/>
    <cellStyle name="Normal 10 3 7" xfId="3470"/>
    <cellStyle name="Normal 10 3 8" xfId="6030"/>
    <cellStyle name="Normal 10 3 9" xfId="6167"/>
    <cellStyle name="Normal 10 4" xfId="1126"/>
    <cellStyle name="Normal 10 4 2" xfId="1127"/>
    <cellStyle name="Normal 10 4 2 2" xfId="1128"/>
    <cellStyle name="Normal 10 4 2 2 2" xfId="1129"/>
    <cellStyle name="Normal 10 4 2 2 2 2" xfId="1130"/>
    <cellStyle name="Normal 10 4 2 2 2 2 2" xfId="4288"/>
    <cellStyle name="Normal 10 4 2 2 2 3" xfId="4287"/>
    <cellStyle name="Normal 10 4 2 2 3" xfId="1131"/>
    <cellStyle name="Normal 10 4 2 2 3 2" xfId="4289"/>
    <cellStyle name="Normal 10 4 2 2 4" xfId="1132"/>
    <cellStyle name="Normal 10 4 2 2 4 2" xfId="4290"/>
    <cellStyle name="Normal 10 4 2 2 5" xfId="3910"/>
    <cellStyle name="Normal 10 4 2 3" xfId="1133"/>
    <cellStyle name="Normal 10 4 2 3 2" xfId="1134"/>
    <cellStyle name="Normal 10 4 2 3 2 2" xfId="4292"/>
    <cellStyle name="Normal 10 4 2 3 3" xfId="4291"/>
    <cellStyle name="Normal 10 4 2 4" xfId="1135"/>
    <cellStyle name="Normal 10 4 2 4 2" xfId="4293"/>
    <cellStyle name="Normal 10 4 2 5" xfId="1136"/>
    <cellStyle name="Normal 10 4 2 5 2" xfId="4294"/>
    <cellStyle name="Normal 10 4 2 6" xfId="3569"/>
    <cellStyle name="Normal 10 4 3" xfId="1137"/>
    <cellStyle name="Normal 10 4 3 2" xfId="1138"/>
    <cellStyle name="Normal 10 4 3 2 2" xfId="1139"/>
    <cellStyle name="Normal 10 4 3 2 2 2" xfId="4296"/>
    <cellStyle name="Normal 10 4 3 2 3" xfId="4295"/>
    <cellStyle name="Normal 10 4 3 3" xfId="1140"/>
    <cellStyle name="Normal 10 4 3 3 2" xfId="4297"/>
    <cellStyle name="Normal 10 4 3 4" xfId="1141"/>
    <cellStyle name="Normal 10 4 3 4 2" xfId="4298"/>
    <cellStyle name="Normal 10 4 3 5" xfId="3854"/>
    <cellStyle name="Normal 10 4 4" xfId="1142"/>
    <cellStyle name="Normal 10 4 4 2" xfId="1143"/>
    <cellStyle name="Normal 10 4 4 2 2" xfId="4300"/>
    <cellStyle name="Normal 10 4 4 3" xfId="4299"/>
    <cellStyle name="Normal 10 4 5" xfId="1144"/>
    <cellStyle name="Normal 10 4 5 2" xfId="4301"/>
    <cellStyle name="Normal 10 4 6" xfId="1145"/>
    <cellStyle name="Normal 10 4 6 2" xfId="4302"/>
    <cellStyle name="Normal 10 4 7" xfId="3810"/>
    <cellStyle name="Normal 10 5" xfId="1146"/>
    <cellStyle name="Normal 10 5 2" xfId="1147"/>
    <cellStyle name="Normal 10 5 2 2" xfId="1148"/>
    <cellStyle name="Normal 10 5 2 2 2" xfId="1149"/>
    <cellStyle name="Normal 10 5 2 2 2 2" xfId="4304"/>
    <cellStyle name="Normal 10 5 2 2 3" xfId="4303"/>
    <cellStyle name="Normal 10 5 2 3" xfId="1150"/>
    <cellStyle name="Normal 10 5 2 3 2" xfId="4305"/>
    <cellStyle name="Normal 10 5 2 4" xfId="1151"/>
    <cellStyle name="Normal 10 5 2 4 2" xfId="4306"/>
    <cellStyle name="Normal 10 5 2 5" xfId="3881"/>
    <cellStyle name="Normal 10 5 3" xfId="1152"/>
    <cellStyle name="Normal 10 5 3 2" xfId="1153"/>
    <cellStyle name="Normal 10 5 3 2 2" xfId="4308"/>
    <cellStyle name="Normal 10 5 3 3" xfId="4307"/>
    <cellStyle name="Normal 10 5 4" xfId="1154"/>
    <cellStyle name="Normal 10 5 4 2" xfId="4309"/>
    <cellStyle name="Normal 10 5 5" xfId="1155"/>
    <cellStyle name="Normal 10 5 5 2" xfId="4310"/>
    <cellStyle name="Normal 10 5 6" xfId="3777"/>
    <cellStyle name="Normal 10 6" xfId="1156"/>
    <cellStyle name="Normal 10 6 2" xfId="1157"/>
    <cellStyle name="Normal 10 6 2 2" xfId="1158"/>
    <cellStyle name="Normal 10 6 2 2 2" xfId="4312"/>
    <cellStyle name="Normal 10 6 2 3" xfId="4311"/>
    <cellStyle name="Normal 10 6 3" xfId="1159"/>
    <cellStyle name="Normal 10 6 3 2" xfId="4313"/>
    <cellStyle name="Normal 10 6 4" xfId="1160"/>
    <cellStyle name="Normal 10 6 4 2" xfId="4314"/>
    <cellStyle name="Normal 10 6 5" xfId="3824"/>
    <cellStyle name="Normal 10 7" xfId="1161"/>
    <cellStyle name="Normal 10 7 2" xfId="1162"/>
    <cellStyle name="Normal 10 7 2 2" xfId="4316"/>
    <cellStyle name="Normal 10 7 3" xfId="4315"/>
    <cellStyle name="Normal 10 8" xfId="1163"/>
    <cellStyle name="Normal 10 8 2" xfId="4317"/>
    <cellStyle name="Normal 10 9" xfId="1164"/>
    <cellStyle name="Normal 10 9 2" xfId="4318"/>
    <cellStyle name="Normal 11" xfId="35"/>
    <cellStyle name="Normal 11 2" xfId="36"/>
    <cellStyle name="Normal 11 2 2" xfId="3471"/>
    <cellStyle name="Normal 11 2 3" xfId="6333"/>
    <cellStyle name="Normal 11 3" xfId="6031"/>
    <cellStyle name="Normal 11 4" xfId="6168"/>
    <cellStyle name="Normal 11 5" xfId="1165"/>
    <cellStyle name="Normal 11 6" xfId="6253"/>
    <cellStyle name="Normal 12" xfId="37"/>
    <cellStyle name="Normal 12 2" xfId="38"/>
    <cellStyle name="Normal 12 2 2" xfId="3472"/>
    <cellStyle name="Normal 12 2 3" xfId="6334"/>
    <cellStyle name="Normal 12 3" xfId="39"/>
    <cellStyle name="Normal 12 3 2" xfId="6032"/>
    <cellStyle name="Normal 12 3 3" xfId="6335"/>
    <cellStyle name="Normal 12 4" xfId="6169"/>
    <cellStyle name="Normal 12 5" xfId="1166"/>
    <cellStyle name="Normal 12 6" xfId="6254"/>
    <cellStyle name="Normal 13" xfId="40"/>
    <cellStyle name="Normal 13 2" xfId="1168"/>
    <cellStyle name="Normal 13 2 2" xfId="3474"/>
    <cellStyle name="Normal 13 2 3" xfId="6034"/>
    <cellStyle name="Normal 13 2 4" xfId="6171"/>
    <cellStyle name="Normal 13 2 5" xfId="6387"/>
    <cellStyle name="Normal 13 3" xfId="3473"/>
    <cellStyle name="Normal 13 4" xfId="6033"/>
    <cellStyle name="Normal 13 5" xfId="6170"/>
    <cellStyle name="Normal 13 6" xfId="1167"/>
    <cellStyle name="Normal 13 7" xfId="6255"/>
    <cellStyle name="Normal 14" xfId="1169"/>
    <cellStyle name="Normal 14 10" xfId="6035"/>
    <cellStyle name="Normal 14 11" xfId="6172"/>
    <cellStyle name="Normal 14 12" xfId="6256"/>
    <cellStyle name="Normal 14 2" xfId="1170"/>
    <cellStyle name="Normal 14 2 10" xfId="6173"/>
    <cellStyle name="Normal 14 2 2" xfId="1171"/>
    <cellStyle name="Normal 14 2 2 10" xfId="6174"/>
    <cellStyle name="Normal 14 2 2 2" xfId="1172"/>
    <cellStyle name="Normal 14 2 2 2 2" xfId="1173"/>
    <cellStyle name="Normal 14 2 2 2 2 2" xfId="1174"/>
    <cellStyle name="Normal 14 2 2 2 2 2 2" xfId="1175"/>
    <cellStyle name="Normal 14 2 2 2 2 2 2 2" xfId="4320"/>
    <cellStyle name="Normal 14 2 2 2 2 2 3" xfId="4319"/>
    <cellStyle name="Normal 14 2 2 2 2 3" xfId="1176"/>
    <cellStyle name="Normal 14 2 2 2 2 3 2" xfId="4321"/>
    <cellStyle name="Normal 14 2 2 2 2 4" xfId="1177"/>
    <cellStyle name="Normal 14 2 2 2 2 4 2" xfId="4322"/>
    <cellStyle name="Normal 14 2 2 2 2 5" xfId="3905"/>
    <cellStyle name="Normal 14 2 2 2 3" xfId="1178"/>
    <cellStyle name="Normal 14 2 2 2 3 2" xfId="1179"/>
    <cellStyle name="Normal 14 2 2 2 3 2 2" xfId="4324"/>
    <cellStyle name="Normal 14 2 2 2 3 3" xfId="4323"/>
    <cellStyle name="Normal 14 2 2 2 4" xfId="1180"/>
    <cellStyle name="Normal 14 2 2 2 4 2" xfId="4325"/>
    <cellStyle name="Normal 14 2 2 2 5" xfId="1181"/>
    <cellStyle name="Normal 14 2 2 2 5 2" xfId="4326"/>
    <cellStyle name="Normal 14 2 2 2 6" xfId="3753"/>
    <cellStyle name="Normal 14 2 2 3" xfId="1182"/>
    <cellStyle name="Normal 14 2 2 3 2" xfId="1183"/>
    <cellStyle name="Normal 14 2 2 3 2 2" xfId="1184"/>
    <cellStyle name="Normal 14 2 2 3 2 2 2" xfId="1185"/>
    <cellStyle name="Normal 14 2 2 3 2 2 2 2" xfId="4328"/>
    <cellStyle name="Normal 14 2 2 3 2 2 3" xfId="4327"/>
    <cellStyle name="Normal 14 2 2 3 2 3" xfId="1186"/>
    <cellStyle name="Normal 14 2 2 3 2 3 2" xfId="4329"/>
    <cellStyle name="Normal 14 2 2 3 2 4" xfId="1187"/>
    <cellStyle name="Normal 14 2 2 3 2 4 2" xfId="4330"/>
    <cellStyle name="Normal 14 2 2 3 2 5" xfId="3920"/>
    <cellStyle name="Normal 14 2 2 3 3" xfId="1188"/>
    <cellStyle name="Normal 14 2 2 3 3 2" xfId="1189"/>
    <cellStyle name="Normal 14 2 2 3 3 2 2" xfId="1190"/>
    <cellStyle name="Normal 14 2 2 3 3 2 2 2" xfId="4332"/>
    <cellStyle name="Normal 14 2 2 3 3 2 3" xfId="4331"/>
    <cellStyle name="Normal 14 2 2 3 3 3" xfId="1191"/>
    <cellStyle name="Normal 14 2 2 3 3 3 2" xfId="4333"/>
    <cellStyle name="Normal 14 2 2 3 3 4" xfId="1192"/>
    <cellStyle name="Normal 14 2 2 3 3 4 2" xfId="4334"/>
    <cellStyle name="Normal 14 2 2 3 3 5" xfId="4056"/>
    <cellStyle name="Normal 14 2 2 3 4" xfId="1193"/>
    <cellStyle name="Normal 14 2 2 3 4 2" xfId="1194"/>
    <cellStyle name="Normal 14 2 2 3 4 2 2" xfId="1195"/>
    <cellStyle name="Normal 14 2 2 3 4 2 2 2" xfId="4337"/>
    <cellStyle name="Normal 14 2 2 3 4 2 3" xfId="4336"/>
    <cellStyle name="Normal 14 2 2 3 4 3" xfId="1196"/>
    <cellStyle name="Normal 14 2 2 3 4 3 2" xfId="4338"/>
    <cellStyle name="Normal 14 2 2 3 4 4" xfId="4335"/>
    <cellStyle name="Normal 14 2 2 3 5" xfId="1197"/>
    <cellStyle name="Normal 14 2 2 3 5 2" xfId="1198"/>
    <cellStyle name="Normal 14 2 2 3 5 2 2" xfId="4340"/>
    <cellStyle name="Normal 14 2 2 3 5 3" xfId="5827"/>
    <cellStyle name="Normal 14 2 2 3 5 4" xfId="4339"/>
    <cellStyle name="Normal 14 2 2 3 6" xfId="1199"/>
    <cellStyle name="Normal 14 2 2 3 6 2" xfId="1200"/>
    <cellStyle name="Normal 14 2 2 3 6 2 2" xfId="4342"/>
    <cellStyle name="Normal 14 2 2 3 6 3" xfId="4341"/>
    <cellStyle name="Normal 14 2 2 3 7" xfId="1201"/>
    <cellStyle name="Normal 14 2 2 3 7 2" xfId="4343"/>
    <cellStyle name="Normal 14 2 2 3 8" xfId="1202"/>
    <cellStyle name="Normal 14 2 2 3 8 2" xfId="4344"/>
    <cellStyle name="Normal 14 2 2 3 9" xfId="3559"/>
    <cellStyle name="Normal 14 2 2 4" xfId="1203"/>
    <cellStyle name="Normal 14 2 2 4 2" xfId="1204"/>
    <cellStyle name="Normal 14 2 2 4 2 2" xfId="1205"/>
    <cellStyle name="Normal 14 2 2 4 2 2 2" xfId="4346"/>
    <cellStyle name="Normal 14 2 2 4 2 3" xfId="4345"/>
    <cellStyle name="Normal 14 2 2 4 3" xfId="1206"/>
    <cellStyle name="Normal 14 2 2 4 3 2" xfId="4347"/>
    <cellStyle name="Normal 14 2 2 4 4" xfId="1207"/>
    <cellStyle name="Normal 14 2 2 4 4 2" xfId="4348"/>
    <cellStyle name="Normal 14 2 2 4 5" xfId="3849"/>
    <cellStyle name="Normal 14 2 2 5" xfId="1208"/>
    <cellStyle name="Normal 14 2 2 5 2" xfId="1209"/>
    <cellStyle name="Normal 14 2 2 5 2 2" xfId="4350"/>
    <cellStyle name="Normal 14 2 2 5 3" xfId="4349"/>
    <cellStyle name="Normal 14 2 2 6" xfId="1210"/>
    <cellStyle name="Normal 14 2 2 6 2" xfId="4351"/>
    <cellStyle name="Normal 14 2 2 7" xfId="1211"/>
    <cellStyle name="Normal 14 2 2 7 2" xfId="4352"/>
    <cellStyle name="Normal 14 2 2 8" xfId="3477"/>
    <cellStyle name="Normal 14 2 2 9" xfId="6037"/>
    <cellStyle name="Normal 14 2 3" xfId="1212"/>
    <cellStyle name="Normal 14 2 3 2" xfId="1213"/>
    <cellStyle name="Normal 14 2 3 2 2" xfId="1214"/>
    <cellStyle name="Normal 14 2 3 2 2 2" xfId="1215"/>
    <cellStyle name="Normal 14 2 3 2 2 2 2" xfId="4354"/>
    <cellStyle name="Normal 14 2 3 2 2 3" xfId="4353"/>
    <cellStyle name="Normal 14 2 3 2 3" xfId="1216"/>
    <cellStyle name="Normal 14 2 3 2 3 2" xfId="4355"/>
    <cellStyle name="Normal 14 2 3 2 4" xfId="1217"/>
    <cellStyle name="Normal 14 2 3 2 4 2" xfId="4356"/>
    <cellStyle name="Normal 14 2 3 2 5" xfId="3902"/>
    <cellStyle name="Normal 14 2 3 3" xfId="1218"/>
    <cellStyle name="Normal 14 2 3 3 2" xfId="1219"/>
    <cellStyle name="Normal 14 2 3 3 2 2" xfId="4358"/>
    <cellStyle name="Normal 14 2 3 3 3" xfId="4357"/>
    <cellStyle name="Normal 14 2 3 4" xfId="1220"/>
    <cellStyle name="Normal 14 2 3 4 2" xfId="4359"/>
    <cellStyle name="Normal 14 2 3 5" xfId="1221"/>
    <cellStyle name="Normal 14 2 3 5 2" xfId="4360"/>
    <cellStyle name="Normal 14 2 3 6" xfId="3756"/>
    <cellStyle name="Normal 14 2 4" xfId="1222"/>
    <cellStyle name="Normal 14 2 4 2" xfId="1223"/>
    <cellStyle name="Normal 14 2 4 2 2" xfId="1224"/>
    <cellStyle name="Normal 14 2 4 2 2 2" xfId="4362"/>
    <cellStyle name="Normal 14 2 4 2 3" xfId="4361"/>
    <cellStyle name="Normal 14 2 4 3" xfId="1225"/>
    <cellStyle name="Normal 14 2 4 3 2" xfId="4363"/>
    <cellStyle name="Normal 14 2 4 4" xfId="1226"/>
    <cellStyle name="Normal 14 2 4 4 2" xfId="4364"/>
    <cellStyle name="Normal 14 2 4 5" xfId="3846"/>
    <cellStyle name="Normal 14 2 5" xfId="1227"/>
    <cellStyle name="Normal 14 2 5 2" xfId="1228"/>
    <cellStyle name="Normal 14 2 5 2 2" xfId="4366"/>
    <cellStyle name="Normal 14 2 5 3" xfId="4365"/>
    <cellStyle name="Normal 14 2 6" xfId="1229"/>
    <cellStyle name="Normal 14 2 6 2" xfId="4367"/>
    <cellStyle name="Normal 14 2 7" xfId="1230"/>
    <cellStyle name="Normal 14 2 7 2" xfId="4368"/>
    <cellStyle name="Normal 14 2 8" xfId="3476"/>
    <cellStyle name="Normal 14 2 9" xfId="6036"/>
    <cellStyle name="Normal 14 3" xfId="1231"/>
    <cellStyle name="Normal 14 3 2" xfId="1232"/>
    <cellStyle name="Normal 14 3 2 2" xfId="1233"/>
    <cellStyle name="Normal 14 3 2 2 2" xfId="1234"/>
    <cellStyle name="Normal 14 3 2 2 2 2" xfId="4370"/>
    <cellStyle name="Normal 14 3 2 2 3" xfId="4369"/>
    <cellStyle name="Normal 14 3 2 3" xfId="1235"/>
    <cellStyle name="Normal 14 3 2 3 2" xfId="4371"/>
    <cellStyle name="Normal 14 3 2 4" xfId="1236"/>
    <cellStyle name="Normal 14 3 2 4 2" xfId="4372"/>
    <cellStyle name="Normal 14 3 2 5" xfId="3900"/>
    <cellStyle name="Normal 14 3 3" xfId="1237"/>
    <cellStyle name="Normal 14 3 3 2" xfId="1238"/>
    <cellStyle name="Normal 14 3 3 2 2" xfId="4374"/>
    <cellStyle name="Normal 14 3 3 3" xfId="4373"/>
    <cellStyle name="Normal 14 3 4" xfId="1239"/>
    <cellStyle name="Normal 14 3 4 2" xfId="4375"/>
    <cellStyle name="Normal 14 3 5" xfId="1240"/>
    <cellStyle name="Normal 14 3 5 2" xfId="4376"/>
    <cellStyle name="Normal 14 3 6" xfId="3758"/>
    <cellStyle name="Normal 14 4" xfId="1241"/>
    <cellStyle name="Normal 14 4 2" xfId="1242"/>
    <cellStyle name="Normal 14 4 2 2" xfId="1243"/>
    <cellStyle name="Normal 14 4 2 2 2" xfId="4378"/>
    <cellStyle name="Normal 14 4 2 3" xfId="4377"/>
    <cellStyle name="Normal 14 4 3" xfId="1244"/>
    <cellStyle name="Normal 14 4 3 2" xfId="4379"/>
    <cellStyle name="Normal 14 4 4" xfId="1245"/>
    <cellStyle name="Normal 14 4 4 2" xfId="4380"/>
    <cellStyle name="Normal 14 4 5" xfId="3845"/>
    <cellStyle name="Normal 14 5" xfId="1246"/>
    <cellStyle name="Normal 14 5 2" xfId="1247"/>
    <cellStyle name="Normal 14 5 2 2" xfId="4382"/>
    <cellStyle name="Normal 14 5 3" xfId="4381"/>
    <cellStyle name="Normal 14 6" xfId="1248"/>
    <cellStyle name="Normal 14 6 2" xfId="4383"/>
    <cellStyle name="Normal 14 7" xfId="1249"/>
    <cellStyle name="Normal 14 7 2" xfId="4384"/>
    <cellStyle name="Normal 14 8" xfId="1250"/>
    <cellStyle name="Normal 14 9" xfId="3475"/>
    <cellStyle name="Normal 15" xfId="1251"/>
    <cellStyle name="Normal 15 2" xfId="1252"/>
    <cellStyle name="Normal 15 2 2" xfId="3479"/>
    <cellStyle name="Normal 15 2 3" xfId="6039"/>
    <cellStyle name="Normal 15 2 4" xfId="6176"/>
    <cellStyle name="Normal 15 3" xfId="3478"/>
    <cellStyle name="Normal 15 4" xfId="6038"/>
    <cellStyle name="Normal 15 5" xfId="6175"/>
    <cellStyle name="Normal 15 6" xfId="6257"/>
    <cellStyle name="Normal 16" xfId="1253"/>
    <cellStyle name="Normal 16 2" xfId="1254"/>
    <cellStyle name="Normal 16 2 2" xfId="1255"/>
    <cellStyle name="Normal 16 2 2 2" xfId="1256"/>
    <cellStyle name="Normal 16 2 2 2 2" xfId="1257"/>
    <cellStyle name="Normal 16 2 2 2 2 2" xfId="4386"/>
    <cellStyle name="Normal 16 2 2 2 3" xfId="4385"/>
    <cellStyle name="Normal 16 2 2 3" xfId="1258"/>
    <cellStyle name="Normal 16 2 2 3 2" xfId="4387"/>
    <cellStyle name="Normal 16 2 2 4" xfId="1259"/>
    <cellStyle name="Normal 16 2 2 4 2" xfId="4388"/>
    <cellStyle name="Normal 16 2 2 5" xfId="3908"/>
    <cellStyle name="Normal 16 2 3" xfId="1260"/>
    <cellStyle name="Normal 16 2 3 2" xfId="1261"/>
    <cellStyle name="Normal 16 2 3 2 2" xfId="4390"/>
    <cellStyle name="Normal 16 2 3 3" xfId="4389"/>
    <cellStyle name="Normal 16 2 4" xfId="1262"/>
    <cellStyle name="Normal 16 2 4 2" xfId="4391"/>
    <cellStyle name="Normal 16 2 5" xfId="1263"/>
    <cellStyle name="Normal 16 2 5 2" xfId="4392"/>
    <cellStyle name="Normal 16 2 6" xfId="3571"/>
    <cellStyle name="Normal 16 3" xfId="1264"/>
    <cellStyle name="Normal 16 3 2" xfId="1265"/>
    <cellStyle name="Normal 16 3 2 2" xfId="1266"/>
    <cellStyle name="Normal 16 3 2 2 2" xfId="4394"/>
    <cellStyle name="Normal 16 3 2 3" xfId="4393"/>
    <cellStyle name="Normal 16 3 3" xfId="1267"/>
    <cellStyle name="Normal 16 3 3 2" xfId="4395"/>
    <cellStyle name="Normal 16 3 4" xfId="1268"/>
    <cellStyle name="Normal 16 3 4 2" xfId="4396"/>
    <cellStyle name="Normal 16 3 5" xfId="3852"/>
    <cellStyle name="Normal 16 4" xfId="1269"/>
    <cellStyle name="Normal 16 4 2" xfId="1270"/>
    <cellStyle name="Normal 16 4 2 2" xfId="4398"/>
    <cellStyle name="Normal 16 4 3" xfId="4397"/>
    <cellStyle name="Normal 16 5" xfId="1271"/>
    <cellStyle name="Normal 16 5 2" xfId="4399"/>
    <cellStyle name="Normal 16 6" xfId="1272"/>
    <cellStyle name="Normal 16 6 2" xfId="4400"/>
    <cellStyle name="Normal 16 7" xfId="1273"/>
    <cellStyle name="Normal 16 8" xfId="3813"/>
    <cellStyle name="Normal 16 9" xfId="6258"/>
    <cellStyle name="Normal 17" xfId="1274"/>
    <cellStyle name="Normal 17 2" xfId="3812"/>
    <cellStyle name="Normal 17 3" xfId="6259"/>
    <cellStyle name="Normal 18" xfId="1275"/>
    <cellStyle name="Normal 18 2" xfId="1276"/>
    <cellStyle name="Normal 18 2 2" xfId="6261"/>
    <cellStyle name="Normal 18 3" xfId="1277"/>
    <cellStyle name="Normal 18 4" xfId="4057"/>
    <cellStyle name="Normal 18 5" xfId="6260"/>
    <cellStyle name="Normal 19" xfId="1278"/>
    <cellStyle name="Normal 19 2" xfId="1279"/>
    <cellStyle name="Normal 19 2 2" xfId="1280"/>
    <cellStyle name="Normal 19 2 2 2" xfId="1281"/>
    <cellStyle name="Normal 19 2 2 2 2" xfId="1282"/>
    <cellStyle name="Normal 19 2 2 2 2 2" xfId="4402"/>
    <cellStyle name="Normal 19 2 2 2 3" xfId="4401"/>
    <cellStyle name="Normal 19 2 2 3" xfId="1283"/>
    <cellStyle name="Normal 19 2 2 3 2" xfId="4403"/>
    <cellStyle name="Normal 19 2 2 4" xfId="1284"/>
    <cellStyle name="Normal 19 2 2 4 2" xfId="4404"/>
    <cellStyle name="Normal 19 2 2 5" xfId="3921"/>
    <cellStyle name="Normal 19 2 3" xfId="1285"/>
    <cellStyle name="Normal 19 2 3 2" xfId="1286"/>
    <cellStyle name="Normal 19 2 3 2 2" xfId="4406"/>
    <cellStyle name="Normal 19 2 3 3" xfId="4405"/>
    <cellStyle name="Normal 19 2 4" xfId="1287"/>
    <cellStyle name="Normal 19 2 4 2" xfId="4407"/>
    <cellStyle name="Normal 19 2 5" xfId="1288"/>
    <cellStyle name="Normal 19 2 5 2" xfId="4408"/>
    <cellStyle name="Normal 19 2 6" xfId="3554"/>
    <cellStyle name="Normal 19 3" xfId="1289"/>
    <cellStyle name="Normal 19 3 2" xfId="1290"/>
    <cellStyle name="Normal 19 3 2 2" xfId="1291"/>
    <cellStyle name="Normal 19 3 2 2 2" xfId="1292"/>
    <cellStyle name="Normal 19 3 2 2 2 2" xfId="4410"/>
    <cellStyle name="Normal 19 3 2 2 3" xfId="4409"/>
    <cellStyle name="Normal 19 3 2 3" xfId="1293"/>
    <cellStyle name="Normal 19 3 2 3 2" xfId="4411"/>
    <cellStyle name="Normal 19 3 2 4" xfId="1294"/>
    <cellStyle name="Normal 19 3 2 4 2" xfId="4412"/>
    <cellStyle name="Normal 19 3 2 5" xfId="3922"/>
    <cellStyle name="Normal 19 3 3" xfId="1295"/>
    <cellStyle name="Normal 19 3 3 2" xfId="1296"/>
    <cellStyle name="Normal 19 3 3 2 2" xfId="4414"/>
    <cellStyle name="Normal 19 3 3 3" xfId="4413"/>
    <cellStyle name="Normal 19 3 4" xfId="1297"/>
    <cellStyle name="Normal 19 3 4 2" xfId="4415"/>
    <cellStyle name="Normal 19 3 5" xfId="1298"/>
    <cellStyle name="Normal 19 3 5 2" xfId="4416"/>
    <cellStyle name="Normal 19 3 6" xfId="3553"/>
    <cellStyle name="Normal 19 4" xfId="1299"/>
    <cellStyle name="Normal 19 4 2" xfId="1300"/>
    <cellStyle name="Normal 19 4 2 2" xfId="1301"/>
    <cellStyle name="Normal 19 4 2 2 2" xfId="1302"/>
    <cellStyle name="Normal 19 4 2 2 2 2" xfId="4418"/>
    <cellStyle name="Normal 19 4 2 2 3" xfId="4417"/>
    <cellStyle name="Normal 19 4 2 3" xfId="1303"/>
    <cellStyle name="Normal 19 4 2 3 2" xfId="4419"/>
    <cellStyle name="Normal 19 4 2 4" xfId="1304"/>
    <cellStyle name="Normal 19 4 2 4 2" xfId="4420"/>
    <cellStyle name="Normal 19 4 2 5" xfId="3923"/>
    <cellStyle name="Normal 19 4 3" xfId="1305"/>
    <cellStyle name="Normal 19 4 3 2" xfId="1306"/>
    <cellStyle name="Normal 19 4 3 2 2" xfId="4422"/>
    <cellStyle name="Normal 19 4 3 3" xfId="4421"/>
    <cellStyle name="Normal 19 4 4" xfId="1307"/>
    <cellStyle name="Normal 19 4 4 2" xfId="4423"/>
    <cellStyle name="Normal 19 4 5" xfId="1308"/>
    <cellStyle name="Normal 19 4 5 2" xfId="4424"/>
    <cellStyle name="Normal 19 4 6" xfId="3552"/>
    <cellStyle name="Normal 19 5" xfId="5832"/>
    <cellStyle name="Normal 19 6" xfId="6262"/>
    <cellStyle name="Normal 2" xfId="41"/>
    <cellStyle name="Normal 2 10" xfId="1310"/>
    <cellStyle name="Normal 2 10 2" xfId="1311"/>
    <cellStyle name="Normal 2 10 3" xfId="3550"/>
    <cellStyle name="Normal 2 10 4" xfId="6264"/>
    <cellStyle name="Normal 2 11" xfId="1312"/>
    <cellStyle name="Normal 2 11 2" xfId="1313"/>
    <cellStyle name="Normal 2 11 3" xfId="3549"/>
    <cellStyle name="Normal 2 11 4" xfId="6265"/>
    <cellStyle name="Normal 2 12" xfId="1314"/>
    <cellStyle name="Normal 2 12 2" xfId="1315"/>
    <cellStyle name="Normal 2 12 3" xfId="3548"/>
    <cellStyle name="Normal 2 12 4" xfId="6266"/>
    <cellStyle name="Normal 2 13" xfId="1316"/>
    <cellStyle name="Normal 2 13 2" xfId="1317"/>
    <cellStyle name="Normal 2 13 2 2" xfId="1318"/>
    <cellStyle name="Normal 2 13 2 2 2" xfId="3544"/>
    <cellStyle name="Normal 2 13 2 3" xfId="1319"/>
    <cellStyle name="Normal 2 13 2 3 2" xfId="3543"/>
    <cellStyle name="Normal 2 13 2 4" xfId="3545"/>
    <cellStyle name="Normal 2 13 3" xfId="1320"/>
    <cellStyle name="Normal 2 13 3 2" xfId="3542"/>
    <cellStyle name="Normal 2 13 4" xfId="1321"/>
    <cellStyle name="Normal 2 13 5" xfId="3546"/>
    <cellStyle name="Normal 2 13 6" xfId="6267"/>
    <cellStyle name="Normal 2 14" xfId="1322"/>
    <cellStyle name="Normal 2 14 2" xfId="3541"/>
    <cellStyle name="Normal 2 15" xfId="1323"/>
    <cellStyle name="Normal 2 15 2" xfId="3540"/>
    <cellStyle name="Normal 2 16" xfId="1324"/>
    <cellStyle name="Normal 2 17" xfId="3480"/>
    <cellStyle name="Normal 2 18" xfId="3551"/>
    <cellStyle name="Normal 2 19" xfId="6040"/>
    <cellStyle name="Normal 2 2" xfId="42"/>
    <cellStyle name="Normal 2 2 10" xfId="1326"/>
    <cellStyle name="Normal 2 2 10 2" xfId="3539"/>
    <cellStyle name="Normal 2 2 11" xfId="1327"/>
    <cellStyle name="Normal 2 2 11 2" xfId="3538"/>
    <cellStyle name="Normal 2 2 12" xfId="1328"/>
    <cellStyle name="Normal 2 2 12 2" xfId="3537"/>
    <cellStyle name="Normal 2 2 13" xfId="1329"/>
    <cellStyle name="Normal 2 2 13 2" xfId="1330"/>
    <cellStyle name="Normal 2 2 13 2 2" xfId="1331"/>
    <cellStyle name="Normal 2 2 13 2 2 2" xfId="3534"/>
    <cellStyle name="Normal 2 2 13 2 3" xfId="1332"/>
    <cellStyle name="Normal 2 2 13 2 3 2" xfId="3533"/>
    <cellStyle name="Normal 2 2 13 2 4" xfId="3535"/>
    <cellStyle name="Normal 2 2 13 3" xfId="1333"/>
    <cellStyle name="Normal 2 2 13 3 2" xfId="3532"/>
    <cellStyle name="Normal 2 2 13 4" xfId="3536"/>
    <cellStyle name="Normal 2 2 14" xfId="1334"/>
    <cellStyle name="Normal 2 2 14 2" xfId="3531"/>
    <cellStyle name="Normal 2 2 15" xfId="1335"/>
    <cellStyle name="Normal 2 2 15 2" xfId="3530"/>
    <cellStyle name="Normal 2 2 16" xfId="1336"/>
    <cellStyle name="Normal 2 2 17" xfId="3481"/>
    <cellStyle name="Normal 2 2 18" xfId="6041"/>
    <cellStyle name="Normal 2 2 19" xfId="6178"/>
    <cellStyle name="Normal 2 2 2" xfId="43"/>
    <cellStyle name="Normal 2 2 2 10" xfId="6269"/>
    <cellStyle name="Normal 2 2 2 11" xfId="6336"/>
    <cellStyle name="Normal 2 2 2 2" xfId="1338"/>
    <cellStyle name="Normal 2 2 2 2 2" xfId="1339"/>
    <cellStyle name="Normal 2 2 2 2 2 2" xfId="1340"/>
    <cellStyle name="Normal 2 2 2 2 2 2 2" xfId="1341"/>
    <cellStyle name="Normal 2 2 2 2 2 2 2 2" xfId="3526"/>
    <cellStyle name="Normal 2 2 2 2 2 2 3" xfId="1342"/>
    <cellStyle name="Normal 2 2 2 2 2 2 3 2" xfId="3422"/>
    <cellStyle name="Normal 2 2 2 2 2 2 4" xfId="3527"/>
    <cellStyle name="Normal 2 2 2 2 2 3" xfId="1343"/>
    <cellStyle name="Normal 2 2 2 2 2 3 2" xfId="3423"/>
    <cellStyle name="Normal 2 2 2 2 2 4" xfId="3528"/>
    <cellStyle name="Normal 2 2 2 2 3" xfId="1344"/>
    <cellStyle name="Normal 2 2 2 2 3 2" xfId="3424"/>
    <cellStyle name="Normal 2 2 2 2 4" xfId="1345"/>
    <cellStyle name="Normal 2 2 2 2 4 2" xfId="3425"/>
    <cellStyle name="Normal 2 2 2 2 5" xfId="3529"/>
    <cellStyle name="Normal 2 2 2 2 6" xfId="6388"/>
    <cellStyle name="Normal 2 2 2 3" xfId="1346"/>
    <cellStyle name="Normal 2 2 2 3 2" xfId="1347"/>
    <cellStyle name="Normal 2 2 2 3 2 2" xfId="3427"/>
    <cellStyle name="Normal 2 2 2 3 3" xfId="1348"/>
    <cellStyle name="Normal 2 2 2 3 3 2" xfId="3428"/>
    <cellStyle name="Normal 2 2 2 3 4" xfId="3426"/>
    <cellStyle name="Normal 2 2 2 4" xfId="1349"/>
    <cellStyle name="Normal 2 2 2 4 2" xfId="3429"/>
    <cellStyle name="Normal 2 2 2 5" xfId="1350"/>
    <cellStyle name="Normal 2 2 2 6" xfId="3482"/>
    <cellStyle name="Normal 2 2 2 7" xfId="6042"/>
    <cellStyle name="Normal 2 2 2 8" xfId="6179"/>
    <cellStyle name="Normal 2 2 2 9" xfId="1337"/>
    <cellStyle name="Normal 2 2 20" xfId="1325"/>
    <cellStyle name="Normal 2 2 21" xfId="6268"/>
    <cellStyle name="Normal 2 2 3" xfId="44"/>
    <cellStyle name="Normal 2 2 3 2" xfId="1352"/>
    <cellStyle name="Normal 2 2 3 2 2" xfId="6324"/>
    <cellStyle name="Normal 2 2 3 3" xfId="3430"/>
    <cellStyle name="Normal 2 2 3 4" xfId="3809"/>
    <cellStyle name="Normal 2 2 3 5" xfId="1351"/>
    <cellStyle name="Normal 2 2 3 6" xfId="6270"/>
    <cellStyle name="Normal 2 2 4" xfId="1353"/>
    <cellStyle name="Normal 2 2 4 2" xfId="1354"/>
    <cellStyle name="Normal 2 2 4 3" xfId="3431"/>
    <cellStyle name="Normal 2 2 5" xfId="1355"/>
    <cellStyle name="Normal 2 2 5 2" xfId="3432"/>
    <cellStyle name="Normal 2 2 6" xfId="1356"/>
    <cellStyle name="Normal 2 2 6 2" xfId="3433"/>
    <cellStyle name="Normal 2 2 7" xfId="1357"/>
    <cellStyle name="Normal 2 2 7 2" xfId="3434"/>
    <cellStyle name="Normal 2 2 8" xfId="1358"/>
    <cellStyle name="Normal 2 2 8 2" xfId="3435"/>
    <cellStyle name="Normal 2 2 9" xfId="1359"/>
    <cellStyle name="Normal 2 2 9 2" xfId="3436"/>
    <cellStyle name="Normal 2 20" xfId="6177"/>
    <cellStyle name="Normal 2 21" xfId="1309"/>
    <cellStyle name="Normal 2 22" xfId="6263"/>
    <cellStyle name="Normal 2 3" xfId="45"/>
    <cellStyle name="Normal 2 3 10" xfId="6337"/>
    <cellStyle name="Normal 2 3 2" xfId="46"/>
    <cellStyle name="Normal 2 3 2 2" xfId="47"/>
    <cellStyle name="Normal 2 3 2 2 2" xfId="3808"/>
    <cellStyle name="Normal 2 3 2 2 3" xfId="1362"/>
    <cellStyle name="Normal 2 3 2 2 4" xfId="6339"/>
    <cellStyle name="Normal 2 3 2 3" xfId="3484"/>
    <cellStyle name="Normal 2 3 2 4" xfId="6044"/>
    <cellStyle name="Normal 2 3 2 5" xfId="6181"/>
    <cellStyle name="Normal 2 3 2 6" xfId="1361"/>
    <cellStyle name="Normal 2 3 2 7" xfId="6338"/>
    <cellStyle name="Normal 2 3 3" xfId="1363"/>
    <cellStyle name="Normal 2 3 3 2" xfId="3807"/>
    <cellStyle name="Normal 2 3 4" xfId="1364"/>
    <cellStyle name="Normal 2 3 5" xfId="3483"/>
    <cellStyle name="Normal 2 3 6" xfId="6043"/>
    <cellStyle name="Normal 2 3 7" xfId="6180"/>
    <cellStyle name="Normal 2 3 8" xfId="1360"/>
    <cellStyle name="Normal 2 3 9" xfId="6271"/>
    <cellStyle name="Normal 2 4" xfId="48"/>
    <cellStyle name="Normal 2 4 10" xfId="6340"/>
    <cellStyle name="Normal 2 4 2" xfId="49"/>
    <cellStyle name="Normal 2 4 2 2" xfId="3486"/>
    <cellStyle name="Normal 2 4 2 3" xfId="6046"/>
    <cellStyle name="Normal 2 4 2 4" xfId="6183"/>
    <cellStyle name="Normal 2 4 2 5" xfId="1366"/>
    <cellStyle name="Normal 2 4 2 6" xfId="6341"/>
    <cellStyle name="Normal 2 4 3" xfId="1367"/>
    <cellStyle name="Normal 2 4 3 2" xfId="3806"/>
    <cellStyle name="Normal 2 4 4" xfId="1368"/>
    <cellStyle name="Normal 2 4 5" xfId="3485"/>
    <cellStyle name="Normal 2 4 6" xfId="6045"/>
    <cellStyle name="Normal 2 4 7" xfId="6182"/>
    <cellStyle name="Normal 2 4 8" xfId="1365"/>
    <cellStyle name="Normal 2 4 9" xfId="6272"/>
    <cellStyle name="Normal 2 5" xfId="1369"/>
    <cellStyle name="Normal 2 5 2" xfId="1370"/>
    <cellStyle name="Normal 2 5 2 2" xfId="3488"/>
    <cellStyle name="Normal 2 5 2 3" xfId="6048"/>
    <cellStyle name="Normal 2 5 2 4" xfId="6185"/>
    <cellStyle name="Normal 2 5 3" xfId="1371"/>
    <cellStyle name="Normal 2 5 4" xfId="3487"/>
    <cellStyle name="Normal 2 5 5" xfId="6047"/>
    <cellStyle name="Normal 2 5 6" xfId="6184"/>
    <cellStyle name="Normal 2 5 7" xfId="6273"/>
    <cellStyle name="Normal 2 6" xfId="1372"/>
    <cellStyle name="Normal 2 6 2" xfId="1373"/>
    <cellStyle name="Normal 2 6 3" xfId="3489"/>
    <cellStyle name="Normal 2 6 4" xfId="3439"/>
    <cellStyle name="Normal 2 6 5" xfId="6049"/>
    <cellStyle name="Normal 2 6 6" xfId="6186"/>
    <cellStyle name="Normal 2 6 7" xfId="6274"/>
    <cellStyle name="Normal 2 7" xfId="1374"/>
    <cellStyle name="Normal 2 7 2" xfId="1375"/>
    <cellStyle name="Normal 2 7 3" xfId="3440"/>
    <cellStyle name="Normal 2 7 4" xfId="3805"/>
    <cellStyle name="Normal 2 7 5" xfId="6275"/>
    <cellStyle name="Normal 2 8" xfId="1376"/>
    <cellStyle name="Normal 2 8 2" xfId="1377"/>
    <cellStyle name="Normal 2 8 3" xfId="3441"/>
    <cellStyle name="Normal 2 8 4" xfId="6276"/>
    <cellStyle name="Normal 2 9" xfId="1378"/>
    <cellStyle name="Normal 2 9 2" xfId="1379"/>
    <cellStyle name="Normal 2 9 3" xfId="3442"/>
    <cellStyle name="Normal 2 9 4" xfId="6277"/>
    <cellStyle name="Normal 2_summary-NOZIE-26ogos" xfId="1380"/>
    <cellStyle name="Normal 20" xfId="1381"/>
    <cellStyle name="Normal 20 2" xfId="6278"/>
    <cellStyle name="Normal 21" xfId="1382"/>
    <cellStyle name="Normal 21 2" xfId="6279"/>
    <cellStyle name="Normal 22" xfId="1383"/>
    <cellStyle name="Normal 22 2" xfId="1384"/>
    <cellStyle name="Normal 22 2 2" xfId="1385"/>
    <cellStyle name="Normal 22 2 2 2" xfId="1386"/>
    <cellStyle name="Normal 22 2 2 2 2" xfId="1387"/>
    <cellStyle name="Normal 22 2 2 2 2 2" xfId="4426"/>
    <cellStyle name="Normal 22 2 2 2 3" xfId="4425"/>
    <cellStyle name="Normal 22 2 2 3" xfId="1388"/>
    <cellStyle name="Normal 22 2 2 3 2" xfId="4427"/>
    <cellStyle name="Normal 22 2 2 4" xfId="1389"/>
    <cellStyle name="Normal 22 2 2 4 2" xfId="4428"/>
    <cellStyle name="Normal 22 2 2 5" xfId="3924"/>
    <cellStyle name="Normal 22 2 3" xfId="1390"/>
    <cellStyle name="Normal 22 2 3 2" xfId="1391"/>
    <cellStyle name="Normal 22 2 3 2 2" xfId="4430"/>
    <cellStyle name="Normal 22 2 3 3" xfId="4429"/>
    <cellStyle name="Normal 22 2 4" xfId="1392"/>
    <cellStyle name="Normal 22 2 4 2" xfId="4431"/>
    <cellStyle name="Normal 22 2 5" xfId="1393"/>
    <cellStyle name="Normal 22 2 5 2" xfId="4432"/>
    <cellStyle name="Normal 22 2 6" xfId="3443"/>
    <cellStyle name="Normal 22 3" xfId="6280"/>
    <cellStyle name="Normal 23" xfId="1394"/>
    <cellStyle name="Normal 23 2" xfId="1395"/>
    <cellStyle name="Normal 23 2 2" xfId="1396"/>
    <cellStyle name="Normal 23 2 2 2" xfId="1397"/>
    <cellStyle name="Normal 23 2 2 2 2" xfId="1398"/>
    <cellStyle name="Normal 23 2 2 2 2 2" xfId="4434"/>
    <cellStyle name="Normal 23 2 2 2 3" xfId="4433"/>
    <cellStyle name="Normal 23 2 2 3" xfId="1399"/>
    <cellStyle name="Normal 23 2 2 3 2" xfId="4435"/>
    <cellStyle name="Normal 23 2 2 4" xfId="1400"/>
    <cellStyle name="Normal 23 2 2 4 2" xfId="4436"/>
    <cellStyle name="Normal 23 2 2 5" xfId="3925"/>
    <cellStyle name="Normal 23 2 3" xfId="1401"/>
    <cellStyle name="Normal 23 2 3 2" xfId="1402"/>
    <cellStyle name="Normal 23 2 3 2 2" xfId="4438"/>
    <cellStyle name="Normal 23 2 3 3" xfId="4437"/>
    <cellStyle name="Normal 23 2 4" xfId="1403"/>
    <cellStyle name="Normal 23 2 4 2" xfId="4439"/>
    <cellStyle name="Normal 23 2 5" xfId="1404"/>
    <cellStyle name="Normal 23 2 5 2" xfId="4440"/>
    <cellStyle name="Normal 23 2 6" xfId="3444"/>
    <cellStyle name="Normal 23 3" xfId="6281"/>
    <cellStyle name="Normal 24" xfId="1405"/>
    <cellStyle name="Normal 24 2" xfId="6282"/>
    <cellStyle name="Normal 25" xfId="1406"/>
    <cellStyle name="Normal 25 2" xfId="6283"/>
    <cellStyle name="Normal 26" xfId="1407"/>
    <cellStyle name="Normal 26 2" xfId="6284"/>
    <cellStyle name="Normal 27" xfId="1408"/>
    <cellStyle name="Normal 27 2" xfId="6285"/>
    <cellStyle name="Normal 28" xfId="1409"/>
    <cellStyle name="Normal 28 2" xfId="6286"/>
    <cellStyle name="Normal 29" xfId="1410"/>
    <cellStyle name="Normal 29 2" xfId="1411"/>
    <cellStyle name="Normal 3" xfId="50"/>
    <cellStyle name="Normal 3 10" xfId="1413"/>
    <cellStyle name="Normal 3 10 2" xfId="3446"/>
    <cellStyle name="Normal 3 10 3" xfId="6288"/>
    <cellStyle name="Normal 3 11" xfId="1414"/>
    <cellStyle name="Normal 3 11 2" xfId="3447"/>
    <cellStyle name="Normal 3 11 3" xfId="6289"/>
    <cellStyle name="Normal 3 12" xfId="1415"/>
    <cellStyle name="Normal 3 12 2" xfId="1416"/>
    <cellStyle name="Normal 3 12 3" xfId="3448"/>
    <cellStyle name="Normal 3 12 4" xfId="6325"/>
    <cellStyle name="Normal 3 13" xfId="1417"/>
    <cellStyle name="Normal 3 13 2" xfId="3449"/>
    <cellStyle name="Normal 3 14" xfId="1418"/>
    <cellStyle name="Normal 3 14 2" xfId="3450"/>
    <cellStyle name="Normal 3 15" xfId="1419"/>
    <cellStyle name="Normal 3 15 2" xfId="3451"/>
    <cellStyle name="Normal 3 16" xfId="3490"/>
    <cellStyle name="Normal 3 17" xfId="3445"/>
    <cellStyle name="Normal 3 18" xfId="6050"/>
    <cellStyle name="Normal 3 19" xfId="6187"/>
    <cellStyle name="Normal 3 2" xfId="51"/>
    <cellStyle name="Normal 3 2 2" xfId="1421"/>
    <cellStyle name="Normal 3 2 2 2" xfId="3492"/>
    <cellStyle name="Normal 3 2 2 3" xfId="6052"/>
    <cellStyle name="Normal 3 2 2 4" xfId="6189"/>
    <cellStyle name="Normal 3 2 3" xfId="1422"/>
    <cellStyle name="Normal 3 2 3 2" xfId="1423"/>
    <cellStyle name="Normal 3 2 3 2 2" xfId="1424"/>
    <cellStyle name="Normal 3 2 3 2 2 2" xfId="1425"/>
    <cellStyle name="Normal 3 2 3 2 2 2 2" xfId="4442"/>
    <cellStyle name="Normal 3 2 3 2 2 3" xfId="4441"/>
    <cellStyle name="Normal 3 2 3 2 3" xfId="1426"/>
    <cellStyle name="Normal 3 2 3 2 3 2" xfId="4443"/>
    <cellStyle name="Normal 3 2 3 2 4" xfId="1427"/>
    <cellStyle name="Normal 3 2 3 2 4 2" xfId="4444"/>
    <cellStyle name="Normal 3 2 3 2 5" xfId="3926"/>
    <cellStyle name="Normal 3 2 3 3" xfId="1428"/>
    <cellStyle name="Normal 3 2 3 3 2" xfId="1429"/>
    <cellStyle name="Normal 3 2 3 3 2 2" xfId="4446"/>
    <cellStyle name="Normal 3 2 3 3 3" xfId="4445"/>
    <cellStyle name="Normal 3 2 3 4" xfId="1430"/>
    <cellStyle name="Normal 3 2 3 4 2" xfId="4447"/>
    <cellStyle name="Normal 3 2 3 5" xfId="1431"/>
    <cellStyle name="Normal 3 2 3 5 2" xfId="4448"/>
    <cellStyle name="Normal 3 2 3 6" xfId="3452"/>
    <cellStyle name="Normal 3 2 4" xfId="3491"/>
    <cellStyle name="Normal 3 2 5" xfId="6051"/>
    <cellStyle name="Normal 3 2 6" xfId="6188"/>
    <cellStyle name="Normal 3 2 7" xfId="1420"/>
    <cellStyle name="Normal 3 2 8" xfId="6290"/>
    <cellStyle name="Normal 3 20" xfId="1412"/>
    <cellStyle name="Normal 3 21" xfId="6287"/>
    <cellStyle name="Normal 3 3" xfId="52"/>
    <cellStyle name="Normal 3 3 2" xfId="1433"/>
    <cellStyle name="Normal 3 3 2 2" xfId="3494"/>
    <cellStyle name="Normal 3 3 2 3" xfId="6054"/>
    <cellStyle name="Normal 3 3 2 4" xfId="6191"/>
    <cellStyle name="Normal 3 3 2 5" xfId="6292"/>
    <cellStyle name="Normal 3 3 3" xfId="1434"/>
    <cellStyle name="Normal 3 3 4" xfId="3493"/>
    <cellStyle name="Normal 3 3 5" xfId="6053"/>
    <cellStyle name="Normal 3 3 6" xfId="6190"/>
    <cellStyle name="Normal 3 3 7" xfId="1432"/>
    <cellStyle name="Normal 3 3 8" xfId="6291"/>
    <cellStyle name="Normal 3 3 9" xfId="6342"/>
    <cellStyle name="Normal 3 4" xfId="1435"/>
    <cellStyle name="Normal 3 4 2" xfId="1436"/>
    <cellStyle name="Normal 3 4 2 2" xfId="3496"/>
    <cellStyle name="Normal 3 4 2 3" xfId="6056"/>
    <cellStyle name="Normal 3 4 2 4" xfId="6193"/>
    <cellStyle name="Normal 3 4 3" xfId="3495"/>
    <cellStyle name="Normal 3 4 4" xfId="6055"/>
    <cellStyle name="Normal 3 4 5" xfId="6192"/>
    <cellStyle name="Normal 3 4 6" xfId="6293"/>
    <cellStyle name="Normal 3 5" xfId="1437"/>
    <cellStyle name="Normal 3 5 2" xfId="1438"/>
    <cellStyle name="Normal 3 5 2 2" xfId="3498"/>
    <cellStyle name="Normal 3 5 2 3" xfId="6058"/>
    <cellStyle name="Normal 3 5 2 4" xfId="6195"/>
    <cellStyle name="Normal 3 5 3" xfId="3497"/>
    <cellStyle name="Normal 3 5 4" xfId="6057"/>
    <cellStyle name="Normal 3 5 5" xfId="6194"/>
    <cellStyle name="Normal 3 5 6" xfId="6294"/>
    <cellStyle name="Normal 3 6" xfId="1439"/>
    <cellStyle name="Normal 3 6 2" xfId="1440"/>
    <cellStyle name="Normal 3 6 3" xfId="1441"/>
    <cellStyle name="Normal 3 6 4" xfId="3499"/>
    <cellStyle name="Normal 3 6 5" xfId="6059"/>
    <cellStyle name="Normal 3 6 6" xfId="6196"/>
    <cellStyle name="Normal 3 6 7" xfId="6295"/>
    <cellStyle name="Normal 3 7" xfId="1442"/>
    <cellStyle name="Normal 3 7 2" xfId="3573"/>
    <cellStyle name="Normal 3 7 3" xfId="6296"/>
    <cellStyle name="Normal 3 8" xfId="1443"/>
    <cellStyle name="Normal 3 8 2" xfId="3574"/>
    <cellStyle name="Normal 3 8 3" xfId="6297"/>
    <cellStyle name="Normal 3 9" xfId="1444"/>
    <cellStyle name="Normal 3 9 2" xfId="3575"/>
    <cellStyle name="Normal 3 9 3" xfId="6298"/>
    <cellStyle name="Normal 3_TOP 10 EE INDEX MAC 2010" xfId="1445"/>
    <cellStyle name="Normal 30" xfId="3356"/>
    <cellStyle name="Normal 30 2" xfId="6326"/>
    <cellStyle name="Normal 31" xfId="3520"/>
    <cellStyle name="Normal 32" xfId="3572"/>
    <cellStyle name="Normal 33" xfId="3750"/>
    <cellStyle name="Normal 34" xfId="3818"/>
    <cellStyle name="Normal 35" xfId="3815"/>
    <cellStyle name="Normal 36" xfId="5947"/>
    <cellStyle name="Normal 37" xfId="6084"/>
    <cellStyle name="Normal 38" xfId="63"/>
    <cellStyle name="Normal 39" xfId="6221"/>
    <cellStyle name="Normal 4" xfId="53"/>
    <cellStyle name="Normal 4 10" xfId="1447"/>
    <cellStyle name="Normal 4 10 2" xfId="6299"/>
    <cellStyle name="Normal 4 11" xfId="1448"/>
    <cellStyle name="Normal 4 11 2" xfId="6300"/>
    <cellStyle name="Normal 4 12" xfId="1449"/>
    <cellStyle name="Normal 4 12 2" xfId="6301"/>
    <cellStyle name="Normal 4 13" xfId="1450"/>
    <cellStyle name="Normal 4 14" xfId="3500"/>
    <cellStyle name="Normal 4 15" xfId="6060"/>
    <cellStyle name="Normal 4 16" xfId="6197"/>
    <cellStyle name="Normal 4 17" xfId="1446"/>
    <cellStyle name="Normal 4 18" xfId="6343"/>
    <cellStyle name="Normal 4 2" xfId="54"/>
    <cellStyle name="Normal 4 2 10" xfId="6061"/>
    <cellStyle name="Normal 4 2 11" xfId="6198"/>
    <cellStyle name="Normal 4 2 12" xfId="1451"/>
    <cellStyle name="Normal 4 2 13" xfId="6302"/>
    <cellStyle name="Normal 4 2 2" xfId="1452"/>
    <cellStyle name="Normal 4 2 2 2" xfId="1453"/>
    <cellStyle name="Normal 4 2 2 2 2" xfId="1454"/>
    <cellStyle name="Normal 4 2 2 2 2 2" xfId="1455"/>
    <cellStyle name="Normal 4 2 2 2 2 2 2" xfId="4450"/>
    <cellStyle name="Normal 4 2 2 2 2 3" xfId="4449"/>
    <cellStyle name="Normal 4 2 2 2 3" xfId="1456"/>
    <cellStyle name="Normal 4 2 2 2 3 2" xfId="4451"/>
    <cellStyle name="Normal 4 2 2 2 4" xfId="1457"/>
    <cellStyle name="Normal 4 2 2 2 4 2" xfId="4452"/>
    <cellStyle name="Normal 4 2 2 2 5" xfId="3887"/>
    <cellStyle name="Normal 4 2 2 3" xfId="1458"/>
    <cellStyle name="Normal 4 2 2 3 2" xfId="1459"/>
    <cellStyle name="Normal 4 2 2 3 2 2" xfId="4454"/>
    <cellStyle name="Normal 4 2 2 3 3" xfId="4453"/>
    <cellStyle name="Normal 4 2 2 4" xfId="1460"/>
    <cellStyle name="Normal 4 2 2 4 2" xfId="4455"/>
    <cellStyle name="Normal 4 2 2 5" xfId="1461"/>
    <cellStyle name="Normal 4 2 2 5 2" xfId="4456"/>
    <cellStyle name="Normal 4 2 2 6" xfId="3771"/>
    <cellStyle name="Normal 4 2 3" xfId="1462"/>
    <cellStyle name="Normal 4 2 3 2" xfId="1463"/>
    <cellStyle name="Normal 4 2 3 2 2" xfId="1464"/>
    <cellStyle name="Normal 4 2 3 2 2 2" xfId="4458"/>
    <cellStyle name="Normal 4 2 3 2 3" xfId="4457"/>
    <cellStyle name="Normal 4 2 3 3" xfId="1465"/>
    <cellStyle name="Normal 4 2 3 3 2" xfId="4459"/>
    <cellStyle name="Normal 4 2 3 4" xfId="1466"/>
    <cellStyle name="Normal 4 2 3 4 2" xfId="4460"/>
    <cellStyle name="Normal 4 2 3 5" xfId="3832"/>
    <cellStyle name="Normal 4 2 4" xfId="1467"/>
    <cellStyle name="Normal 4 2 4 2" xfId="1468"/>
    <cellStyle name="Normal 4 2 4 2 2" xfId="4462"/>
    <cellStyle name="Normal 4 2 4 3" xfId="4461"/>
    <cellStyle name="Normal 4 2 5" xfId="1469"/>
    <cellStyle name="Normal 4 2 5 2" xfId="4463"/>
    <cellStyle name="Normal 4 2 6" xfId="1470"/>
    <cellStyle name="Normal 4 2 6 2" xfId="4464"/>
    <cellStyle name="Normal 4 2 7" xfId="1471"/>
    <cellStyle name="Normal 4 2 8" xfId="3501"/>
    <cellStyle name="Normal 4 2 9" xfId="3576"/>
    <cellStyle name="Normal 4 3" xfId="1472"/>
    <cellStyle name="Normal 4 3 2" xfId="3577"/>
    <cellStyle name="Normal 4 3 3" xfId="3804"/>
    <cellStyle name="Normal 4 3 4" xfId="6303"/>
    <cellStyle name="Normal 4 4" xfId="1473"/>
    <cellStyle name="Normal 4 4 2" xfId="1474"/>
    <cellStyle name="Normal 4 4 2 2" xfId="1475"/>
    <cellStyle name="Normal 4 4 2 2 2" xfId="1476"/>
    <cellStyle name="Normal 4 4 2 2 2 2" xfId="4466"/>
    <cellStyle name="Normal 4 4 2 2 3" xfId="4465"/>
    <cellStyle name="Normal 4 4 2 3" xfId="1477"/>
    <cellStyle name="Normal 4 4 2 3 2" xfId="4467"/>
    <cellStyle name="Normal 4 4 2 4" xfId="1478"/>
    <cellStyle name="Normal 4 4 2 4 2" xfId="4468"/>
    <cellStyle name="Normal 4 4 2 5" xfId="3875"/>
    <cellStyle name="Normal 4 4 3" xfId="1479"/>
    <cellStyle name="Normal 4 4 3 2" xfId="1480"/>
    <cellStyle name="Normal 4 4 3 2 2" xfId="4470"/>
    <cellStyle name="Normal 4 4 3 3" xfId="4469"/>
    <cellStyle name="Normal 4 4 4" xfId="1481"/>
    <cellStyle name="Normal 4 4 4 2" xfId="4471"/>
    <cellStyle name="Normal 4 4 5" xfId="1482"/>
    <cellStyle name="Normal 4 4 5 2" xfId="4472"/>
    <cellStyle name="Normal 4 4 6" xfId="1483"/>
    <cellStyle name="Normal 4 4 7" xfId="3782"/>
    <cellStyle name="Normal 4 4 8" xfId="6304"/>
    <cellStyle name="Normal 4 5" xfId="1484"/>
    <cellStyle name="Normal 4 5 2" xfId="1485"/>
    <cellStyle name="Normal 4 5 2 2" xfId="1486"/>
    <cellStyle name="Normal 4 5 2 2 2" xfId="4474"/>
    <cellStyle name="Normal 4 5 2 3" xfId="4473"/>
    <cellStyle name="Normal 4 5 3" xfId="1487"/>
    <cellStyle name="Normal 4 5 3 2" xfId="4475"/>
    <cellStyle name="Normal 4 5 4" xfId="1488"/>
    <cellStyle name="Normal 4 5 4 2" xfId="4476"/>
    <cellStyle name="Normal 4 5 5" xfId="1489"/>
    <cellStyle name="Normal 4 5 6" xfId="3821"/>
    <cellStyle name="Normal 4 5 7" xfId="6305"/>
    <cellStyle name="Normal 4 6" xfId="1490"/>
    <cellStyle name="Normal 4 6 2" xfId="1491"/>
    <cellStyle name="Normal 4 6 2 2" xfId="4478"/>
    <cellStyle name="Normal 4 6 3" xfId="1492"/>
    <cellStyle name="Normal 4 6 4" xfId="4477"/>
    <cellStyle name="Normal 4 6 5" xfId="6306"/>
    <cellStyle name="Normal 4 7" xfId="1493"/>
    <cellStyle name="Normal 4 7 2" xfId="1494"/>
    <cellStyle name="Normal 4 7 3" xfId="4479"/>
    <cellStyle name="Normal 4 7 4" xfId="6307"/>
    <cellStyle name="Normal 4 8" xfId="1495"/>
    <cellStyle name="Normal 4 8 2" xfId="1496"/>
    <cellStyle name="Normal 4 8 3" xfId="4480"/>
    <cellStyle name="Normal 4 8 4" xfId="6308"/>
    <cellStyle name="Normal 4 9" xfId="1497"/>
    <cellStyle name="Normal 4 9 2" xfId="6309"/>
    <cellStyle name="Normal 40" xfId="6329"/>
    <cellStyle name="Normal 41" xfId="6349"/>
    <cellStyle name="Normal 42" xfId="6350"/>
    <cellStyle name="Normal 43" xfId="6351"/>
    <cellStyle name="Normal 44" xfId="6352"/>
    <cellStyle name="Normal 45" xfId="6353"/>
    <cellStyle name="Normal 46" xfId="6354"/>
    <cellStyle name="Normal 47" xfId="6355"/>
    <cellStyle name="Normal 48" xfId="6356"/>
    <cellStyle name="Normal 49" xfId="6357"/>
    <cellStyle name="Normal 5" xfId="55"/>
    <cellStyle name="Normal 5 10" xfId="1499"/>
    <cellStyle name="Normal 5 10 2" xfId="1500"/>
    <cellStyle name="Normal 5 10 2 2" xfId="1501"/>
    <cellStyle name="Normal 5 10 2 2 2" xfId="1502"/>
    <cellStyle name="Normal 5 10 2 2 2 2" xfId="4482"/>
    <cellStyle name="Normal 5 10 2 2 3" xfId="4481"/>
    <cellStyle name="Normal 5 10 2 3" xfId="1503"/>
    <cellStyle name="Normal 5 10 2 3 2" xfId="4483"/>
    <cellStyle name="Normal 5 10 2 4" xfId="1504"/>
    <cellStyle name="Normal 5 10 2 4 2" xfId="4484"/>
    <cellStyle name="Normal 5 10 2 5" xfId="3927"/>
    <cellStyle name="Normal 5 10 3" xfId="1505"/>
    <cellStyle name="Normal 5 10 3 2" xfId="1506"/>
    <cellStyle name="Normal 5 10 3 2 2" xfId="4486"/>
    <cellStyle name="Normal 5 10 3 3" xfId="4485"/>
    <cellStyle name="Normal 5 10 4" xfId="1507"/>
    <cellStyle name="Normal 5 10 4 2" xfId="4487"/>
    <cellStyle name="Normal 5 10 5" xfId="1508"/>
    <cellStyle name="Normal 5 10 5 2" xfId="4488"/>
    <cellStyle name="Normal 5 10 6" xfId="3578"/>
    <cellStyle name="Normal 5 11" xfId="1509"/>
    <cellStyle name="Normal 5 11 2" xfId="1510"/>
    <cellStyle name="Normal 5 11 2 2" xfId="1511"/>
    <cellStyle name="Normal 5 11 2 2 2" xfId="1512"/>
    <cellStyle name="Normal 5 11 2 2 2 2" xfId="4490"/>
    <cellStyle name="Normal 5 11 2 2 3" xfId="4489"/>
    <cellStyle name="Normal 5 11 2 3" xfId="1513"/>
    <cellStyle name="Normal 5 11 2 3 2" xfId="4491"/>
    <cellStyle name="Normal 5 11 2 4" xfId="1514"/>
    <cellStyle name="Normal 5 11 2 4 2" xfId="4492"/>
    <cellStyle name="Normal 5 11 2 5" xfId="3928"/>
    <cellStyle name="Normal 5 11 3" xfId="1515"/>
    <cellStyle name="Normal 5 11 3 2" xfId="1516"/>
    <cellStyle name="Normal 5 11 3 2 2" xfId="4494"/>
    <cellStyle name="Normal 5 11 3 3" xfId="4493"/>
    <cellStyle name="Normal 5 11 4" xfId="1517"/>
    <cellStyle name="Normal 5 11 4 2" xfId="4495"/>
    <cellStyle name="Normal 5 11 5" xfId="1518"/>
    <cellStyle name="Normal 5 11 5 2" xfId="4496"/>
    <cellStyle name="Normal 5 11 6" xfId="3579"/>
    <cellStyle name="Normal 5 12" xfId="1519"/>
    <cellStyle name="Normal 5 12 2" xfId="1520"/>
    <cellStyle name="Normal 5 12 2 2" xfId="1521"/>
    <cellStyle name="Normal 5 12 2 2 2" xfId="1522"/>
    <cellStyle name="Normal 5 12 2 2 2 2" xfId="4498"/>
    <cellStyle name="Normal 5 12 2 2 3" xfId="4497"/>
    <cellStyle name="Normal 5 12 2 3" xfId="1523"/>
    <cellStyle name="Normal 5 12 2 3 2" xfId="4499"/>
    <cellStyle name="Normal 5 12 2 4" xfId="1524"/>
    <cellStyle name="Normal 5 12 2 4 2" xfId="4500"/>
    <cellStyle name="Normal 5 12 2 5" xfId="3929"/>
    <cellStyle name="Normal 5 12 3" xfId="1525"/>
    <cellStyle name="Normal 5 12 3 2" xfId="1526"/>
    <cellStyle name="Normal 5 12 3 2 2" xfId="4502"/>
    <cellStyle name="Normal 5 12 3 3" xfId="4501"/>
    <cellStyle name="Normal 5 12 4" xfId="1527"/>
    <cellStyle name="Normal 5 12 4 2" xfId="4503"/>
    <cellStyle name="Normal 5 12 5" xfId="1528"/>
    <cellStyle name="Normal 5 12 5 2" xfId="4504"/>
    <cellStyle name="Normal 5 12 6" xfId="3580"/>
    <cellStyle name="Normal 5 13" xfId="1529"/>
    <cellStyle name="Normal 5 13 2" xfId="1530"/>
    <cellStyle name="Normal 5 13 2 2" xfId="1531"/>
    <cellStyle name="Normal 5 13 2 2 2" xfId="1532"/>
    <cellStyle name="Normal 5 13 2 2 2 2" xfId="4506"/>
    <cellStyle name="Normal 5 13 2 2 3" xfId="4505"/>
    <cellStyle name="Normal 5 13 2 3" xfId="1533"/>
    <cellStyle name="Normal 5 13 2 3 2" xfId="4507"/>
    <cellStyle name="Normal 5 13 2 4" xfId="1534"/>
    <cellStyle name="Normal 5 13 2 4 2" xfId="4508"/>
    <cellStyle name="Normal 5 13 2 5" xfId="3930"/>
    <cellStyle name="Normal 5 13 3" xfId="1535"/>
    <cellStyle name="Normal 5 13 3 2" xfId="1536"/>
    <cellStyle name="Normal 5 13 3 2 2" xfId="4510"/>
    <cellStyle name="Normal 5 13 3 3" xfId="4509"/>
    <cellStyle name="Normal 5 13 4" xfId="1537"/>
    <cellStyle name="Normal 5 13 4 2" xfId="4511"/>
    <cellStyle name="Normal 5 13 5" xfId="1538"/>
    <cellStyle name="Normal 5 13 5 2" xfId="4512"/>
    <cellStyle name="Normal 5 13 6" xfId="3581"/>
    <cellStyle name="Normal 5 14" xfId="1539"/>
    <cellStyle name="Normal 5 14 2" xfId="1540"/>
    <cellStyle name="Normal 5 14 2 2" xfId="1541"/>
    <cellStyle name="Normal 5 14 2 2 2" xfId="1542"/>
    <cellStyle name="Normal 5 14 2 2 2 2" xfId="4514"/>
    <cellStyle name="Normal 5 14 2 2 3" xfId="4513"/>
    <cellStyle name="Normal 5 14 2 3" xfId="1543"/>
    <cellStyle name="Normal 5 14 2 3 2" xfId="4515"/>
    <cellStyle name="Normal 5 14 2 4" xfId="1544"/>
    <cellStyle name="Normal 5 14 2 4 2" xfId="4516"/>
    <cellStyle name="Normal 5 14 2 5" xfId="3931"/>
    <cellStyle name="Normal 5 14 3" xfId="1545"/>
    <cellStyle name="Normal 5 14 3 2" xfId="1546"/>
    <cellStyle name="Normal 5 14 3 2 2" xfId="4518"/>
    <cellStyle name="Normal 5 14 3 3" xfId="4517"/>
    <cellStyle name="Normal 5 14 4" xfId="1547"/>
    <cellStyle name="Normal 5 14 4 2" xfId="4519"/>
    <cellStyle name="Normal 5 14 5" xfId="1548"/>
    <cellStyle name="Normal 5 14 5 2" xfId="4520"/>
    <cellStyle name="Normal 5 14 6" xfId="3582"/>
    <cellStyle name="Normal 5 15" xfId="1549"/>
    <cellStyle name="Normal 5 15 2" xfId="1550"/>
    <cellStyle name="Normal 5 15 2 2" xfId="1551"/>
    <cellStyle name="Normal 5 15 2 2 2" xfId="1552"/>
    <cellStyle name="Normal 5 15 2 2 2 2" xfId="4522"/>
    <cellStyle name="Normal 5 15 2 2 3" xfId="4521"/>
    <cellStyle name="Normal 5 15 2 3" xfId="1553"/>
    <cellStyle name="Normal 5 15 2 3 2" xfId="4523"/>
    <cellStyle name="Normal 5 15 2 4" xfId="1554"/>
    <cellStyle name="Normal 5 15 2 4 2" xfId="4524"/>
    <cellStyle name="Normal 5 15 2 5" xfId="3932"/>
    <cellStyle name="Normal 5 15 3" xfId="1555"/>
    <cellStyle name="Normal 5 15 3 2" xfId="1556"/>
    <cellStyle name="Normal 5 15 3 2 2" xfId="4526"/>
    <cellStyle name="Normal 5 15 3 3" xfId="4525"/>
    <cellStyle name="Normal 5 15 4" xfId="1557"/>
    <cellStyle name="Normal 5 15 4 2" xfId="4527"/>
    <cellStyle name="Normal 5 15 5" xfId="1558"/>
    <cellStyle name="Normal 5 15 5 2" xfId="4528"/>
    <cellStyle name="Normal 5 15 6" xfId="3583"/>
    <cellStyle name="Normal 5 16" xfId="1559"/>
    <cellStyle name="Normal 5 16 2" xfId="1560"/>
    <cellStyle name="Normal 5 16 2 2" xfId="1561"/>
    <cellStyle name="Normal 5 16 2 2 2" xfId="4530"/>
    <cellStyle name="Normal 5 16 2 3" xfId="4529"/>
    <cellStyle name="Normal 5 16 3" xfId="1562"/>
    <cellStyle name="Normal 5 16 3 2" xfId="4531"/>
    <cellStyle name="Normal 5 16 4" xfId="1563"/>
    <cellStyle name="Normal 5 16 4 2" xfId="4532"/>
    <cellStyle name="Normal 5 16 5" xfId="3820"/>
    <cellStyle name="Normal 5 17" xfId="1564"/>
    <cellStyle name="Normal 5 17 2" xfId="1565"/>
    <cellStyle name="Normal 5 17 2 2" xfId="4534"/>
    <cellStyle name="Normal 5 17 3" xfId="4533"/>
    <cellStyle name="Normal 5 18" xfId="1566"/>
    <cellStyle name="Normal 5 18 2" xfId="4535"/>
    <cellStyle name="Normal 5 19" xfId="1567"/>
    <cellStyle name="Normal 5 19 2" xfId="4536"/>
    <cellStyle name="Normal 5 2" xfId="1568"/>
    <cellStyle name="Normal 5 2 10" xfId="3503"/>
    <cellStyle name="Normal 5 2 11" xfId="3584"/>
    <cellStyle name="Normal 5 2 12" xfId="6063"/>
    <cellStyle name="Normal 5 2 13" xfId="6200"/>
    <cellStyle name="Normal 5 2 14" xfId="6311"/>
    <cellStyle name="Normal 5 2 2" xfId="1569"/>
    <cellStyle name="Normal 5 2 2 2" xfId="1570"/>
    <cellStyle name="Normal 5 2 2 2 2" xfId="1571"/>
    <cellStyle name="Normal 5 2 2 2 2 2" xfId="1572"/>
    <cellStyle name="Normal 5 2 2 2 2 2 2" xfId="1573"/>
    <cellStyle name="Normal 5 2 2 2 2 2 2 2" xfId="4538"/>
    <cellStyle name="Normal 5 2 2 2 2 2 3" xfId="4537"/>
    <cellStyle name="Normal 5 2 2 2 2 3" xfId="1574"/>
    <cellStyle name="Normal 5 2 2 2 2 3 2" xfId="4539"/>
    <cellStyle name="Normal 5 2 2 2 2 4" xfId="1575"/>
    <cellStyle name="Normal 5 2 2 2 2 4 2" xfId="4540"/>
    <cellStyle name="Normal 5 2 2 2 2 5" xfId="3894"/>
    <cellStyle name="Normal 5 2 2 2 3" xfId="1576"/>
    <cellStyle name="Normal 5 2 2 2 3 2" xfId="1577"/>
    <cellStyle name="Normal 5 2 2 2 3 2 2" xfId="4542"/>
    <cellStyle name="Normal 5 2 2 2 3 3" xfId="4541"/>
    <cellStyle name="Normal 5 2 2 2 4" xfId="1578"/>
    <cellStyle name="Normal 5 2 2 2 4 2" xfId="4543"/>
    <cellStyle name="Normal 5 2 2 2 5" xfId="1579"/>
    <cellStyle name="Normal 5 2 2 2 5 2" xfId="4544"/>
    <cellStyle name="Normal 5 2 2 2 6" xfId="3764"/>
    <cellStyle name="Normal 5 2 2 3" xfId="1580"/>
    <cellStyle name="Normal 5 2 2 3 2" xfId="1581"/>
    <cellStyle name="Normal 5 2 2 3 2 2" xfId="1582"/>
    <cellStyle name="Normal 5 2 2 3 2 2 2" xfId="4546"/>
    <cellStyle name="Normal 5 2 2 3 2 3" xfId="4545"/>
    <cellStyle name="Normal 5 2 2 3 3" xfId="1583"/>
    <cellStyle name="Normal 5 2 2 3 3 2" xfId="4547"/>
    <cellStyle name="Normal 5 2 2 3 4" xfId="1584"/>
    <cellStyle name="Normal 5 2 2 3 4 2" xfId="4548"/>
    <cellStyle name="Normal 5 2 2 3 5" xfId="3839"/>
    <cellStyle name="Normal 5 2 2 4" xfId="1585"/>
    <cellStyle name="Normal 5 2 2 4 2" xfId="1586"/>
    <cellStyle name="Normal 5 2 2 4 2 2" xfId="4550"/>
    <cellStyle name="Normal 5 2 2 4 3" xfId="4549"/>
    <cellStyle name="Normal 5 2 2 5" xfId="1587"/>
    <cellStyle name="Normal 5 2 2 5 2" xfId="4551"/>
    <cellStyle name="Normal 5 2 2 6" xfId="1588"/>
    <cellStyle name="Normal 5 2 2 6 2" xfId="4552"/>
    <cellStyle name="Normal 5 2 2 7" xfId="3504"/>
    <cellStyle name="Normal 5 2 2 8" xfId="6064"/>
    <cellStyle name="Normal 5 2 2 9" xfId="6201"/>
    <cellStyle name="Normal 5 2 3" xfId="1589"/>
    <cellStyle name="Normal 5 2 3 10" xfId="6202"/>
    <cellStyle name="Normal 5 2 3 2" xfId="1590"/>
    <cellStyle name="Normal 5 2 3 2 10" xfId="6203"/>
    <cellStyle name="Normal 5 2 3 2 2" xfId="1591"/>
    <cellStyle name="Normal 5 2 3 2 2 2" xfId="1592"/>
    <cellStyle name="Normal 5 2 3 2 2 2 2" xfId="1593"/>
    <cellStyle name="Normal 5 2 3 2 2 2 2 2" xfId="1594"/>
    <cellStyle name="Normal 5 2 3 2 2 2 2 2 2" xfId="1595"/>
    <cellStyle name="Normal 5 2 3 2 2 2 2 2 2 2" xfId="4554"/>
    <cellStyle name="Normal 5 2 3 2 2 2 2 2 3" xfId="4553"/>
    <cellStyle name="Normal 5 2 3 2 2 2 2 3" xfId="1596"/>
    <cellStyle name="Normal 5 2 3 2 2 2 2 3 2" xfId="4555"/>
    <cellStyle name="Normal 5 2 3 2 2 2 2 4" xfId="1597"/>
    <cellStyle name="Normal 5 2 3 2 2 2 2 4 2" xfId="4556"/>
    <cellStyle name="Normal 5 2 3 2 2 2 2 5" xfId="3906"/>
    <cellStyle name="Normal 5 2 3 2 2 2 3" xfId="1598"/>
    <cellStyle name="Normal 5 2 3 2 2 2 3 2" xfId="1599"/>
    <cellStyle name="Normal 5 2 3 2 2 2 3 2 2" xfId="4558"/>
    <cellStyle name="Normal 5 2 3 2 2 2 3 3" xfId="4557"/>
    <cellStyle name="Normal 5 2 3 2 2 2 4" xfId="1600"/>
    <cellStyle name="Normal 5 2 3 2 2 2 4 2" xfId="4559"/>
    <cellStyle name="Normal 5 2 3 2 2 2 5" xfId="1601"/>
    <cellStyle name="Normal 5 2 3 2 2 2 5 2" xfId="4560"/>
    <cellStyle name="Normal 5 2 3 2 2 2 6" xfId="3752"/>
    <cellStyle name="Normal 5 2 3 2 2 3" xfId="1602"/>
    <cellStyle name="Normal 5 2 3 2 2 3 2" xfId="1603"/>
    <cellStyle name="Normal 5 2 3 2 2 3 2 2" xfId="1604"/>
    <cellStyle name="Normal 5 2 3 2 2 3 2 2 2" xfId="4562"/>
    <cellStyle name="Normal 5 2 3 2 2 3 2 3" xfId="4561"/>
    <cellStyle name="Normal 5 2 3 2 2 3 3" xfId="1605"/>
    <cellStyle name="Normal 5 2 3 2 2 3 3 2" xfId="4563"/>
    <cellStyle name="Normal 5 2 3 2 2 3 4" xfId="1606"/>
    <cellStyle name="Normal 5 2 3 2 2 3 4 2" xfId="4564"/>
    <cellStyle name="Normal 5 2 3 2 2 3 5" xfId="3850"/>
    <cellStyle name="Normal 5 2 3 2 2 4" xfId="1607"/>
    <cellStyle name="Normal 5 2 3 2 2 4 2" xfId="1608"/>
    <cellStyle name="Normal 5 2 3 2 2 4 2 2" xfId="4566"/>
    <cellStyle name="Normal 5 2 3 2 2 4 3" xfId="4565"/>
    <cellStyle name="Normal 5 2 3 2 2 5" xfId="1609"/>
    <cellStyle name="Normal 5 2 3 2 2 5 2" xfId="4567"/>
    <cellStyle name="Normal 5 2 3 2 2 6" xfId="1610"/>
    <cellStyle name="Normal 5 2 3 2 2 6 2" xfId="4568"/>
    <cellStyle name="Normal 5 2 3 2 2 7" xfId="3507"/>
    <cellStyle name="Normal 5 2 3 2 2 8" xfId="6067"/>
    <cellStyle name="Normal 5 2 3 2 2 9" xfId="6204"/>
    <cellStyle name="Normal 5 2 3 2 3" xfId="1611"/>
    <cellStyle name="Normal 5 2 3 2 3 2" xfId="1612"/>
    <cellStyle name="Normal 5 2 3 2 3 2 2" xfId="1613"/>
    <cellStyle name="Normal 5 2 3 2 3 2 2 2" xfId="1614"/>
    <cellStyle name="Normal 5 2 3 2 3 2 2 2 2" xfId="4570"/>
    <cellStyle name="Normal 5 2 3 2 3 2 2 3" xfId="4569"/>
    <cellStyle name="Normal 5 2 3 2 3 2 3" xfId="1615"/>
    <cellStyle name="Normal 5 2 3 2 3 2 3 2" xfId="4571"/>
    <cellStyle name="Normal 5 2 3 2 3 2 4" xfId="1616"/>
    <cellStyle name="Normal 5 2 3 2 3 2 4 2" xfId="4572"/>
    <cellStyle name="Normal 5 2 3 2 3 2 5" xfId="3899"/>
    <cellStyle name="Normal 5 2 3 2 3 3" xfId="1617"/>
    <cellStyle name="Normal 5 2 3 2 3 3 2" xfId="1618"/>
    <cellStyle name="Normal 5 2 3 2 3 3 2 2" xfId="4574"/>
    <cellStyle name="Normal 5 2 3 2 3 3 3" xfId="4573"/>
    <cellStyle name="Normal 5 2 3 2 3 4" xfId="1619"/>
    <cellStyle name="Normal 5 2 3 2 3 4 2" xfId="4575"/>
    <cellStyle name="Normal 5 2 3 2 3 5" xfId="1620"/>
    <cellStyle name="Normal 5 2 3 2 3 5 2" xfId="4576"/>
    <cellStyle name="Normal 5 2 3 2 3 6" xfId="3759"/>
    <cellStyle name="Normal 5 2 3 2 4" xfId="1621"/>
    <cellStyle name="Normal 5 2 3 2 4 2" xfId="1622"/>
    <cellStyle name="Normal 5 2 3 2 4 2 2" xfId="1623"/>
    <cellStyle name="Normal 5 2 3 2 4 2 2 2" xfId="4578"/>
    <cellStyle name="Normal 5 2 3 2 4 2 3" xfId="4577"/>
    <cellStyle name="Normal 5 2 3 2 4 3" xfId="1624"/>
    <cellStyle name="Normal 5 2 3 2 4 3 2" xfId="4579"/>
    <cellStyle name="Normal 5 2 3 2 4 4" xfId="1625"/>
    <cellStyle name="Normal 5 2 3 2 4 4 2" xfId="4580"/>
    <cellStyle name="Normal 5 2 3 2 4 5" xfId="3844"/>
    <cellStyle name="Normal 5 2 3 2 5" xfId="1626"/>
    <cellStyle name="Normal 5 2 3 2 5 2" xfId="1627"/>
    <cellStyle name="Normal 5 2 3 2 5 2 2" xfId="4582"/>
    <cellStyle name="Normal 5 2 3 2 5 3" xfId="4581"/>
    <cellStyle name="Normal 5 2 3 2 6" xfId="1628"/>
    <cellStyle name="Normal 5 2 3 2 6 2" xfId="4583"/>
    <cellStyle name="Normal 5 2 3 2 7" xfId="1629"/>
    <cellStyle name="Normal 5 2 3 2 7 2" xfId="4584"/>
    <cellStyle name="Normal 5 2 3 2 8" xfId="3506"/>
    <cellStyle name="Normal 5 2 3 2 9" xfId="6066"/>
    <cellStyle name="Normal 5 2 3 3" xfId="1630"/>
    <cellStyle name="Normal 5 2 3 3 2" xfId="1631"/>
    <cellStyle name="Normal 5 2 3 3 2 2" xfId="1632"/>
    <cellStyle name="Normal 5 2 3 3 2 2 2" xfId="1633"/>
    <cellStyle name="Normal 5 2 3 3 2 2 2 2" xfId="4586"/>
    <cellStyle name="Normal 5 2 3 3 2 2 3" xfId="4585"/>
    <cellStyle name="Normal 5 2 3 3 2 3" xfId="1634"/>
    <cellStyle name="Normal 5 2 3 3 2 3 2" xfId="4587"/>
    <cellStyle name="Normal 5 2 3 3 2 4" xfId="1635"/>
    <cellStyle name="Normal 5 2 3 3 2 4 2" xfId="4588"/>
    <cellStyle name="Normal 5 2 3 3 2 5" xfId="3898"/>
    <cellStyle name="Normal 5 2 3 3 3" xfId="1636"/>
    <cellStyle name="Normal 5 2 3 3 3 2" xfId="1637"/>
    <cellStyle name="Normal 5 2 3 3 3 2 2" xfId="4590"/>
    <cellStyle name="Normal 5 2 3 3 3 3" xfId="4589"/>
    <cellStyle name="Normal 5 2 3 3 4" xfId="1638"/>
    <cellStyle name="Normal 5 2 3 3 4 2" xfId="4591"/>
    <cellStyle name="Normal 5 2 3 3 5" xfId="1639"/>
    <cellStyle name="Normal 5 2 3 3 5 2" xfId="4592"/>
    <cellStyle name="Normal 5 2 3 3 6" xfId="3760"/>
    <cellStyle name="Normal 5 2 3 4" xfId="1640"/>
    <cellStyle name="Normal 5 2 3 4 2" xfId="1641"/>
    <cellStyle name="Normal 5 2 3 4 2 2" xfId="1642"/>
    <cellStyle name="Normal 5 2 3 4 2 2 2" xfId="4594"/>
    <cellStyle name="Normal 5 2 3 4 2 3" xfId="4593"/>
    <cellStyle name="Normal 5 2 3 4 3" xfId="1643"/>
    <cellStyle name="Normal 5 2 3 4 3 2" xfId="4595"/>
    <cellStyle name="Normal 5 2 3 4 4" xfId="1644"/>
    <cellStyle name="Normal 5 2 3 4 4 2" xfId="4596"/>
    <cellStyle name="Normal 5 2 3 4 5" xfId="3843"/>
    <cellStyle name="Normal 5 2 3 5" xfId="1645"/>
    <cellStyle name="Normal 5 2 3 5 2" xfId="1646"/>
    <cellStyle name="Normal 5 2 3 5 2 2" xfId="4598"/>
    <cellStyle name="Normal 5 2 3 5 3" xfId="4597"/>
    <cellStyle name="Normal 5 2 3 6" xfId="1647"/>
    <cellStyle name="Normal 5 2 3 6 2" xfId="4599"/>
    <cellStyle name="Normal 5 2 3 7" xfId="1648"/>
    <cellStyle name="Normal 5 2 3 7 2" xfId="4600"/>
    <cellStyle name="Normal 5 2 3 8" xfId="3505"/>
    <cellStyle name="Normal 5 2 3 9" xfId="6065"/>
    <cellStyle name="Normal 5 2 4" xfId="1649"/>
    <cellStyle name="Normal 5 2 4 2" xfId="3803"/>
    <cellStyle name="Normal 5 2 5" xfId="1650"/>
    <cellStyle name="Normal 5 2 5 2" xfId="1651"/>
    <cellStyle name="Normal 5 2 5 2 2" xfId="1652"/>
    <cellStyle name="Normal 5 2 5 2 2 2" xfId="1653"/>
    <cellStyle name="Normal 5 2 5 2 2 2 2" xfId="4602"/>
    <cellStyle name="Normal 5 2 5 2 2 3" xfId="4601"/>
    <cellStyle name="Normal 5 2 5 2 3" xfId="1654"/>
    <cellStyle name="Normal 5 2 5 2 3 2" xfId="4603"/>
    <cellStyle name="Normal 5 2 5 2 4" xfId="1655"/>
    <cellStyle name="Normal 5 2 5 2 4 2" xfId="4604"/>
    <cellStyle name="Normal 5 2 5 2 5" xfId="3882"/>
    <cellStyle name="Normal 5 2 5 3" xfId="1656"/>
    <cellStyle name="Normal 5 2 5 3 2" xfId="1657"/>
    <cellStyle name="Normal 5 2 5 3 2 2" xfId="4606"/>
    <cellStyle name="Normal 5 2 5 3 3" xfId="4605"/>
    <cellStyle name="Normal 5 2 5 4" xfId="1658"/>
    <cellStyle name="Normal 5 2 5 4 2" xfId="4607"/>
    <cellStyle name="Normal 5 2 5 5" xfId="1659"/>
    <cellStyle name="Normal 5 2 5 5 2" xfId="4608"/>
    <cellStyle name="Normal 5 2 5 6" xfId="3776"/>
    <cellStyle name="Normal 5 2 6" xfId="1660"/>
    <cellStyle name="Normal 5 2 6 2" xfId="1661"/>
    <cellStyle name="Normal 5 2 6 2 2" xfId="1662"/>
    <cellStyle name="Normal 5 2 6 2 2 2" xfId="4610"/>
    <cellStyle name="Normal 5 2 6 2 3" xfId="4609"/>
    <cellStyle name="Normal 5 2 6 3" xfId="1663"/>
    <cellStyle name="Normal 5 2 6 3 2" xfId="4611"/>
    <cellStyle name="Normal 5 2 6 4" xfId="1664"/>
    <cellStyle name="Normal 5 2 6 4 2" xfId="4612"/>
    <cellStyle name="Normal 5 2 6 5" xfId="3826"/>
    <cellStyle name="Normal 5 2 7" xfId="1665"/>
    <cellStyle name="Normal 5 2 7 2" xfId="1666"/>
    <cellStyle name="Normal 5 2 7 2 2" xfId="4614"/>
    <cellStyle name="Normal 5 2 7 3" xfId="4613"/>
    <cellStyle name="Normal 5 2 8" xfId="1667"/>
    <cellStyle name="Normal 5 2 8 2" xfId="4615"/>
    <cellStyle name="Normal 5 2 9" xfId="1668"/>
    <cellStyle name="Normal 5 2 9 2" xfId="4616"/>
    <cellStyle name="Normal 5 20" xfId="3502"/>
    <cellStyle name="Normal 5 21" xfId="6062"/>
    <cellStyle name="Normal 5 22" xfId="6199"/>
    <cellStyle name="Normal 5 23" xfId="1498"/>
    <cellStyle name="Normal 5 24" xfId="6310"/>
    <cellStyle name="Normal 5 3" xfId="1669"/>
    <cellStyle name="Normal 5 3 10" xfId="6068"/>
    <cellStyle name="Normal 5 3 11" xfId="6205"/>
    <cellStyle name="Normal 5 3 12" xfId="6312"/>
    <cellStyle name="Normal 5 3 2" xfId="1670"/>
    <cellStyle name="Normal 5 3 2 2" xfId="1671"/>
    <cellStyle name="Normal 5 3 2 2 2" xfId="1672"/>
    <cellStyle name="Normal 5 3 2 2 2 2" xfId="1673"/>
    <cellStyle name="Normal 5 3 2 2 2 2 2" xfId="4618"/>
    <cellStyle name="Normal 5 3 2 2 2 3" xfId="4617"/>
    <cellStyle name="Normal 5 3 2 2 3" xfId="1674"/>
    <cellStyle name="Normal 5 3 2 2 3 2" xfId="4619"/>
    <cellStyle name="Normal 5 3 2 2 4" xfId="1675"/>
    <cellStyle name="Normal 5 3 2 2 4 2" xfId="4620"/>
    <cellStyle name="Normal 5 3 2 2 5" xfId="3884"/>
    <cellStyle name="Normal 5 3 2 3" xfId="1676"/>
    <cellStyle name="Normal 5 3 2 3 2" xfId="1677"/>
    <cellStyle name="Normal 5 3 2 3 2 2" xfId="4622"/>
    <cellStyle name="Normal 5 3 2 3 3" xfId="4621"/>
    <cellStyle name="Normal 5 3 2 4" xfId="1678"/>
    <cellStyle name="Normal 5 3 2 4 2" xfId="4623"/>
    <cellStyle name="Normal 5 3 2 5" xfId="1679"/>
    <cellStyle name="Normal 5 3 2 5 2" xfId="4624"/>
    <cellStyle name="Normal 5 3 2 6" xfId="3774"/>
    <cellStyle name="Normal 5 3 3" xfId="1680"/>
    <cellStyle name="Normal 5 3 3 2" xfId="1681"/>
    <cellStyle name="Normal 5 3 3 2 2" xfId="1682"/>
    <cellStyle name="Normal 5 3 3 2 2 2" xfId="4626"/>
    <cellStyle name="Normal 5 3 3 2 3" xfId="4625"/>
    <cellStyle name="Normal 5 3 3 3" xfId="1683"/>
    <cellStyle name="Normal 5 3 3 3 2" xfId="4627"/>
    <cellStyle name="Normal 5 3 3 4" xfId="1684"/>
    <cellStyle name="Normal 5 3 3 4 2" xfId="4628"/>
    <cellStyle name="Normal 5 3 3 5" xfId="3828"/>
    <cellStyle name="Normal 5 3 4" xfId="1685"/>
    <cellStyle name="Normal 5 3 4 2" xfId="1686"/>
    <cellStyle name="Normal 5 3 4 2 2" xfId="4630"/>
    <cellStyle name="Normal 5 3 4 3" xfId="4629"/>
    <cellStyle name="Normal 5 3 5" xfId="1687"/>
    <cellStyle name="Normal 5 3 5 2" xfId="4631"/>
    <cellStyle name="Normal 5 3 6" xfId="1688"/>
    <cellStyle name="Normal 5 3 6 2" xfId="4632"/>
    <cellStyle name="Normal 5 3 7" xfId="1689"/>
    <cellStyle name="Normal 5 3 8" xfId="3508"/>
    <cellStyle name="Normal 5 3 9" xfId="3585"/>
    <cellStyle name="Normal 5 4" xfId="1690"/>
    <cellStyle name="Normal 5 4 2" xfId="1691"/>
    <cellStyle name="Normal 5 4 2 2" xfId="1692"/>
    <cellStyle name="Normal 5 4 2 2 2" xfId="1693"/>
    <cellStyle name="Normal 5 4 2 2 2 2" xfId="1694"/>
    <cellStyle name="Normal 5 4 2 2 2 2 2" xfId="4634"/>
    <cellStyle name="Normal 5 4 2 2 2 3" xfId="4633"/>
    <cellStyle name="Normal 5 4 2 2 3" xfId="1695"/>
    <cellStyle name="Normal 5 4 2 2 3 2" xfId="4635"/>
    <cellStyle name="Normal 5 4 2 2 4" xfId="1696"/>
    <cellStyle name="Normal 5 4 2 2 4 2" xfId="4636"/>
    <cellStyle name="Normal 5 4 2 2 5" xfId="3933"/>
    <cellStyle name="Normal 5 4 2 3" xfId="1697"/>
    <cellStyle name="Normal 5 4 2 3 2" xfId="1698"/>
    <cellStyle name="Normal 5 4 2 3 2 2" xfId="4638"/>
    <cellStyle name="Normal 5 4 2 3 3" xfId="4637"/>
    <cellStyle name="Normal 5 4 2 4" xfId="1699"/>
    <cellStyle name="Normal 5 4 2 4 2" xfId="1700"/>
    <cellStyle name="Normal 5 4 2 4 2 2" xfId="4640"/>
    <cellStyle name="Normal 5 4 2 4 3" xfId="4639"/>
    <cellStyle name="Normal 5 4 2 5" xfId="1701"/>
    <cellStyle name="Normal 5 4 2 5 2" xfId="4641"/>
    <cellStyle name="Normal 5 4 2 6" xfId="1702"/>
    <cellStyle name="Normal 5 4 2 6 2" xfId="4642"/>
    <cellStyle name="Normal 5 4 2 7" xfId="3437"/>
    <cellStyle name="Normal 5 4 3" xfId="3586"/>
    <cellStyle name="Normal 5 4 4" xfId="3802"/>
    <cellStyle name="Normal 5 5" xfId="1703"/>
    <cellStyle name="Normal 5 5 10" xfId="6069"/>
    <cellStyle name="Normal 5 5 11" xfId="6206"/>
    <cellStyle name="Normal 5 5 2" xfId="1704"/>
    <cellStyle name="Normal 5 5 2 2" xfId="1705"/>
    <cellStyle name="Normal 5 5 2 2 2" xfId="1706"/>
    <cellStyle name="Normal 5 5 2 2 2 2" xfId="1707"/>
    <cellStyle name="Normal 5 5 2 2 2 2 2" xfId="1708"/>
    <cellStyle name="Normal 5 5 2 2 2 2 2 2" xfId="4644"/>
    <cellStyle name="Normal 5 5 2 2 2 2 3" xfId="4643"/>
    <cellStyle name="Normal 5 5 2 2 2 3" xfId="1709"/>
    <cellStyle name="Normal 5 5 2 2 2 3 2" xfId="4645"/>
    <cellStyle name="Normal 5 5 2 2 2 4" xfId="1710"/>
    <cellStyle name="Normal 5 5 2 2 2 4 2" xfId="4646"/>
    <cellStyle name="Normal 5 5 2 2 2 5" xfId="3888"/>
    <cellStyle name="Normal 5 5 2 2 3" xfId="1711"/>
    <cellStyle name="Normal 5 5 2 2 3 2" xfId="1712"/>
    <cellStyle name="Normal 5 5 2 2 3 2 2" xfId="4648"/>
    <cellStyle name="Normal 5 5 2 2 3 3" xfId="4647"/>
    <cellStyle name="Normal 5 5 2 2 4" xfId="1713"/>
    <cellStyle name="Normal 5 5 2 2 4 2" xfId="4649"/>
    <cellStyle name="Normal 5 5 2 2 5" xfId="1714"/>
    <cellStyle name="Normal 5 5 2 2 5 2" xfId="4650"/>
    <cellStyle name="Normal 5 5 2 2 6" xfId="3770"/>
    <cellStyle name="Normal 5 5 2 3" xfId="1715"/>
    <cellStyle name="Normal 5 5 2 3 2" xfId="1716"/>
    <cellStyle name="Normal 5 5 2 3 2 2" xfId="1717"/>
    <cellStyle name="Normal 5 5 2 3 2 2 2" xfId="4652"/>
    <cellStyle name="Normal 5 5 2 3 2 3" xfId="4651"/>
    <cellStyle name="Normal 5 5 2 3 3" xfId="1718"/>
    <cellStyle name="Normal 5 5 2 3 3 2" xfId="4653"/>
    <cellStyle name="Normal 5 5 2 3 4" xfId="1719"/>
    <cellStyle name="Normal 5 5 2 3 4 2" xfId="4654"/>
    <cellStyle name="Normal 5 5 2 3 5" xfId="3833"/>
    <cellStyle name="Normal 5 5 2 4" xfId="1720"/>
    <cellStyle name="Normal 5 5 2 4 2" xfId="1721"/>
    <cellStyle name="Normal 5 5 2 4 2 2" xfId="4656"/>
    <cellStyle name="Normal 5 5 2 4 3" xfId="4655"/>
    <cellStyle name="Normal 5 5 2 5" xfId="1722"/>
    <cellStyle name="Normal 5 5 2 5 2" xfId="4657"/>
    <cellStyle name="Normal 5 5 2 6" xfId="1723"/>
    <cellStyle name="Normal 5 5 2 6 2" xfId="4658"/>
    <cellStyle name="Normal 5 5 2 7" xfId="3510"/>
    <cellStyle name="Normal 5 5 2 8" xfId="6070"/>
    <cellStyle name="Normal 5 5 2 9" xfId="6207"/>
    <cellStyle name="Normal 5 5 3" xfId="1724"/>
    <cellStyle name="Normal 5 5 3 2" xfId="1725"/>
    <cellStyle name="Normal 5 5 3 2 2" xfId="1726"/>
    <cellStyle name="Normal 5 5 3 2 2 2" xfId="1727"/>
    <cellStyle name="Normal 5 5 3 2 2 2 2" xfId="4660"/>
    <cellStyle name="Normal 5 5 3 2 2 3" xfId="4659"/>
    <cellStyle name="Normal 5 5 3 2 3" xfId="1728"/>
    <cellStyle name="Normal 5 5 3 2 3 2" xfId="4661"/>
    <cellStyle name="Normal 5 5 3 2 4" xfId="1729"/>
    <cellStyle name="Normal 5 5 3 2 4 2" xfId="4662"/>
    <cellStyle name="Normal 5 5 3 2 5" xfId="3876"/>
    <cellStyle name="Normal 5 5 3 3" xfId="1730"/>
    <cellStyle name="Normal 5 5 3 3 2" xfId="1731"/>
    <cellStyle name="Normal 5 5 3 3 2 2" xfId="4664"/>
    <cellStyle name="Normal 5 5 3 3 3" xfId="4663"/>
    <cellStyle name="Normal 5 5 3 4" xfId="1732"/>
    <cellStyle name="Normal 5 5 3 4 2" xfId="4665"/>
    <cellStyle name="Normal 5 5 3 5" xfId="1733"/>
    <cellStyle name="Normal 5 5 3 5 2" xfId="4666"/>
    <cellStyle name="Normal 5 5 3 6" xfId="3781"/>
    <cellStyle name="Normal 5 5 4" xfId="1734"/>
    <cellStyle name="Normal 5 5 4 2" xfId="1735"/>
    <cellStyle name="Normal 5 5 4 2 2" xfId="1736"/>
    <cellStyle name="Normal 5 5 4 2 2 2" xfId="1737"/>
    <cellStyle name="Normal 5 5 4 2 2 2 2" xfId="4668"/>
    <cellStyle name="Normal 5 5 4 2 2 3" xfId="4667"/>
    <cellStyle name="Normal 5 5 4 2 3" xfId="1738"/>
    <cellStyle name="Normal 5 5 4 2 3 2" xfId="4669"/>
    <cellStyle name="Normal 5 5 4 2 4" xfId="1739"/>
    <cellStyle name="Normal 5 5 4 2 4 2" xfId="4670"/>
    <cellStyle name="Normal 5 5 4 2 5" xfId="3934"/>
    <cellStyle name="Normal 5 5 4 3" xfId="1740"/>
    <cellStyle name="Normal 5 5 4 3 2" xfId="1741"/>
    <cellStyle name="Normal 5 5 4 3 2 2" xfId="4672"/>
    <cellStyle name="Normal 5 5 4 3 3" xfId="4671"/>
    <cellStyle name="Normal 5 5 4 4" xfId="1742"/>
    <cellStyle name="Normal 5 5 4 4 2" xfId="1743"/>
    <cellStyle name="Normal 5 5 4 4 2 2" xfId="4674"/>
    <cellStyle name="Normal 5 5 4 4 3" xfId="4673"/>
    <cellStyle name="Normal 5 5 4 5" xfId="1744"/>
    <cellStyle name="Normal 5 5 4 5 2" xfId="4675"/>
    <cellStyle name="Normal 5 5 4 6" xfId="1745"/>
    <cellStyle name="Normal 5 5 4 6 2" xfId="4676"/>
    <cellStyle name="Normal 5 5 4 7" xfId="3438"/>
    <cellStyle name="Normal 5 5 5" xfId="1746"/>
    <cellStyle name="Normal 5 5 5 2" xfId="1747"/>
    <cellStyle name="Normal 5 5 5 2 2" xfId="1748"/>
    <cellStyle name="Normal 5 5 5 2 2 2" xfId="4678"/>
    <cellStyle name="Normal 5 5 5 2 3" xfId="4677"/>
    <cellStyle name="Normal 5 5 5 3" xfId="1749"/>
    <cellStyle name="Normal 5 5 5 3 2" xfId="4679"/>
    <cellStyle name="Normal 5 5 5 4" xfId="1750"/>
    <cellStyle name="Normal 5 5 5 4 2" xfId="4680"/>
    <cellStyle name="Normal 5 5 5 5" xfId="3822"/>
    <cellStyle name="Normal 5 5 6" xfId="1751"/>
    <cellStyle name="Normal 5 5 6 2" xfId="1752"/>
    <cellStyle name="Normal 5 5 6 2 2" xfId="4682"/>
    <cellStyle name="Normal 5 5 6 3" xfId="4681"/>
    <cellStyle name="Normal 5 5 7" xfId="1753"/>
    <cellStyle name="Normal 5 5 7 2" xfId="4683"/>
    <cellStyle name="Normal 5 5 8" xfId="1754"/>
    <cellStyle name="Normal 5 5 8 2" xfId="4684"/>
    <cellStyle name="Normal 5 5 9" xfId="3509"/>
    <cellStyle name="Normal 5 6" xfId="1755"/>
    <cellStyle name="Normal 5 6 2" xfId="1756"/>
    <cellStyle name="Normal 5 6 2 2" xfId="1757"/>
    <cellStyle name="Normal 5 6 2 2 2" xfId="1758"/>
    <cellStyle name="Normal 5 6 2 2 2 2" xfId="4686"/>
    <cellStyle name="Normal 5 6 2 2 3" xfId="4685"/>
    <cellStyle name="Normal 5 6 2 3" xfId="1759"/>
    <cellStyle name="Normal 5 6 2 3 2" xfId="4687"/>
    <cellStyle name="Normal 5 6 2 4" xfId="1760"/>
    <cellStyle name="Normal 5 6 2 4 2" xfId="4688"/>
    <cellStyle name="Normal 5 6 2 5" xfId="3859"/>
    <cellStyle name="Normal 5 6 3" xfId="1761"/>
    <cellStyle name="Normal 5 6 3 2" xfId="1762"/>
    <cellStyle name="Normal 5 6 3 2 2" xfId="4690"/>
    <cellStyle name="Normal 5 6 3 3" xfId="4689"/>
    <cellStyle name="Normal 5 6 4" xfId="1763"/>
    <cellStyle name="Normal 5 6 4 2" xfId="4691"/>
    <cellStyle name="Normal 5 6 5" xfId="1764"/>
    <cellStyle name="Normal 5 6 5 2" xfId="4692"/>
    <cellStyle name="Normal 5 6 6" xfId="3587"/>
    <cellStyle name="Normal 5 7" xfId="1765"/>
    <cellStyle name="Normal 5 7 2" xfId="1766"/>
    <cellStyle name="Normal 5 7 2 2" xfId="1767"/>
    <cellStyle name="Normal 5 7 2 2 2" xfId="1768"/>
    <cellStyle name="Normal 5 7 2 2 2 2" xfId="4694"/>
    <cellStyle name="Normal 5 7 2 2 3" xfId="4693"/>
    <cellStyle name="Normal 5 7 2 3" xfId="1769"/>
    <cellStyle name="Normal 5 7 2 3 2" xfId="4695"/>
    <cellStyle name="Normal 5 7 2 4" xfId="1770"/>
    <cellStyle name="Normal 5 7 2 4 2" xfId="4696"/>
    <cellStyle name="Normal 5 7 2 5" xfId="3935"/>
    <cellStyle name="Normal 5 7 3" xfId="1771"/>
    <cellStyle name="Normal 5 7 3 2" xfId="1772"/>
    <cellStyle name="Normal 5 7 3 2 2" xfId="4698"/>
    <cellStyle name="Normal 5 7 3 3" xfId="4697"/>
    <cellStyle name="Normal 5 7 4" xfId="1773"/>
    <cellStyle name="Normal 5 7 4 2" xfId="4699"/>
    <cellStyle name="Normal 5 7 5" xfId="1774"/>
    <cellStyle name="Normal 5 7 5 2" xfId="4700"/>
    <cellStyle name="Normal 5 7 6" xfId="3588"/>
    <cellStyle name="Normal 5 8" xfId="1775"/>
    <cellStyle name="Normal 5 8 2" xfId="1776"/>
    <cellStyle name="Normal 5 8 2 2" xfId="1777"/>
    <cellStyle name="Normal 5 8 2 2 2" xfId="1778"/>
    <cellStyle name="Normal 5 8 2 2 2 2" xfId="4702"/>
    <cellStyle name="Normal 5 8 2 2 3" xfId="4701"/>
    <cellStyle name="Normal 5 8 2 3" xfId="1779"/>
    <cellStyle name="Normal 5 8 2 3 2" xfId="4703"/>
    <cellStyle name="Normal 5 8 2 4" xfId="1780"/>
    <cellStyle name="Normal 5 8 2 4 2" xfId="4704"/>
    <cellStyle name="Normal 5 8 2 5" xfId="3936"/>
    <cellStyle name="Normal 5 8 3" xfId="1781"/>
    <cellStyle name="Normal 5 8 3 2" xfId="1782"/>
    <cellStyle name="Normal 5 8 3 2 2" xfId="4706"/>
    <cellStyle name="Normal 5 8 3 3" xfId="4705"/>
    <cellStyle name="Normal 5 8 4" xfId="1783"/>
    <cellStyle name="Normal 5 8 4 2" xfId="4707"/>
    <cellStyle name="Normal 5 8 5" xfId="1784"/>
    <cellStyle name="Normal 5 8 5 2" xfId="4708"/>
    <cellStyle name="Normal 5 8 6" xfId="3589"/>
    <cellStyle name="Normal 5 9" xfId="1785"/>
    <cellStyle name="Normal 5 9 2" xfId="1786"/>
    <cellStyle name="Normal 5 9 2 2" xfId="1787"/>
    <cellStyle name="Normal 5 9 2 2 2" xfId="1788"/>
    <cellStyle name="Normal 5 9 2 2 2 2" xfId="4710"/>
    <cellStyle name="Normal 5 9 2 2 3" xfId="4709"/>
    <cellStyle name="Normal 5 9 2 3" xfId="1789"/>
    <cellStyle name="Normal 5 9 2 3 2" xfId="4711"/>
    <cellStyle name="Normal 5 9 2 4" xfId="1790"/>
    <cellStyle name="Normal 5 9 2 4 2" xfId="4712"/>
    <cellStyle name="Normal 5 9 2 5" xfId="3937"/>
    <cellStyle name="Normal 5 9 3" xfId="1791"/>
    <cellStyle name="Normal 5 9 3 2" xfId="1792"/>
    <cellStyle name="Normal 5 9 3 2 2" xfId="4714"/>
    <cellStyle name="Normal 5 9 3 3" xfId="4713"/>
    <cellStyle name="Normal 5 9 4" xfId="1793"/>
    <cellStyle name="Normal 5 9 4 2" xfId="4715"/>
    <cellStyle name="Normal 5 9 5" xfId="1794"/>
    <cellStyle name="Normal 5 9 5 2" xfId="4716"/>
    <cellStyle name="Normal 5 9 6" xfId="3590"/>
    <cellStyle name="Normal 50" xfId="6358"/>
    <cellStyle name="Normal 51" xfId="6359"/>
    <cellStyle name="Normal 52" xfId="6360"/>
    <cellStyle name="Normal 53" xfId="6361"/>
    <cellStyle name="Normal 54" xfId="6362"/>
    <cellStyle name="Normal 55" xfId="6363"/>
    <cellStyle name="Normal 56" xfId="6364"/>
    <cellStyle name="Normal 57" xfId="6365"/>
    <cellStyle name="Normal 58" xfId="6366"/>
    <cellStyle name="Normal 59" xfId="6367"/>
    <cellStyle name="Normal 6" xfId="56"/>
    <cellStyle name="Normal 6 10" xfId="1796"/>
    <cellStyle name="Normal 6 10 2" xfId="1797"/>
    <cellStyle name="Normal 6 10 2 2" xfId="1798"/>
    <cellStyle name="Normal 6 10 2 2 2" xfId="1799"/>
    <cellStyle name="Normal 6 10 2 2 2 2" xfId="4718"/>
    <cellStyle name="Normal 6 10 2 2 3" xfId="4717"/>
    <cellStyle name="Normal 6 10 2 3" xfId="1800"/>
    <cellStyle name="Normal 6 10 2 3 2" xfId="4719"/>
    <cellStyle name="Normal 6 10 2 4" xfId="1801"/>
    <cellStyle name="Normal 6 10 2 4 2" xfId="4720"/>
    <cellStyle name="Normal 6 10 2 5" xfId="3938"/>
    <cellStyle name="Normal 6 10 3" xfId="1802"/>
    <cellStyle name="Normal 6 10 3 2" xfId="1803"/>
    <cellStyle name="Normal 6 10 3 2 2" xfId="4722"/>
    <cellStyle name="Normal 6 10 3 3" xfId="4721"/>
    <cellStyle name="Normal 6 10 4" xfId="1804"/>
    <cellStyle name="Normal 6 10 4 2" xfId="4723"/>
    <cellStyle name="Normal 6 10 5" xfId="1805"/>
    <cellStyle name="Normal 6 10 5 2" xfId="4724"/>
    <cellStyle name="Normal 6 10 6" xfId="3592"/>
    <cellStyle name="Normal 6 11" xfId="1806"/>
    <cellStyle name="Normal 6 11 2" xfId="1807"/>
    <cellStyle name="Normal 6 11 2 2" xfId="1808"/>
    <cellStyle name="Normal 6 11 2 2 2" xfId="1809"/>
    <cellStyle name="Normal 6 11 2 2 2 2" xfId="4726"/>
    <cellStyle name="Normal 6 11 2 2 3" xfId="4725"/>
    <cellStyle name="Normal 6 11 2 3" xfId="1810"/>
    <cellStyle name="Normal 6 11 2 3 2" xfId="4727"/>
    <cellStyle name="Normal 6 11 2 4" xfId="1811"/>
    <cellStyle name="Normal 6 11 2 4 2" xfId="4728"/>
    <cellStyle name="Normal 6 11 2 5" xfId="3939"/>
    <cellStyle name="Normal 6 11 3" xfId="1812"/>
    <cellStyle name="Normal 6 11 3 2" xfId="1813"/>
    <cellStyle name="Normal 6 11 3 2 2" xfId="4730"/>
    <cellStyle name="Normal 6 11 3 3" xfId="4729"/>
    <cellStyle name="Normal 6 11 4" xfId="1814"/>
    <cellStyle name="Normal 6 11 4 2" xfId="4731"/>
    <cellStyle name="Normal 6 11 5" xfId="1815"/>
    <cellStyle name="Normal 6 11 5 2" xfId="4732"/>
    <cellStyle name="Normal 6 11 6" xfId="3593"/>
    <cellStyle name="Normal 6 12" xfId="1816"/>
    <cellStyle name="Normal 6 12 2" xfId="1817"/>
    <cellStyle name="Normal 6 12 2 2" xfId="1818"/>
    <cellStyle name="Normal 6 12 2 2 2" xfId="1819"/>
    <cellStyle name="Normal 6 12 2 2 2 2" xfId="4734"/>
    <cellStyle name="Normal 6 12 2 2 3" xfId="4733"/>
    <cellStyle name="Normal 6 12 2 3" xfId="1820"/>
    <cellStyle name="Normal 6 12 2 3 2" xfId="4735"/>
    <cellStyle name="Normal 6 12 2 4" xfId="1821"/>
    <cellStyle name="Normal 6 12 2 4 2" xfId="4736"/>
    <cellStyle name="Normal 6 12 2 5" xfId="3940"/>
    <cellStyle name="Normal 6 12 3" xfId="1822"/>
    <cellStyle name="Normal 6 12 3 2" xfId="1823"/>
    <cellStyle name="Normal 6 12 3 2 2" xfId="4738"/>
    <cellStyle name="Normal 6 12 3 3" xfId="4737"/>
    <cellStyle name="Normal 6 12 4" xfId="1824"/>
    <cellStyle name="Normal 6 12 4 2" xfId="4739"/>
    <cellStyle name="Normal 6 12 5" xfId="1825"/>
    <cellStyle name="Normal 6 12 5 2" xfId="4740"/>
    <cellStyle name="Normal 6 12 6" xfId="3594"/>
    <cellStyle name="Normal 6 13" xfId="1826"/>
    <cellStyle name="Normal 6 13 2" xfId="1827"/>
    <cellStyle name="Normal 6 13 2 2" xfId="1828"/>
    <cellStyle name="Normal 6 13 2 2 2" xfId="1829"/>
    <cellStyle name="Normal 6 13 2 2 2 2" xfId="4742"/>
    <cellStyle name="Normal 6 13 2 2 3" xfId="4741"/>
    <cellStyle name="Normal 6 13 2 3" xfId="1830"/>
    <cellStyle name="Normal 6 13 2 3 2" xfId="4743"/>
    <cellStyle name="Normal 6 13 2 4" xfId="1831"/>
    <cellStyle name="Normal 6 13 2 4 2" xfId="4744"/>
    <cellStyle name="Normal 6 13 2 5" xfId="3941"/>
    <cellStyle name="Normal 6 13 3" xfId="1832"/>
    <cellStyle name="Normal 6 13 3 2" xfId="1833"/>
    <cellStyle name="Normal 6 13 3 2 2" xfId="4746"/>
    <cellStyle name="Normal 6 13 3 3" xfId="4745"/>
    <cellStyle name="Normal 6 13 4" xfId="1834"/>
    <cellStyle name="Normal 6 13 4 2" xfId="4747"/>
    <cellStyle name="Normal 6 13 5" xfId="1835"/>
    <cellStyle name="Normal 6 13 5 2" xfId="4748"/>
    <cellStyle name="Normal 6 13 6" xfId="3595"/>
    <cellStyle name="Normal 6 14" xfId="1836"/>
    <cellStyle name="Normal 6 14 2" xfId="1837"/>
    <cellStyle name="Normal 6 14 2 2" xfId="1838"/>
    <cellStyle name="Normal 6 14 2 2 2" xfId="1839"/>
    <cellStyle name="Normal 6 14 2 2 2 2" xfId="4750"/>
    <cellStyle name="Normal 6 14 2 2 3" xfId="4749"/>
    <cellStyle name="Normal 6 14 2 3" xfId="1840"/>
    <cellStyle name="Normal 6 14 2 3 2" xfId="4751"/>
    <cellStyle name="Normal 6 14 2 4" xfId="1841"/>
    <cellStyle name="Normal 6 14 2 4 2" xfId="4752"/>
    <cellStyle name="Normal 6 14 2 5" xfId="3942"/>
    <cellStyle name="Normal 6 14 3" xfId="1842"/>
    <cellStyle name="Normal 6 14 3 2" xfId="1843"/>
    <cellStyle name="Normal 6 14 3 2 2" xfId="4754"/>
    <cellStyle name="Normal 6 14 3 3" xfId="4753"/>
    <cellStyle name="Normal 6 14 4" xfId="1844"/>
    <cellStyle name="Normal 6 14 4 2" xfId="4755"/>
    <cellStyle name="Normal 6 14 5" xfId="1845"/>
    <cellStyle name="Normal 6 14 5 2" xfId="4756"/>
    <cellStyle name="Normal 6 14 6" xfId="3596"/>
    <cellStyle name="Normal 6 15" xfId="1846"/>
    <cellStyle name="Normal 6 15 2" xfId="1847"/>
    <cellStyle name="Normal 6 15 2 2" xfId="1848"/>
    <cellStyle name="Normal 6 15 2 2 2" xfId="1849"/>
    <cellStyle name="Normal 6 15 2 2 2 2" xfId="4758"/>
    <cellStyle name="Normal 6 15 2 2 3" xfId="4757"/>
    <cellStyle name="Normal 6 15 2 3" xfId="1850"/>
    <cellStyle name="Normal 6 15 2 3 2" xfId="4759"/>
    <cellStyle name="Normal 6 15 2 4" xfId="1851"/>
    <cellStyle name="Normal 6 15 2 4 2" xfId="4760"/>
    <cellStyle name="Normal 6 15 2 5" xfId="3943"/>
    <cellStyle name="Normal 6 15 3" xfId="1852"/>
    <cellStyle name="Normal 6 15 3 2" xfId="1853"/>
    <cellStyle name="Normal 6 15 3 2 2" xfId="4762"/>
    <cellStyle name="Normal 6 15 3 3" xfId="4761"/>
    <cellStyle name="Normal 6 15 4" xfId="1854"/>
    <cellStyle name="Normal 6 15 4 2" xfId="4763"/>
    <cellStyle name="Normal 6 15 5" xfId="1855"/>
    <cellStyle name="Normal 6 15 5 2" xfId="4764"/>
    <cellStyle name="Normal 6 15 6" xfId="3597"/>
    <cellStyle name="Normal 6 16" xfId="1856"/>
    <cellStyle name="Normal 6 16 2" xfId="1857"/>
    <cellStyle name="Normal 6 16 2 2" xfId="1858"/>
    <cellStyle name="Normal 6 16 2 2 2" xfId="4766"/>
    <cellStyle name="Normal 6 16 2 3" xfId="4765"/>
    <cellStyle name="Normal 6 16 3" xfId="1859"/>
    <cellStyle name="Normal 6 16 3 2" xfId="4767"/>
    <cellStyle name="Normal 6 16 4" xfId="1860"/>
    <cellStyle name="Normal 6 16 4 2" xfId="4768"/>
    <cellStyle name="Normal 6 16 5" xfId="3823"/>
    <cellStyle name="Normal 6 17" xfId="1861"/>
    <cellStyle name="Normal 6 17 2" xfId="1862"/>
    <cellStyle name="Normal 6 17 2 2" xfId="4770"/>
    <cellStyle name="Normal 6 17 3" xfId="4769"/>
    <cellStyle name="Normal 6 18" xfId="1863"/>
    <cellStyle name="Normal 6 18 2" xfId="4771"/>
    <cellStyle name="Normal 6 19" xfId="1864"/>
    <cellStyle name="Normal 6 19 2" xfId="4772"/>
    <cellStyle name="Normal 6 2" xfId="1865"/>
    <cellStyle name="Normal 6 2 10" xfId="6314"/>
    <cellStyle name="Normal 6 2 2" xfId="1866"/>
    <cellStyle name="Normal 6 2 2 2" xfId="1867"/>
    <cellStyle name="Normal 6 2 2 2 2" xfId="1868"/>
    <cellStyle name="Normal 6 2 2 2 2 2" xfId="1869"/>
    <cellStyle name="Normal 6 2 2 2 2 2 2" xfId="4774"/>
    <cellStyle name="Normal 6 2 2 2 2 3" xfId="4773"/>
    <cellStyle name="Normal 6 2 2 2 3" xfId="1870"/>
    <cellStyle name="Normal 6 2 2 2 3 2" xfId="4775"/>
    <cellStyle name="Normal 6 2 2 2 4" xfId="1871"/>
    <cellStyle name="Normal 6 2 2 2 4 2" xfId="4776"/>
    <cellStyle name="Normal 6 2 2 2 5" xfId="3889"/>
    <cellStyle name="Normal 6 2 2 3" xfId="1872"/>
    <cellStyle name="Normal 6 2 2 3 2" xfId="1873"/>
    <cellStyle name="Normal 6 2 2 3 2 2" xfId="4778"/>
    <cellStyle name="Normal 6 2 2 3 3" xfId="4777"/>
    <cellStyle name="Normal 6 2 2 4" xfId="1874"/>
    <cellStyle name="Normal 6 2 2 4 2" xfId="4779"/>
    <cellStyle name="Normal 6 2 2 5" xfId="1875"/>
    <cellStyle name="Normal 6 2 2 5 2" xfId="4780"/>
    <cellStyle name="Normal 6 2 2 6" xfId="3769"/>
    <cellStyle name="Normal 6 2 3" xfId="1876"/>
    <cellStyle name="Normal 6 2 3 2" xfId="1877"/>
    <cellStyle name="Normal 6 2 3 2 2" xfId="1878"/>
    <cellStyle name="Normal 6 2 3 2 2 2" xfId="4782"/>
    <cellStyle name="Normal 6 2 3 2 3" xfId="4781"/>
    <cellStyle name="Normal 6 2 3 3" xfId="1879"/>
    <cellStyle name="Normal 6 2 3 3 2" xfId="4783"/>
    <cellStyle name="Normal 6 2 3 4" xfId="1880"/>
    <cellStyle name="Normal 6 2 3 4 2" xfId="4784"/>
    <cellStyle name="Normal 6 2 3 5" xfId="3834"/>
    <cellStyle name="Normal 6 2 4" xfId="1881"/>
    <cellStyle name="Normal 6 2 4 2" xfId="1882"/>
    <cellStyle name="Normal 6 2 4 2 2" xfId="4786"/>
    <cellStyle name="Normal 6 2 4 3" xfId="4785"/>
    <cellStyle name="Normal 6 2 5" xfId="1883"/>
    <cellStyle name="Normal 6 2 5 2" xfId="4787"/>
    <cellStyle name="Normal 6 2 6" xfId="1884"/>
    <cellStyle name="Normal 6 2 6 2" xfId="4788"/>
    <cellStyle name="Normal 6 2 7" xfId="3512"/>
    <cellStyle name="Normal 6 2 8" xfId="6072"/>
    <cellStyle name="Normal 6 2 9" xfId="6209"/>
    <cellStyle name="Normal 6 20" xfId="1885"/>
    <cellStyle name="Normal 6 21" xfId="3511"/>
    <cellStyle name="Normal 6 22" xfId="3591"/>
    <cellStyle name="Normal 6 23" xfId="6071"/>
    <cellStyle name="Normal 6 24" xfId="6208"/>
    <cellStyle name="Normal 6 25" xfId="1795"/>
    <cellStyle name="Normal 6 26" xfId="6313"/>
    <cellStyle name="Normal 6 27" xfId="6344"/>
    <cellStyle name="Normal 6 3" xfId="1886"/>
    <cellStyle name="Normal 6 3 2" xfId="1887"/>
    <cellStyle name="Normal 6 3 2 2" xfId="1888"/>
    <cellStyle name="Normal 6 3 2 2 2" xfId="1889"/>
    <cellStyle name="Normal 6 3 2 2 2 2" xfId="1890"/>
    <cellStyle name="Normal 6 3 2 2 2 2 2" xfId="4790"/>
    <cellStyle name="Normal 6 3 2 2 2 3" xfId="4789"/>
    <cellStyle name="Normal 6 3 2 2 3" xfId="1891"/>
    <cellStyle name="Normal 6 3 2 2 3 2" xfId="4791"/>
    <cellStyle name="Normal 6 3 2 2 4" xfId="1892"/>
    <cellStyle name="Normal 6 3 2 2 4 2" xfId="4792"/>
    <cellStyle name="Normal 6 3 2 2 5" xfId="3911"/>
    <cellStyle name="Normal 6 3 2 3" xfId="1893"/>
    <cellStyle name="Normal 6 3 2 3 2" xfId="1894"/>
    <cellStyle name="Normal 6 3 2 3 2 2" xfId="4794"/>
    <cellStyle name="Normal 6 3 2 3 3" xfId="4793"/>
    <cellStyle name="Normal 6 3 2 4" xfId="1895"/>
    <cellStyle name="Normal 6 3 2 4 2" xfId="4795"/>
    <cellStyle name="Normal 6 3 2 5" xfId="1896"/>
    <cellStyle name="Normal 6 3 2 5 2" xfId="4796"/>
    <cellStyle name="Normal 6 3 2 6" xfId="3568"/>
    <cellStyle name="Normal 6 3 3" xfId="1897"/>
    <cellStyle name="Normal 6 3 3 2" xfId="1898"/>
    <cellStyle name="Normal 6 3 3 2 2" xfId="1899"/>
    <cellStyle name="Normal 6 3 3 2 2 2" xfId="4798"/>
    <cellStyle name="Normal 6 3 3 2 3" xfId="4797"/>
    <cellStyle name="Normal 6 3 3 3" xfId="1900"/>
    <cellStyle name="Normal 6 3 3 3 2" xfId="4799"/>
    <cellStyle name="Normal 6 3 3 4" xfId="1901"/>
    <cellStyle name="Normal 6 3 3 4 2" xfId="4800"/>
    <cellStyle name="Normal 6 3 3 5" xfId="3855"/>
    <cellStyle name="Normal 6 3 4" xfId="1902"/>
    <cellStyle name="Normal 6 3 4 2" xfId="1903"/>
    <cellStyle name="Normal 6 3 4 2 2" xfId="4802"/>
    <cellStyle name="Normal 6 3 4 3" xfId="4801"/>
    <cellStyle name="Normal 6 3 5" xfId="1904"/>
    <cellStyle name="Normal 6 3 5 2" xfId="4803"/>
    <cellStyle name="Normal 6 3 6" xfId="1905"/>
    <cellStyle name="Normal 6 3 6 2" xfId="4804"/>
    <cellStyle name="Normal 6 3 7" xfId="1906"/>
    <cellStyle name="Normal 6 3 8" xfId="3598"/>
    <cellStyle name="Normal 6 3 9" xfId="6315"/>
    <cellStyle name="Normal 6 4" xfId="1907"/>
    <cellStyle name="Normal 6 4 2" xfId="1908"/>
    <cellStyle name="Normal 6 4 2 2" xfId="1909"/>
    <cellStyle name="Normal 6 4 2 2 2" xfId="1910"/>
    <cellStyle name="Normal 6 4 2 2 2 2" xfId="4806"/>
    <cellStyle name="Normal 6 4 2 2 3" xfId="4805"/>
    <cellStyle name="Normal 6 4 2 3" xfId="1911"/>
    <cellStyle name="Normal 6 4 2 3 2" xfId="4807"/>
    <cellStyle name="Normal 6 4 2 4" xfId="1912"/>
    <cellStyle name="Normal 6 4 2 4 2" xfId="4808"/>
    <cellStyle name="Normal 6 4 2 5" xfId="3877"/>
    <cellStyle name="Normal 6 4 3" xfId="1913"/>
    <cellStyle name="Normal 6 4 3 2" xfId="1914"/>
    <cellStyle name="Normal 6 4 3 2 2" xfId="4810"/>
    <cellStyle name="Normal 6 4 3 3" xfId="4809"/>
    <cellStyle name="Normal 6 4 4" xfId="1915"/>
    <cellStyle name="Normal 6 4 4 2" xfId="4811"/>
    <cellStyle name="Normal 6 4 5" xfId="1916"/>
    <cellStyle name="Normal 6 4 5 2" xfId="4812"/>
    <cellStyle name="Normal 6 4 6" xfId="3599"/>
    <cellStyle name="Normal 6 5" xfId="1917"/>
    <cellStyle name="Normal 6 5 2" xfId="1918"/>
    <cellStyle name="Normal 6 5 2 2" xfId="1919"/>
    <cellStyle name="Normal 6 5 2 2 2" xfId="1920"/>
    <cellStyle name="Normal 6 5 2 2 2 2" xfId="4814"/>
    <cellStyle name="Normal 6 5 2 2 3" xfId="4813"/>
    <cellStyle name="Normal 6 5 2 3" xfId="1921"/>
    <cellStyle name="Normal 6 5 2 3 2" xfId="4815"/>
    <cellStyle name="Normal 6 5 2 4" xfId="1922"/>
    <cellStyle name="Normal 6 5 2 4 2" xfId="4816"/>
    <cellStyle name="Normal 6 5 2 5" xfId="3944"/>
    <cellStyle name="Normal 6 5 3" xfId="1923"/>
    <cellStyle name="Normal 6 5 3 2" xfId="1924"/>
    <cellStyle name="Normal 6 5 3 2 2" xfId="4818"/>
    <cellStyle name="Normal 6 5 3 3" xfId="4817"/>
    <cellStyle name="Normal 6 5 4" xfId="1925"/>
    <cellStyle name="Normal 6 5 4 2" xfId="4819"/>
    <cellStyle name="Normal 6 5 5" xfId="1926"/>
    <cellStyle name="Normal 6 5 5 2" xfId="4820"/>
    <cellStyle name="Normal 6 5 6" xfId="3600"/>
    <cellStyle name="Normal 6 6" xfId="1927"/>
    <cellStyle name="Normal 6 6 2" xfId="1928"/>
    <cellStyle name="Normal 6 6 2 2" xfId="1929"/>
    <cellStyle name="Normal 6 6 2 2 2" xfId="1930"/>
    <cellStyle name="Normal 6 6 2 2 2 2" xfId="4822"/>
    <cellStyle name="Normal 6 6 2 2 3" xfId="4821"/>
    <cellStyle name="Normal 6 6 2 3" xfId="1931"/>
    <cellStyle name="Normal 6 6 2 3 2" xfId="4823"/>
    <cellStyle name="Normal 6 6 2 4" xfId="1932"/>
    <cellStyle name="Normal 6 6 2 4 2" xfId="4824"/>
    <cellStyle name="Normal 6 6 2 5" xfId="3945"/>
    <cellStyle name="Normal 6 6 3" xfId="1933"/>
    <cellStyle name="Normal 6 6 3 2" xfId="1934"/>
    <cellStyle name="Normal 6 6 3 2 2" xfId="4826"/>
    <cellStyle name="Normal 6 6 3 3" xfId="4825"/>
    <cellStyle name="Normal 6 6 4" xfId="1935"/>
    <cellStyle name="Normal 6 6 4 2" xfId="4827"/>
    <cellStyle name="Normal 6 6 5" xfId="1936"/>
    <cellStyle name="Normal 6 6 5 2" xfId="4828"/>
    <cellStyle name="Normal 6 6 6" xfId="3601"/>
    <cellStyle name="Normal 6 7" xfId="1937"/>
    <cellStyle name="Normal 6 7 2" xfId="1938"/>
    <cellStyle name="Normal 6 7 2 2" xfId="1939"/>
    <cellStyle name="Normal 6 7 2 2 2" xfId="1940"/>
    <cellStyle name="Normal 6 7 2 2 2 2" xfId="4830"/>
    <cellStyle name="Normal 6 7 2 2 3" xfId="4829"/>
    <cellStyle name="Normal 6 7 2 3" xfId="1941"/>
    <cellStyle name="Normal 6 7 2 3 2" xfId="4831"/>
    <cellStyle name="Normal 6 7 2 4" xfId="1942"/>
    <cellStyle name="Normal 6 7 2 4 2" xfId="4832"/>
    <cellStyle name="Normal 6 7 2 5" xfId="3946"/>
    <cellStyle name="Normal 6 7 3" xfId="1943"/>
    <cellStyle name="Normal 6 7 3 2" xfId="1944"/>
    <cellStyle name="Normal 6 7 3 2 2" xfId="4834"/>
    <cellStyle name="Normal 6 7 3 3" xfId="4833"/>
    <cellStyle name="Normal 6 7 4" xfId="1945"/>
    <cellStyle name="Normal 6 7 4 2" xfId="4835"/>
    <cellStyle name="Normal 6 7 5" xfId="1946"/>
    <cellStyle name="Normal 6 7 5 2" xfId="4836"/>
    <cellStyle name="Normal 6 7 6" xfId="3602"/>
    <cellStyle name="Normal 6 8" xfId="1947"/>
    <cellStyle name="Normal 6 8 2" xfId="1948"/>
    <cellStyle name="Normal 6 8 2 2" xfId="1949"/>
    <cellStyle name="Normal 6 8 2 2 2" xfId="1950"/>
    <cellStyle name="Normal 6 8 2 2 2 2" xfId="4838"/>
    <cellStyle name="Normal 6 8 2 2 3" xfId="4837"/>
    <cellStyle name="Normal 6 8 2 3" xfId="1951"/>
    <cellStyle name="Normal 6 8 2 3 2" xfId="4839"/>
    <cellStyle name="Normal 6 8 2 4" xfId="1952"/>
    <cellStyle name="Normal 6 8 2 4 2" xfId="4840"/>
    <cellStyle name="Normal 6 8 2 5" xfId="3947"/>
    <cellStyle name="Normal 6 8 3" xfId="1953"/>
    <cellStyle name="Normal 6 8 3 2" xfId="1954"/>
    <cellStyle name="Normal 6 8 3 2 2" xfId="4842"/>
    <cellStyle name="Normal 6 8 3 3" xfId="4841"/>
    <cellStyle name="Normal 6 8 4" xfId="1955"/>
    <cellStyle name="Normal 6 8 4 2" xfId="4843"/>
    <cellStyle name="Normal 6 8 5" xfId="1956"/>
    <cellStyle name="Normal 6 8 5 2" xfId="4844"/>
    <cellStyle name="Normal 6 8 6" xfId="3603"/>
    <cellStyle name="Normal 6 9" xfId="1957"/>
    <cellStyle name="Normal 6 9 2" xfId="1958"/>
    <cellStyle name="Normal 6 9 2 2" xfId="1959"/>
    <cellStyle name="Normal 6 9 2 2 2" xfId="1960"/>
    <cellStyle name="Normal 6 9 2 2 2 2" xfId="4846"/>
    <cellStyle name="Normal 6 9 2 2 3" xfId="4845"/>
    <cellStyle name="Normal 6 9 2 3" xfId="1961"/>
    <cellStyle name="Normal 6 9 2 3 2" xfId="4847"/>
    <cellStyle name="Normal 6 9 2 4" xfId="1962"/>
    <cellStyle name="Normal 6 9 2 4 2" xfId="4848"/>
    <cellStyle name="Normal 6 9 2 5" xfId="3948"/>
    <cellStyle name="Normal 6 9 3" xfId="1963"/>
    <cellStyle name="Normal 6 9 3 2" xfId="1964"/>
    <cellStyle name="Normal 6 9 3 2 2" xfId="4850"/>
    <cellStyle name="Normal 6 9 3 3" xfId="4849"/>
    <cellStyle name="Normal 6 9 4" xfId="1965"/>
    <cellStyle name="Normal 6 9 4 2" xfId="4851"/>
    <cellStyle name="Normal 6 9 5" xfId="1966"/>
    <cellStyle name="Normal 6 9 5 2" xfId="4852"/>
    <cellStyle name="Normal 6 9 6" xfId="3604"/>
    <cellStyle name="Normal 60" xfId="6368"/>
    <cellStyle name="Normal 61" xfId="6369"/>
    <cellStyle name="Normal 62" xfId="6370"/>
    <cellStyle name="Normal 63" xfId="6371"/>
    <cellStyle name="Normal 64" xfId="6372"/>
    <cellStyle name="Normal 65" xfId="6373"/>
    <cellStyle name="Normal 66" xfId="6374"/>
    <cellStyle name="Normal 67" xfId="6375"/>
    <cellStyle name="Normal 68" xfId="6376"/>
    <cellStyle name="Normal 69" xfId="6377"/>
    <cellStyle name="Normal 7" xfId="57"/>
    <cellStyle name="Normal 7 2" xfId="1968"/>
    <cellStyle name="Normal 7 2 2" xfId="3801"/>
    <cellStyle name="Normal 7 3" xfId="3513"/>
    <cellStyle name="Normal 7 4" xfId="3605"/>
    <cellStyle name="Normal 7 5" xfId="6073"/>
    <cellStyle name="Normal 7 6" xfId="6210"/>
    <cellStyle name="Normal 7 7" xfId="1967"/>
    <cellStyle name="Normal 7 8" xfId="6316"/>
    <cellStyle name="Normal 7 9" xfId="6345"/>
    <cellStyle name="Normal 70" xfId="6378"/>
    <cellStyle name="Normal 71" xfId="6331"/>
    <cellStyle name="Normal 72" xfId="6379"/>
    <cellStyle name="Normal 73" xfId="6380"/>
    <cellStyle name="Normal 74" xfId="6381"/>
    <cellStyle name="Normal 75" xfId="6382"/>
    <cellStyle name="Normal 76" xfId="6383"/>
    <cellStyle name="Normal 77" xfId="6384"/>
    <cellStyle name="Normal 78" xfId="6389"/>
    <cellStyle name="Normal 79" xfId="6390"/>
    <cellStyle name="Normal 8" xfId="58"/>
    <cellStyle name="Normal 8 2" xfId="59"/>
    <cellStyle name="Normal 8 2 10" xfId="6318"/>
    <cellStyle name="Normal 8 2 11" xfId="6347"/>
    <cellStyle name="Normal 8 2 2" xfId="1971"/>
    <cellStyle name="Normal 8 2 2 2" xfId="1972"/>
    <cellStyle name="Normal 8 2 2 2 2" xfId="1973"/>
    <cellStyle name="Normal 8 2 2 2 2 2" xfId="1974"/>
    <cellStyle name="Normal 8 2 2 2 2 2 2" xfId="4854"/>
    <cellStyle name="Normal 8 2 2 2 2 3" xfId="4853"/>
    <cellStyle name="Normal 8 2 2 2 3" xfId="1975"/>
    <cellStyle name="Normal 8 2 2 2 3 2" xfId="4855"/>
    <cellStyle name="Normal 8 2 2 2 4" xfId="1976"/>
    <cellStyle name="Normal 8 2 2 2 4 2" xfId="4856"/>
    <cellStyle name="Normal 8 2 2 2 5" xfId="3912"/>
    <cellStyle name="Normal 8 2 2 3" xfId="1977"/>
    <cellStyle name="Normal 8 2 2 3 2" xfId="1978"/>
    <cellStyle name="Normal 8 2 2 3 2 2" xfId="4858"/>
    <cellStyle name="Normal 8 2 2 3 3" xfId="4857"/>
    <cellStyle name="Normal 8 2 2 4" xfId="1979"/>
    <cellStyle name="Normal 8 2 2 4 2" xfId="4859"/>
    <cellStyle name="Normal 8 2 2 5" xfId="1980"/>
    <cellStyle name="Normal 8 2 2 5 2" xfId="4860"/>
    <cellStyle name="Normal 8 2 2 6" xfId="3567"/>
    <cellStyle name="Normal 8 2 3" xfId="1981"/>
    <cellStyle name="Normal 8 2 3 2" xfId="1982"/>
    <cellStyle name="Normal 8 2 3 2 2" xfId="1983"/>
    <cellStyle name="Normal 8 2 3 2 2 2" xfId="4862"/>
    <cellStyle name="Normal 8 2 3 2 3" xfId="4861"/>
    <cellStyle name="Normal 8 2 3 3" xfId="1984"/>
    <cellStyle name="Normal 8 2 3 3 2" xfId="4863"/>
    <cellStyle name="Normal 8 2 3 4" xfId="1985"/>
    <cellStyle name="Normal 8 2 3 4 2" xfId="4864"/>
    <cellStyle name="Normal 8 2 3 5" xfId="3856"/>
    <cellStyle name="Normal 8 2 4" xfId="1986"/>
    <cellStyle name="Normal 8 2 4 2" xfId="1987"/>
    <cellStyle name="Normal 8 2 4 2 2" xfId="4866"/>
    <cellStyle name="Normal 8 2 4 3" xfId="4865"/>
    <cellStyle name="Normal 8 2 5" xfId="1988"/>
    <cellStyle name="Normal 8 2 5 2" xfId="4867"/>
    <cellStyle name="Normal 8 2 6" xfId="1989"/>
    <cellStyle name="Normal 8 2 6 2" xfId="4868"/>
    <cellStyle name="Normal 8 2 7" xfId="1990"/>
    <cellStyle name="Normal 8 2 8" xfId="3800"/>
    <cellStyle name="Normal 8 2 9" xfId="1970"/>
    <cellStyle name="Normal 8 3" xfId="3514"/>
    <cellStyle name="Normal 8 4" xfId="3606"/>
    <cellStyle name="Normal 8 5" xfId="6074"/>
    <cellStyle name="Normal 8 6" xfId="6211"/>
    <cellStyle name="Normal 8 7" xfId="1969"/>
    <cellStyle name="Normal 8 8" xfId="6317"/>
    <cellStyle name="Normal 8 9" xfId="6346"/>
    <cellStyle name="Normal 80" xfId="6391"/>
    <cellStyle name="Normal 80 2" xfId="6393"/>
    <cellStyle name="Normal 81" xfId="6395"/>
    <cellStyle name="Normal 9" xfId="60"/>
    <cellStyle name="Normal 9 10" xfId="6348"/>
    <cellStyle name="Normal 9 2" xfId="1992"/>
    <cellStyle name="Normal 9 2 2" xfId="1993"/>
    <cellStyle name="Normal 9 2 2 2" xfId="1994"/>
    <cellStyle name="Normal 9 2 2 2 2" xfId="1995"/>
    <cellStyle name="Normal 9 2 2 2 2 2" xfId="1996"/>
    <cellStyle name="Normal 9 2 2 2 2 2 2" xfId="4870"/>
    <cellStyle name="Normal 9 2 2 2 2 3" xfId="4869"/>
    <cellStyle name="Normal 9 2 2 2 3" xfId="1997"/>
    <cellStyle name="Normal 9 2 2 2 3 2" xfId="4871"/>
    <cellStyle name="Normal 9 2 2 2 4" xfId="1998"/>
    <cellStyle name="Normal 9 2 2 2 4 2" xfId="4872"/>
    <cellStyle name="Normal 9 2 2 2 5" xfId="3913"/>
    <cellStyle name="Normal 9 2 2 3" xfId="1999"/>
    <cellStyle name="Normal 9 2 2 3 2" xfId="2000"/>
    <cellStyle name="Normal 9 2 2 3 2 2" xfId="4874"/>
    <cellStyle name="Normal 9 2 2 3 3" xfId="4873"/>
    <cellStyle name="Normal 9 2 2 4" xfId="2001"/>
    <cellStyle name="Normal 9 2 2 4 2" xfId="4875"/>
    <cellStyle name="Normal 9 2 2 5" xfId="2002"/>
    <cellStyle name="Normal 9 2 2 5 2" xfId="4876"/>
    <cellStyle name="Normal 9 2 2 6" xfId="3566"/>
    <cellStyle name="Normal 9 2 3" xfId="2003"/>
    <cellStyle name="Normal 9 2 3 2" xfId="2004"/>
    <cellStyle name="Normal 9 2 3 2 2" xfId="2005"/>
    <cellStyle name="Normal 9 2 3 2 2 2" xfId="4878"/>
    <cellStyle name="Normal 9 2 3 2 3" xfId="4877"/>
    <cellStyle name="Normal 9 2 3 3" xfId="2006"/>
    <cellStyle name="Normal 9 2 3 3 2" xfId="4879"/>
    <cellStyle name="Normal 9 2 3 4" xfId="2007"/>
    <cellStyle name="Normal 9 2 3 4 2" xfId="4880"/>
    <cellStyle name="Normal 9 2 3 5" xfId="3857"/>
    <cellStyle name="Normal 9 2 4" xfId="2008"/>
    <cellStyle name="Normal 9 2 4 2" xfId="2009"/>
    <cellStyle name="Normal 9 2 4 2 2" xfId="4882"/>
    <cellStyle name="Normal 9 2 4 3" xfId="4881"/>
    <cellStyle name="Normal 9 2 5" xfId="2010"/>
    <cellStyle name="Normal 9 2 5 2" xfId="4883"/>
    <cellStyle name="Normal 9 2 6" xfId="2011"/>
    <cellStyle name="Normal 9 2 6 2" xfId="4884"/>
    <cellStyle name="Normal 9 2 7" xfId="3799"/>
    <cellStyle name="Normal 9 3" xfId="2012"/>
    <cellStyle name="Normal 9 4" xfId="3515"/>
    <cellStyle name="Normal 9 5" xfId="3607"/>
    <cellStyle name="Normal 9 6" xfId="6075"/>
    <cellStyle name="Normal 9 7" xfId="6212"/>
    <cellStyle name="Normal 9 8" xfId="1991"/>
    <cellStyle name="Normal 9 9" xfId="6319"/>
    <cellStyle name="Note 10 2" xfId="2013"/>
    <cellStyle name="Note 10 2 2" xfId="2014"/>
    <cellStyle name="Note 10 2 2 2" xfId="2015"/>
    <cellStyle name="Note 10 2 2 2 2" xfId="2016"/>
    <cellStyle name="Note 10 2 2 2 2 2" xfId="4886"/>
    <cellStyle name="Note 10 2 2 2 3" xfId="4885"/>
    <cellStyle name="Note 10 2 2 3" xfId="2017"/>
    <cellStyle name="Note 10 2 2 3 2" xfId="4887"/>
    <cellStyle name="Note 10 2 2 4" xfId="2018"/>
    <cellStyle name="Note 10 2 2 4 2" xfId="4888"/>
    <cellStyle name="Note 10 2 2 5" xfId="3949"/>
    <cellStyle name="Note 10 2 3" xfId="2019"/>
    <cellStyle name="Note 10 2 3 2" xfId="2020"/>
    <cellStyle name="Note 10 2 3 2 2" xfId="4890"/>
    <cellStyle name="Note 10 2 3 3" xfId="4889"/>
    <cellStyle name="Note 10 2 4" xfId="2021"/>
    <cellStyle name="Note 10 2 4 2" xfId="4891"/>
    <cellStyle name="Note 10 2 5" xfId="2022"/>
    <cellStyle name="Note 10 2 5 2" xfId="4892"/>
    <cellStyle name="Note 10 2 6" xfId="3608"/>
    <cellStyle name="Note 10 3" xfId="2023"/>
    <cellStyle name="Note 10 3 2" xfId="2024"/>
    <cellStyle name="Note 10 3 2 2" xfId="2025"/>
    <cellStyle name="Note 10 3 2 2 2" xfId="2026"/>
    <cellStyle name="Note 10 3 2 2 2 2" xfId="4894"/>
    <cellStyle name="Note 10 3 2 2 3" xfId="4893"/>
    <cellStyle name="Note 10 3 2 3" xfId="2027"/>
    <cellStyle name="Note 10 3 2 3 2" xfId="4895"/>
    <cellStyle name="Note 10 3 2 4" xfId="2028"/>
    <cellStyle name="Note 10 3 2 4 2" xfId="4896"/>
    <cellStyle name="Note 10 3 2 5" xfId="3950"/>
    <cellStyle name="Note 10 3 3" xfId="2029"/>
    <cellStyle name="Note 10 3 3 2" xfId="2030"/>
    <cellStyle name="Note 10 3 3 2 2" xfId="4898"/>
    <cellStyle name="Note 10 3 3 3" xfId="4897"/>
    <cellStyle name="Note 10 3 4" xfId="2031"/>
    <cellStyle name="Note 10 3 4 2" xfId="4899"/>
    <cellStyle name="Note 10 3 5" xfId="2032"/>
    <cellStyle name="Note 10 3 5 2" xfId="4900"/>
    <cellStyle name="Note 10 3 6" xfId="3609"/>
    <cellStyle name="Note 10 4" xfId="2033"/>
    <cellStyle name="Note 10 4 2" xfId="2034"/>
    <cellStyle name="Note 10 4 2 2" xfId="2035"/>
    <cellStyle name="Note 10 4 2 2 2" xfId="2036"/>
    <cellStyle name="Note 10 4 2 2 2 2" xfId="4902"/>
    <cellStyle name="Note 10 4 2 2 3" xfId="4901"/>
    <cellStyle name="Note 10 4 2 3" xfId="2037"/>
    <cellStyle name="Note 10 4 2 3 2" xfId="4903"/>
    <cellStyle name="Note 10 4 2 4" xfId="2038"/>
    <cellStyle name="Note 10 4 2 4 2" xfId="4904"/>
    <cellStyle name="Note 10 4 2 5" xfId="3951"/>
    <cellStyle name="Note 10 4 3" xfId="2039"/>
    <cellStyle name="Note 10 4 3 2" xfId="2040"/>
    <cellStyle name="Note 10 4 3 2 2" xfId="4906"/>
    <cellStyle name="Note 10 4 3 3" xfId="4905"/>
    <cellStyle name="Note 10 4 4" xfId="2041"/>
    <cellStyle name="Note 10 4 4 2" xfId="4907"/>
    <cellStyle name="Note 10 4 5" xfId="2042"/>
    <cellStyle name="Note 10 4 5 2" xfId="4908"/>
    <cellStyle name="Note 10 4 6" xfId="3610"/>
    <cellStyle name="Note 11 2" xfId="2043"/>
    <cellStyle name="Note 11 2 2" xfId="2044"/>
    <cellStyle name="Note 11 2 2 2" xfId="2045"/>
    <cellStyle name="Note 11 2 2 2 2" xfId="2046"/>
    <cellStyle name="Note 11 2 2 2 2 2" xfId="4910"/>
    <cellStyle name="Note 11 2 2 2 3" xfId="4909"/>
    <cellStyle name="Note 11 2 2 3" xfId="2047"/>
    <cellStyle name="Note 11 2 2 3 2" xfId="4911"/>
    <cellStyle name="Note 11 2 2 4" xfId="2048"/>
    <cellStyle name="Note 11 2 2 4 2" xfId="4912"/>
    <cellStyle name="Note 11 2 2 5" xfId="3952"/>
    <cellStyle name="Note 11 2 3" xfId="2049"/>
    <cellStyle name="Note 11 2 3 2" xfId="2050"/>
    <cellStyle name="Note 11 2 3 2 2" xfId="4914"/>
    <cellStyle name="Note 11 2 3 3" xfId="4913"/>
    <cellStyle name="Note 11 2 4" xfId="2051"/>
    <cellStyle name="Note 11 2 4 2" xfId="4915"/>
    <cellStyle name="Note 11 2 5" xfId="2052"/>
    <cellStyle name="Note 11 2 5 2" xfId="4916"/>
    <cellStyle name="Note 11 2 6" xfId="3611"/>
    <cellStyle name="Note 11 3" xfId="2053"/>
    <cellStyle name="Note 11 3 2" xfId="2054"/>
    <cellStyle name="Note 11 3 2 2" xfId="2055"/>
    <cellStyle name="Note 11 3 2 2 2" xfId="2056"/>
    <cellStyle name="Note 11 3 2 2 2 2" xfId="4918"/>
    <cellStyle name="Note 11 3 2 2 3" xfId="4917"/>
    <cellStyle name="Note 11 3 2 3" xfId="2057"/>
    <cellStyle name="Note 11 3 2 3 2" xfId="4919"/>
    <cellStyle name="Note 11 3 2 4" xfId="2058"/>
    <cellStyle name="Note 11 3 2 4 2" xfId="4920"/>
    <cellStyle name="Note 11 3 2 5" xfId="3953"/>
    <cellStyle name="Note 11 3 3" xfId="2059"/>
    <cellStyle name="Note 11 3 3 2" xfId="2060"/>
    <cellStyle name="Note 11 3 3 2 2" xfId="4922"/>
    <cellStyle name="Note 11 3 3 3" xfId="4921"/>
    <cellStyle name="Note 11 3 4" xfId="2061"/>
    <cellStyle name="Note 11 3 4 2" xfId="4923"/>
    <cellStyle name="Note 11 3 5" xfId="2062"/>
    <cellStyle name="Note 11 3 5 2" xfId="4924"/>
    <cellStyle name="Note 11 3 6" xfId="3612"/>
    <cellStyle name="Note 11 4" xfId="2063"/>
    <cellStyle name="Note 11 4 2" xfId="2064"/>
    <cellStyle name="Note 11 4 2 2" xfId="2065"/>
    <cellStyle name="Note 11 4 2 2 2" xfId="2066"/>
    <cellStyle name="Note 11 4 2 2 2 2" xfId="4926"/>
    <cellStyle name="Note 11 4 2 2 3" xfId="4925"/>
    <cellStyle name="Note 11 4 2 3" xfId="2067"/>
    <cellStyle name="Note 11 4 2 3 2" xfId="4927"/>
    <cellStyle name="Note 11 4 2 4" xfId="2068"/>
    <cellStyle name="Note 11 4 2 4 2" xfId="4928"/>
    <cellStyle name="Note 11 4 2 5" xfId="3954"/>
    <cellStyle name="Note 11 4 3" xfId="2069"/>
    <cellStyle name="Note 11 4 3 2" xfId="2070"/>
    <cellStyle name="Note 11 4 3 2 2" xfId="4930"/>
    <cellStyle name="Note 11 4 3 3" xfId="4929"/>
    <cellStyle name="Note 11 4 4" xfId="2071"/>
    <cellStyle name="Note 11 4 4 2" xfId="4931"/>
    <cellStyle name="Note 11 4 5" xfId="2072"/>
    <cellStyle name="Note 11 4 5 2" xfId="4932"/>
    <cellStyle name="Note 11 4 6" xfId="3613"/>
    <cellStyle name="Note 12 2" xfId="2073"/>
    <cellStyle name="Note 12 2 2" xfId="2074"/>
    <cellStyle name="Note 12 2 2 2" xfId="2075"/>
    <cellStyle name="Note 12 2 2 2 2" xfId="2076"/>
    <cellStyle name="Note 12 2 2 2 2 2" xfId="4934"/>
    <cellStyle name="Note 12 2 2 2 3" xfId="4933"/>
    <cellStyle name="Note 12 2 2 3" xfId="2077"/>
    <cellStyle name="Note 12 2 2 3 2" xfId="4935"/>
    <cellStyle name="Note 12 2 2 4" xfId="2078"/>
    <cellStyle name="Note 12 2 2 4 2" xfId="4936"/>
    <cellStyle name="Note 12 2 2 5" xfId="3955"/>
    <cellStyle name="Note 12 2 3" xfId="2079"/>
    <cellStyle name="Note 12 2 3 2" xfId="2080"/>
    <cellStyle name="Note 12 2 3 2 2" xfId="4938"/>
    <cellStyle name="Note 12 2 3 3" xfId="4937"/>
    <cellStyle name="Note 12 2 4" xfId="2081"/>
    <cellStyle name="Note 12 2 4 2" xfId="4939"/>
    <cellStyle name="Note 12 2 5" xfId="2082"/>
    <cellStyle name="Note 12 2 5 2" xfId="4940"/>
    <cellStyle name="Note 12 2 6" xfId="3614"/>
    <cellStyle name="Note 12 3" xfId="2083"/>
    <cellStyle name="Note 12 3 2" xfId="2084"/>
    <cellStyle name="Note 12 3 2 2" xfId="2085"/>
    <cellStyle name="Note 12 3 2 2 2" xfId="2086"/>
    <cellStyle name="Note 12 3 2 2 2 2" xfId="4942"/>
    <cellStyle name="Note 12 3 2 2 3" xfId="4941"/>
    <cellStyle name="Note 12 3 2 3" xfId="2087"/>
    <cellStyle name="Note 12 3 2 3 2" xfId="4943"/>
    <cellStyle name="Note 12 3 2 4" xfId="2088"/>
    <cellStyle name="Note 12 3 2 4 2" xfId="4944"/>
    <cellStyle name="Note 12 3 2 5" xfId="3956"/>
    <cellStyle name="Note 12 3 3" xfId="2089"/>
    <cellStyle name="Note 12 3 3 2" xfId="2090"/>
    <cellStyle name="Note 12 3 3 2 2" xfId="4946"/>
    <cellStyle name="Note 12 3 3 3" xfId="4945"/>
    <cellStyle name="Note 12 3 4" xfId="2091"/>
    <cellStyle name="Note 12 3 4 2" xfId="4947"/>
    <cellStyle name="Note 12 3 5" xfId="2092"/>
    <cellStyle name="Note 12 3 5 2" xfId="4948"/>
    <cellStyle name="Note 12 3 6" xfId="3615"/>
    <cellStyle name="Note 12 4" xfId="2093"/>
    <cellStyle name="Note 12 4 2" xfId="2094"/>
    <cellStyle name="Note 12 4 2 2" xfId="2095"/>
    <cellStyle name="Note 12 4 2 2 2" xfId="2096"/>
    <cellStyle name="Note 12 4 2 2 2 2" xfId="4950"/>
    <cellStyle name="Note 12 4 2 2 3" xfId="4949"/>
    <cellStyle name="Note 12 4 2 3" xfId="2097"/>
    <cellStyle name="Note 12 4 2 3 2" xfId="4951"/>
    <cellStyle name="Note 12 4 2 4" xfId="2098"/>
    <cellStyle name="Note 12 4 2 4 2" xfId="4952"/>
    <cellStyle name="Note 12 4 2 5" xfId="3957"/>
    <cellStyle name="Note 12 4 3" xfId="2099"/>
    <cellStyle name="Note 12 4 3 2" xfId="2100"/>
    <cellStyle name="Note 12 4 3 2 2" xfId="4954"/>
    <cellStyle name="Note 12 4 3 3" xfId="4953"/>
    <cellStyle name="Note 12 4 4" xfId="2101"/>
    <cellStyle name="Note 12 4 4 2" xfId="4955"/>
    <cellStyle name="Note 12 4 5" xfId="2102"/>
    <cellStyle name="Note 12 4 5 2" xfId="4956"/>
    <cellStyle name="Note 12 4 6" xfId="3616"/>
    <cellStyle name="Note 13 2" xfId="2103"/>
    <cellStyle name="Note 13 2 2" xfId="2104"/>
    <cellStyle name="Note 13 2 2 2" xfId="2105"/>
    <cellStyle name="Note 13 2 2 2 2" xfId="2106"/>
    <cellStyle name="Note 13 2 2 2 2 2" xfId="4958"/>
    <cellStyle name="Note 13 2 2 2 3" xfId="4957"/>
    <cellStyle name="Note 13 2 2 3" xfId="2107"/>
    <cellStyle name="Note 13 2 2 3 2" xfId="4959"/>
    <cellStyle name="Note 13 2 2 4" xfId="2108"/>
    <cellStyle name="Note 13 2 2 4 2" xfId="4960"/>
    <cellStyle name="Note 13 2 2 5" xfId="3958"/>
    <cellStyle name="Note 13 2 3" xfId="2109"/>
    <cellStyle name="Note 13 2 3 2" xfId="2110"/>
    <cellStyle name="Note 13 2 3 2 2" xfId="4962"/>
    <cellStyle name="Note 13 2 3 3" xfId="4961"/>
    <cellStyle name="Note 13 2 4" xfId="2111"/>
    <cellStyle name="Note 13 2 4 2" xfId="4963"/>
    <cellStyle name="Note 13 2 5" xfId="2112"/>
    <cellStyle name="Note 13 2 5 2" xfId="4964"/>
    <cellStyle name="Note 13 2 6" xfId="3617"/>
    <cellStyle name="Note 13 3" xfId="2113"/>
    <cellStyle name="Note 13 3 2" xfId="2114"/>
    <cellStyle name="Note 13 3 2 2" xfId="2115"/>
    <cellStyle name="Note 13 3 2 2 2" xfId="2116"/>
    <cellStyle name="Note 13 3 2 2 2 2" xfId="4966"/>
    <cellStyle name="Note 13 3 2 2 3" xfId="4965"/>
    <cellStyle name="Note 13 3 2 3" xfId="2117"/>
    <cellStyle name="Note 13 3 2 3 2" xfId="4967"/>
    <cellStyle name="Note 13 3 2 4" xfId="2118"/>
    <cellStyle name="Note 13 3 2 4 2" xfId="4968"/>
    <cellStyle name="Note 13 3 2 5" xfId="3959"/>
    <cellStyle name="Note 13 3 3" xfId="2119"/>
    <cellStyle name="Note 13 3 3 2" xfId="2120"/>
    <cellStyle name="Note 13 3 3 2 2" xfId="4970"/>
    <cellStyle name="Note 13 3 3 3" xfId="4969"/>
    <cellStyle name="Note 13 3 4" xfId="2121"/>
    <cellStyle name="Note 13 3 4 2" xfId="4971"/>
    <cellStyle name="Note 13 3 5" xfId="2122"/>
    <cellStyle name="Note 13 3 5 2" xfId="4972"/>
    <cellStyle name="Note 13 3 6" xfId="3618"/>
    <cellStyle name="Note 13 4" xfId="2123"/>
    <cellStyle name="Note 13 4 2" xfId="2124"/>
    <cellStyle name="Note 13 4 2 2" xfId="2125"/>
    <cellStyle name="Note 13 4 2 2 2" xfId="2126"/>
    <cellStyle name="Note 13 4 2 2 2 2" xfId="4974"/>
    <cellStyle name="Note 13 4 2 2 3" xfId="4973"/>
    <cellStyle name="Note 13 4 2 3" xfId="2127"/>
    <cellStyle name="Note 13 4 2 3 2" xfId="4975"/>
    <cellStyle name="Note 13 4 2 4" xfId="2128"/>
    <cellStyle name="Note 13 4 2 4 2" xfId="4976"/>
    <cellStyle name="Note 13 4 2 5" xfId="3960"/>
    <cellStyle name="Note 13 4 3" xfId="2129"/>
    <cellStyle name="Note 13 4 3 2" xfId="2130"/>
    <cellStyle name="Note 13 4 3 2 2" xfId="4978"/>
    <cellStyle name="Note 13 4 3 3" xfId="4977"/>
    <cellStyle name="Note 13 4 4" xfId="2131"/>
    <cellStyle name="Note 13 4 4 2" xfId="4979"/>
    <cellStyle name="Note 13 4 5" xfId="2132"/>
    <cellStyle name="Note 13 4 5 2" xfId="4980"/>
    <cellStyle name="Note 13 4 6" xfId="3619"/>
    <cellStyle name="Note 14 2" xfId="2133"/>
    <cellStyle name="Note 14 2 2" xfId="2134"/>
    <cellStyle name="Note 14 2 2 2" xfId="2135"/>
    <cellStyle name="Note 14 2 2 2 2" xfId="2136"/>
    <cellStyle name="Note 14 2 2 2 2 2" xfId="4982"/>
    <cellStyle name="Note 14 2 2 2 3" xfId="4981"/>
    <cellStyle name="Note 14 2 2 3" xfId="2137"/>
    <cellStyle name="Note 14 2 2 3 2" xfId="4983"/>
    <cellStyle name="Note 14 2 2 4" xfId="2138"/>
    <cellStyle name="Note 14 2 2 4 2" xfId="4984"/>
    <cellStyle name="Note 14 2 2 5" xfId="3961"/>
    <cellStyle name="Note 14 2 3" xfId="2139"/>
    <cellStyle name="Note 14 2 3 2" xfId="2140"/>
    <cellStyle name="Note 14 2 3 2 2" xfId="4986"/>
    <cellStyle name="Note 14 2 3 3" xfId="4985"/>
    <cellStyle name="Note 14 2 4" xfId="2141"/>
    <cellStyle name="Note 14 2 4 2" xfId="4987"/>
    <cellStyle name="Note 14 2 5" xfId="2142"/>
    <cellStyle name="Note 14 2 5 2" xfId="4988"/>
    <cellStyle name="Note 14 2 6" xfId="3620"/>
    <cellStyle name="Note 14 3" xfId="2143"/>
    <cellStyle name="Note 14 3 2" xfId="2144"/>
    <cellStyle name="Note 14 3 2 2" xfId="2145"/>
    <cellStyle name="Note 14 3 2 2 2" xfId="2146"/>
    <cellStyle name="Note 14 3 2 2 2 2" xfId="4990"/>
    <cellStyle name="Note 14 3 2 2 3" xfId="4989"/>
    <cellStyle name="Note 14 3 2 3" xfId="2147"/>
    <cellStyle name="Note 14 3 2 3 2" xfId="4991"/>
    <cellStyle name="Note 14 3 2 4" xfId="2148"/>
    <cellStyle name="Note 14 3 2 4 2" xfId="4992"/>
    <cellStyle name="Note 14 3 2 5" xfId="3962"/>
    <cellStyle name="Note 14 3 3" xfId="2149"/>
    <cellStyle name="Note 14 3 3 2" xfId="2150"/>
    <cellStyle name="Note 14 3 3 2 2" xfId="4994"/>
    <cellStyle name="Note 14 3 3 3" xfId="4993"/>
    <cellStyle name="Note 14 3 4" xfId="2151"/>
    <cellStyle name="Note 14 3 4 2" xfId="4995"/>
    <cellStyle name="Note 14 3 5" xfId="2152"/>
    <cellStyle name="Note 14 3 5 2" xfId="4996"/>
    <cellStyle name="Note 14 3 6" xfId="3621"/>
    <cellStyle name="Note 14 4" xfId="2153"/>
    <cellStyle name="Note 14 4 2" xfId="2154"/>
    <cellStyle name="Note 14 4 2 2" xfId="2155"/>
    <cellStyle name="Note 14 4 2 2 2" xfId="2156"/>
    <cellStyle name="Note 14 4 2 2 2 2" xfId="4998"/>
    <cellStyle name="Note 14 4 2 2 3" xfId="4997"/>
    <cellStyle name="Note 14 4 2 3" xfId="2157"/>
    <cellStyle name="Note 14 4 2 3 2" xfId="4999"/>
    <cellStyle name="Note 14 4 2 4" xfId="2158"/>
    <cellStyle name="Note 14 4 2 4 2" xfId="5000"/>
    <cellStyle name="Note 14 4 2 5" xfId="3963"/>
    <cellStyle name="Note 14 4 3" xfId="2159"/>
    <cellStyle name="Note 14 4 3 2" xfId="2160"/>
    <cellStyle name="Note 14 4 3 2 2" xfId="5002"/>
    <cellStyle name="Note 14 4 3 3" xfId="5001"/>
    <cellStyle name="Note 14 4 4" xfId="2161"/>
    <cellStyle name="Note 14 4 4 2" xfId="5003"/>
    <cellStyle name="Note 14 4 5" xfId="2162"/>
    <cellStyle name="Note 14 4 5 2" xfId="5004"/>
    <cellStyle name="Note 14 4 6" xfId="3622"/>
    <cellStyle name="Note 15 2" xfId="2163"/>
    <cellStyle name="Note 15 2 2" xfId="2164"/>
    <cellStyle name="Note 15 2 2 2" xfId="2165"/>
    <cellStyle name="Note 15 2 2 2 2" xfId="2166"/>
    <cellStyle name="Note 15 2 2 2 2 2" xfId="5006"/>
    <cellStyle name="Note 15 2 2 2 3" xfId="5005"/>
    <cellStyle name="Note 15 2 2 3" xfId="2167"/>
    <cellStyle name="Note 15 2 2 3 2" xfId="5007"/>
    <cellStyle name="Note 15 2 2 4" xfId="2168"/>
    <cellStyle name="Note 15 2 2 4 2" xfId="5008"/>
    <cellStyle name="Note 15 2 2 5" xfId="3964"/>
    <cellStyle name="Note 15 2 3" xfId="2169"/>
    <cellStyle name="Note 15 2 3 2" xfId="2170"/>
    <cellStyle name="Note 15 2 3 2 2" xfId="5010"/>
    <cellStyle name="Note 15 2 3 3" xfId="5009"/>
    <cellStyle name="Note 15 2 4" xfId="2171"/>
    <cellStyle name="Note 15 2 4 2" xfId="5011"/>
    <cellStyle name="Note 15 2 5" xfId="2172"/>
    <cellStyle name="Note 15 2 5 2" xfId="5012"/>
    <cellStyle name="Note 15 2 6" xfId="3623"/>
    <cellStyle name="Note 15 3" xfId="2173"/>
    <cellStyle name="Note 15 3 2" xfId="2174"/>
    <cellStyle name="Note 15 3 2 2" xfId="2175"/>
    <cellStyle name="Note 15 3 2 2 2" xfId="2176"/>
    <cellStyle name="Note 15 3 2 2 2 2" xfId="5014"/>
    <cellStyle name="Note 15 3 2 2 3" xfId="5013"/>
    <cellStyle name="Note 15 3 2 3" xfId="2177"/>
    <cellStyle name="Note 15 3 2 3 2" xfId="5015"/>
    <cellStyle name="Note 15 3 2 4" xfId="2178"/>
    <cellStyle name="Note 15 3 2 4 2" xfId="5016"/>
    <cellStyle name="Note 15 3 2 5" xfId="3965"/>
    <cellStyle name="Note 15 3 3" xfId="2179"/>
    <cellStyle name="Note 15 3 3 2" xfId="2180"/>
    <cellStyle name="Note 15 3 3 2 2" xfId="5018"/>
    <cellStyle name="Note 15 3 3 3" xfId="5017"/>
    <cellStyle name="Note 15 3 4" xfId="2181"/>
    <cellStyle name="Note 15 3 4 2" xfId="5019"/>
    <cellStyle name="Note 15 3 5" xfId="2182"/>
    <cellStyle name="Note 15 3 5 2" xfId="5020"/>
    <cellStyle name="Note 15 3 6" xfId="3624"/>
    <cellStyle name="Note 15 4" xfId="2183"/>
    <cellStyle name="Note 15 4 2" xfId="2184"/>
    <cellStyle name="Note 15 4 2 2" xfId="2185"/>
    <cellStyle name="Note 15 4 2 2 2" xfId="2186"/>
    <cellStyle name="Note 15 4 2 2 2 2" xfId="5022"/>
    <cellStyle name="Note 15 4 2 2 3" xfId="5021"/>
    <cellStyle name="Note 15 4 2 3" xfId="2187"/>
    <cellStyle name="Note 15 4 2 3 2" xfId="5023"/>
    <cellStyle name="Note 15 4 2 4" xfId="2188"/>
    <cellStyle name="Note 15 4 2 4 2" xfId="5024"/>
    <cellStyle name="Note 15 4 2 5" xfId="3966"/>
    <cellStyle name="Note 15 4 3" xfId="2189"/>
    <cellStyle name="Note 15 4 3 2" xfId="2190"/>
    <cellStyle name="Note 15 4 3 2 2" xfId="5026"/>
    <cellStyle name="Note 15 4 3 3" xfId="5025"/>
    <cellStyle name="Note 15 4 4" xfId="2191"/>
    <cellStyle name="Note 15 4 4 2" xfId="5027"/>
    <cellStyle name="Note 15 4 5" xfId="2192"/>
    <cellStyle name="Note 15 4 5 2" xfId="5028"/>
    <cellStyle name="Note 15 4 6" xfId="3625"/>
    <cellStyle name="Note 16 2" xfId="2193"/>
    <cellStyle name="Note 16 2 2" xfId="2194"/>
    <cellStyle name="Note 16 2 2 2" xfId="2195"/>
    <cellStyle name="Note 16 2 2 2 2" xfId="2196"/>
    <cellStyle name="Note 16 2 2 2 2 2" xfId="5030"/>
    <cellStyle name="Note 16 2 2 2 3" xfId="5029"/>
    <cellStyle name="Note 16 2 2 3" xfId="2197"/>
    <cellStyle name="Note 16 2 2 3 2" xfId="5031"/>
    <cellStyle name="Note 16 2 2 4" xfId="2198"/>
    <cellStyle name="Note 16 2 2 4 2" xfId="5032"/>
    <cellStyle name="Note 16 2 2 5" xfId="3967"/>
    <cellStyle name="Note 16 2 3" xfId="2199"/>
    <cellStyle name="Note 16 2 3 2" xfId="2200"/>
    <cellStyle name="Note 16 2 3 2 2" xfId="5034"/>
    <cellStyle name="Note 16 2 3 3" xfId="5033"/>
    <cellStyle name="Note 16 2 4" xfId="2201"/>
    <cellStyle name="Note 16 2 4 2" xfId="5035"/>
    <cellStyle name="Note 16 2 5" xfId="2202"/>
    <cellStyle name="Note 16 2 5 2" xfId="5036"/>
    <cellStyle name="Note 16 2 6" xfId="3626"/>
    <cellStyle name="Note 16 3" xfId="2203"/>
    <cellStyle name="Note 16 3 2" xfId="2204"/>
    <cellStyle name="Note 16 3 2 2" xfId="2205"/>
    <cellStyle name="Note 16 3 2 2 2" xfId="2206"/>
    <cellStyle name="Note 16 3 2 2 2 2" xfId="5038"/>
    <cellStyle name="Note 16 3 2 2 3" xfId="5037"/>
    <cellStyle name="Note 16 3 2 3" xfId="2207"/>
    <cellStyle name="Note 16 3 2 3 2" xfId="5039"/>
    <cellStyle name="Note 16 3 2 4" xfId="2208"/>
    <cellStyle name="Note 16 3 2 4 2" xfId="5040"/>
    <cellStyle name="Note 16 3 2 5" xfId="3968"/>
    <cellStyle name="Note 16 3 3" xfId="2209"/>
    <cellStyle name="Note 16 3 3 2" xfId="2210"/>
    <cellStyle name="Note 16 3 3 2 2" xfId="5042"/>
    <cellStyle name="Note 16 3 3 3" xfId="5041"/>
    <cellStyle name="Note 16 3 4" xfId="2211"/>
    <cellStyle name="Note 16 3 4 2" xfId="5043"/>
    <cellStyle name="Note 16 3 5" xfId="2212"/>
    <cellStyle name="Note 16 3 5 2" xfId="5044"/>
    <cellStyle name="Note 16 3 6" xfId="3627"/>
    <cellStyle name="Note 16 4" xfId="2213"/>
    <cellStyle name="Note 16 4 2" xfId="2214"/>
    <cellStyle name="Note 16 4 2 2" xfId="2215"/>
    <cellStyle name="Note 16 4 2 2 2" xfId="2216"/>
    <cellStyle name="Note 16 4 2 2 2 2" xfId="5046"/>
    <cellStyle name="Note 16 4 2 2 3" xfId="5045"/>
    <cellStyle name="Note 16 4 2 3" xfId="2217"/>
    <cellStyle name="Note 16 4 2 3 2" xfId="5047"/>
    <cellStyle name="Note 16 4 2 4" xfId="2218"/>
    <cellStyle name="Note 16 4 2 4 2" xfId="5048"/>
    <cellStyle name="Note 16 4 2 5" xfId="3969"/>
    <cellStyle name="Note 16 4 3" xfId="2219"/>
    <cellStyle name="Note 16 4 3 2" xfId="2220"/>
    <cellStyle name="Note 16 4 3 2 2" xfId="5050"/>
    <cellStyle name="Note 16 4 3 3" xfId="5049"/>
    <cellStyle name="Note 16 4 4" xfId="2221"/>
    <cellStyle name="Note 16 4 4 2" xfId="5051"/>
    <cellStyle name="Note 16 4 5" xfId="2222"/>
    <cellStyle name="Note 16 4 5 2" xfId="5052"/>
    <cellStyle name="Note 16 4 6" xfId="3628"/>
    <cellStyle name="Note 17 2" xfId="2223"/>
    <cellStyle name="Note 17 2 2" xfId="2224"/>
    <cellStyle name="Note 17 2 2 2" xfId="2225"/>
    <cellStyle name="Note 17 2 2 2 2" xfId="2226"/>
    <cellStyle name="Note 17 2 2 2 2 2" xfId="5054"/>
    <cellStyle name="Note 17 2 2 2 3" xfId="5053"/>
    <cellStyle name="Note 17 2 2 3" xfId="2227"/>
    <cellStyle name="Note 17 2 2 3 2" xfId="5055"/>
    <cellStyle name="Note 17 2 2 4" xfId="2228"/>
    <cellStyle name="Note 17 2 2 4 2" xfId="5056"/>
    <cellStyle name="Note 17 2 2 5" xfId="3970"/>
    <cellStyle name="Note 17 2 3" xfId="2229"/>
    <cellStyle name="Note 17 2 3 2" xfId="2230"/>
    <cellStyle name="Note 17 2 3 2 2" xfId="5058"/>
    <cellStyle name="Note 17 2 3 3" xfId="5057"/>
    <cellStyle name="Note 17 2 4" xfId="2231"/>
    <cellStyle name="Note 17 2 4 2" xfId="5059"/>
    <cellStyle name="Note 17 2 5" xfId="2232"/>
    <cellStyle name="Note 17 2 5 2" xfId="5060"/>
    <cellStyle name="Note 17 2 6" xfId="3629"/>
    <cellStyle name="Note 17 3" xfId="2233"/>
    <cellStyle name="Note 17 3 2" xfId="2234"/>
    <cellStyle name="Note 17 3 2 2" xfId="2235"/>
    <cellStyle name="Note 17 3 2 2 2" xfId="2236"/>
    <cellStyle name="Note 17 3 2 2 2 2" xfId="5062"/>
    <cellStyle name="Note 17 3 2 2 3" xfId="5061"/>
    <cellStyle name="Note 17 3 2 3" xfId="2237"/>
    <cellStyle name="Note 17 3 2 3 2" xfId="5063"/>
    <cellStyle name="Note 17 3 2 4" xfId="2238"/>
    <cellStyle name="Note 17 3 2 4 2" xfId="5064"/>
    <cellStyle name="Note 17 3 2 5" xfId="3971"/>
    <cellStyle name="Note 17 3 3" xfId="2239"/>
    <cellStyle name="Note 17 3 3 2" xfId="2240"/>
    <cellStyle name="Note 17 3 3 2 2" xfId="5066"/>
    <cellStyle name="Note 17 3 3 3" xfId="5065"/>
    <cellStyle name="Note 17 3 4" xfId="2241"/>
    <cellStyle name="Note 17 3 4 2" xfId="5067"/>
    <cellStyle name="Note 17 3 5" xfId="2242"/>
    <cellStyle name="Note 17 3 5 2" xfId="5068"/>
    <cellStyle name="Note 17 3 6" xfId="3630"/>
    <cellStyle name="Note 17 4" xfId="2243"/>
    <cellStyle name="Note 17 4 2" xfId="2244"/>
    <cellStyle name="Note 17 4 2 2" xfId="2245"/>
    <cellStyle name="Note 17 4 2 2 2" xfId="2246"/>
    <cellStyle name="Note 17 4 2 2 2 2" xfId="5070"/>
    <cellStyle name="Note 17 4 2 2 3" xfId="5069"/>
    <cellStyle name="Note 17 4 2 3" xfId="2247"/>
    <cellStyle name="Note 17 4 2 3 2" xfId="5071"/>
    <cellStyle name="Note 17 4 2 4" xfId="2248"/>
    <cellStyle name="Note 17 4 2 4 2" xfId="5072"/>
    <cellStyle name="Note 17 4 2 5" xfId="3972"/>
    <cellStyle name="Note 17 4 3" xfId="2249"/>
    <cellStyle name="Note 17 4 3 2" xfId="2250"/>
    <cellStyle name="Note 17 4 3 2 2" xfId="5074"/>
    <cellStyle name="Note 17 4 3 3" xfId="5073"/>
    <cellStyle name="Note 17 4 4" xfId="2251"/>
    <cellStyle name="Note 17 4 4 2" xfId="5075"/>
    <cellStyle name="Note 17 4 5" xfId="2252"/>
    <cellStyle name="Note 17 4 5 2" xfId="5076"/>
    <cellStyle name="Note 17 4 6" xfId="3631"/>
    <cellStyle name="Note 18 2" xfId="2253"/>
    <cellStyle name="Note 18 2 2" xfId="2254"/>
    <cellStyle name="Note 18 2 2 2" xfId="2255"/>
    <cellStyle name="Note 18 2 2 2 2" xfId="2256"/>
    <cellStyle name="Note 18 2 2 2 2 2" xfId="5078"/>
    <cellStyle name="Note 18 2 2 2 3" xfId="5077"/>
    <cellStyle name="Note 18 2 2 3" xfId="2257"/>
    <cellStyle name="Note 18 2 2 3 2" xfId="5079"/>
    <cellStyle name="Note 18 2 2 4" xfId="2258"/>
    <cellStyle name="Note 18 2 2 4 2" xfId="5080"/>
    <cellStyle name="Note 18 2 2 5" xfId="3973"/>
    <cellStyle name="Note 18 2 3" xfId="2259"/>
    <cellStyle name="Note 18 2 3 2" xfId="2260"/>
    <cellStyle name="Note 18 2 3 2 2" xfId="5082"/>
    <cellStyle name="Note 18 2 3 3" xfId="5081"/>
    <cellStyle name="Note 18 2 4" xfId="2261"/>
    <cellStyle name="Note 18 2 4 2" xfId="5083"/>
    <cellStyle name="Note 18 2 5" xfId="2262"/>
    <cellStyle name="Note 18 2 5 2" xfId="5084"/>
    <cellStyle name="Note 18 2 6" xfId="3632"/>
    <cellStyle name="Note 18 3" xfId="2263"/>
    <cellStyle name="Note 18 3 2" xfId="2264"/>
    <cellStyle name="Note 18 3 2 2" xfId="2265"/>
    <cellStyle name="Note 18 3 2 2 2" xfId="2266"/>
    <cellStyle name="Note 18 3 2 2 2 2" xfId="5086"/>
    <cellStyle name="Note 18 3 2 2 3" xfId="5085"/>
    <cellStyle name="Note 18 3 2 3" xfId="2267"/>
    <cellStyle name="Note 18 3 2 3 2" xfId="5087"/>
    <cellStyle name="Note 18 3 2 4" xfId="2268"/>
    <cellStyle name="Note 18 3 2 4 2" xfId="5088"/>
    <cellStyle name="Note 18 3 2 5" xfId="3974"/>
    <cellStyle name="Note 18 3 3" xfId="2269"/>
    <cellStyle name="Note 18 3 3 2" xfId="2270"/>
    <cellStyle name="Note 18 3 3 2 2" xfId="5090"/>
    <cellStyle name="Note 18 3 3 3" xfId="5089"/>
    <cellStyle name="Note 18 3 4" xfId="2271"/>
    <cellStyle name="Note 18 3 4 2" xfId="5091"/>
    <cellStyle name="Note 18 3 5" xfId="2272"/>
    <cellStyle name="Note 18 3 5 2" xfId="5092"/>
    <cellStyle name="Note 18 3 6" xfId="3633"/>
    <cellStyle name="Note 18 4" xfId="2273"/>
    <cellStyle name="Note 18 4 2" xfId="2274"/>
    <cellStyle name="Note 18 4 2 2" xfId="2275"/>
    <cellStyle name="Note 18 4 2 2 2" xfId="2276"/>
    <cellStyle name="Note 18 4 2 2 2 2" xfId="5094"/>
    <cellStyle name="Note 18 4 2 2 3" xfId="5093"/>
    <cellStyle name="Note 18 4 2 3" xfId="2277"/>
    <cellStyle name="Note 18 4 2 3 2" xfId="5095"/>
    <cellStyle name="Note 18 4 2 4" xfId="2278"/>
    <cellStyle name="Note 18 4 2 4 2" xfId="5096"/>
    <cellStyle name="Note 18 4 2 5" xfId="3975"/>
    <cellStyle name="Note 18 4 3" xfId="2279"/>
    <cellStyle name="Note 18 4 3 2" xfId="2280"/>
    <cellStyle name="Note 18 4 3 2 2" xfId="5098"/>
    <cellStyle name="Note 18 4 3 3" xfId="5097"/>
    <cellStyle name="Note 18 4 4" xfId="2281"/>
    <cellStyle name="Note 18 4 4 2" xfId="5099"/>
    <cellStyle name="Note 18 4 5" xfId="2282"/>
    <cellStyle name="Note 18 4 5 2" xfId="5100"/>
    <cellStyle name="Note 18 4 6" xfId="3634"/>
    <cellStyle name="Note 19 2" xfId="2283"/>
    <cellStyle name="Note 19 2 2" xfId="2284"/>
    <cellStyle name="Note 19 2 2 2" xfId="2285"/>
    <cellStyle name="Note 19 2 2 2 2" xfId="2286"/>
    <cellStyle name="Note 19 2 2 2 2 2" xfId="2287"/>
    <cellStyle name="Note 19 2 2 2 2 2 2" xfId="5102"/>
    <cellStyle name="Note 19 2 2 2 2 3" xfId="5101"/>
    <cellStyle name="Note 19 2 2 2 3" xfId="2288"/>
    <cellStyle name="Note 19 2 2 2 3 2" xfId="5103"/>
    <cellStyle name="Note 19 2 2 2 4" xfId="2289"/>
    <cellStyle name="Note 19 2 2 2 4 2" xfId="5104"/>
    <cellStyle name="Note 19 2 2 2 5" xfId="3976"/>
    <cellStyle name="Note 19 2 2 3" xfId="2290"/>
    <cellStyle name="Note 19 2 2 3 2" xfId="2291"/>
    <cellStyle name="Note 19 2 2 3 2 2" xfId="5106"/>
    <cellStyle name="Note 19 2 2 3 3" xfId="5105"/>
    <cellStyle name="Note 19 2 2 4" xfId="2292"/>
    <cellStyle name="Note 19 2 2 4 2" xfId="5107"/>
    <cellStyle name="Note 19 2 2 5" xfId="2293"/>
    <cellStyle name="Note 19 2 2 5 2" xfId="5108"/>
    <cellStyle name="Note 19 2 2 6" xfId="3636"/>
    <cellStyle name="Note 19 2 3" xfId="2294"/>
    <cellStyle name="Note 19 2 3 2" xfId="2295"/>
    <cellStyle name="Note 19 2 3 2 2" xfId="2296"/>
    <cellStyle name="Note 19 2 3 2 2 2" xfId="2297"/>
    <cellStyle name="Note 19 2 3 2 2 2 2" xfId="5110"/>
    <cellStyle name="Note 19 2 3 2 2 3" xfId="5109"/>
    <cellStyle name="Note 19 2 3 2 3" xfId="2298"/>
    <cellStyle name="Note 19 2 3 2 3 2" xfId="5111"/>
    <cellStyle name="Note 19 2 3 2 4" xfId="2299"/>
    <cellStyle name="Note 19 2 3 2 4 2" xfId="5112"/>
    <cellStyle name="Note 19 2 3 2 5" xfId="3977"/>
    <cellStyle name="Note 19 2 3 3" xfId="2300"/>
    <cellStyle name="Note 19 2 3 3 2" xfId="2301"/>
    <cellStyle name="Note 19 2 3 3 2 2" xfId="5114"/>
    <cellStyle name="Note 19 2 3 3 3" xfId="5113"/>
    <cellStyle name="Note 19 2 3 4" xfId="2302"/>
    <cellStyle name="Note 19 2 3 4 2" xfId="5115"/>
    <cellStyle name="Note 19 2 3 5" xfId="2303"/>
    <cellStyle name="Note 19 2 3 5 2" xfId="5116"/>
    <cellStyle name="Note 19 2 3 6" xfId="3637"/>
    <cellStyle name="Note 19 2 4" xfId="3635"/>
    <cellStyle name="Note 19 3" xfId="2304"/>
    <cellStyle name="Note 19 3 2" xfId="3638"/>
    <cellStyle name="Note 2" xfId="2305"/>
    <cellStyle name="Note 2 10" xfId="2306"/>
    <cellStyle name="Note 2 10 2" xfId="3640"/>
    <cellStyle name="Note 2 11" xfId="2307"/>
    <cellStyle name="Note 2 11 2" xfId="3641"/>
    <cellStyle name="Note 2 12" xfId="2308"/>
    <cellStyle name="Note 2 12 2" xfId="3642"/>
    <cellStyle name="Note 2 13" xfId="2309"/>
    <cellStyle name="Note 2 13 2" xfId="2310"/>
    <cellStyle name="Note 2 13 2 2" xfId="2311"/>
    <cellStyle name="Note 2 13 2 2 2" xfId="3645"/>
    <cellStyle name="Note 2 13 2 3" xfId="2312"/>
    <cellStyle name="Note 2 13 2 3 2" xfId="3646"/>
    <cellStyle name="Note 2 13 2 4" xfId="2313"/>
    <cellStyle name="Note 2 13 2 4 2" xfId="2314"/>
    <cellStyle name="Note 2 13 2 4 2 2" xfId="2315"/>
    <cellStyle name="Note 2 13 2 4 2 2 2" xfId="5118"/>
    <cellStyle name="Note 2 13 2 4 2 3" xfId="5117"/>
    <cellStyle name="Note 2 13 2 4 3" xfId="2316"/>
    <cellStyle name="Note 2 13 2 4 3 2" xfId="5119"/>
    <cellStyle name="Note 2 13 2 4 4" xfId="2317"/>
    <cellStyle name="Note 2 13 2 4 4 2" xfId="5120"/>
    <cellStyle name="Note 2 13 2 4 5" xfId="3978"/>
    <cellStyle name="Note 2 13 2 5" xfId="2318"/>
    <cellStyle name="Note 2 13 2 5 2" xfId="2319"/>
    <cellStyle name="Note 2 13 2 5 2 2" xfId="5122"/>
    <cellStyle name="Note 2 13 2 5 3" xfId="5121"/>
    <cellStyle name="Note 2 13 2 6" xfId="2320"/>
    <cellStyle name="Note 2 13 2 6 2" xfId="5123"/>
    <cellStyle name="Note 2 13 2 7" xfId="2321"/>
    <cellStyle name="Note 2 13 2 7 2" xfId="5124"/>
    <cellStyle name="Note 2 13 2 8" xfId="3644"/>
    <cellStyle name="Note 2 13 3" xfId="2322"/>
    <cellStyle name="Note 2 13 3 2" xfId="2323"/>
    <cellStyle name="Note 2 13 3 2 2" xfId="2324"/>
    <cellStyle name="Note 2 13 3 2 2 2" xfId="2325"/>
    <cellStyle name="Note 2 13 3 2 2 2 2" xfId="5126"/>
    <cellStyle name="Note 2 13 3 2 2 3" xfId="5125"/>
    <cellStyle name="Note 2 13 3 2 3" xfId="2326"/>
    <cellStyle name="Note 2 13 3 2 3 2" xfId="5127"/>
    <cellStyle name="Note 2 13 3 2 4" xfId="2327"/>
    <cellStyle name="Note 2 13 3 2 4 2" xfId="5128"/>
    <cellStyle name="Note 2 13 3 2 5" xfId="3979"/>
    <cellStyle name="Note 2 13 3 3" xfId="2328"/>
    <cellStyle name="Note 2 13 3 3 2" xfId="2329"/>
    <cellStyle name="Note 2 13 3 3 2 2" xfId="5130"/>
    <cellStyle name="Note 2 13 3 3 3" xfId="5129"/>
    <cellStyle name="Note 2 13 3 4" xfId="2330"/>
    <cellStyle name="Note 2 13 3 4 2" xfId="5131"/>
    <cellStyle name="Note 2 13 3 5" xfId="2331"/>
    <cellStyle name="Note 2 13 3 5 2" xfId="5132"/>
    <cellStyle name="Note 2 13 3 6" xfId="3647"/>
    <cellStyle name="Note 2 13 4" xfId="3643"/>
    <cellStyle name="Note 2 14" xfId="2332"/>
    <cellStyle name="Note 2 14 2" xfId="3648"/>
    <cellStyle name="Note 2 15" xfId="2333"/>
    <cellStyle name="Note 2 15 2" xfId="3649"/>
    <cellStyle name="Note 2 16" xfId="2334"/>
    <cellStyle name="Note 2 17" xfId="3516"/>
    <cellStyle name="Note 2 18" xfId="3639"/>
    <cellStyle name="Note 2 19" xfId="6076"/>
    <cellStyle name="Note 2 2" xfId="2335"/>
    <cellStyle name="Note 2 2 10" xfId="2336"/>
    <cellStyle name="Note 2 2 10 2" xfId="2337"/>
    <cellStyle name="Note 2 2 10 2 2" xfId="2338"/>
    <cellStyle name="Note 2 2 10 2 2 2" xfId="2339"/>
    <cellStyle name="Note 2 2 10 2 2 2 2" xfId="5134"/>
    <cellStyle name="Note 2 2 10 2 2 3" xfId="5133"/>
    <cellStyle name="Note 2 2 10 2 3" xfId="2340"/>
    <cellStyle name="Note 2 2 10 2 3 2" xfId="5135"/>
    <cellStyle name="Note 2 2 10 2 4" xfId="2341"/>
    <cellStyle name="Note 2 2 10 2 4 2" xfId="5136"/>
    <cellStyle name="Note 2 2 10 2 5" xfId="3980"/>
    <cellStyle name="Note 2 2 10 3" xfId="2342"/>
    <cellStyle name="Note 2 2 10 3 2" xfId="2343"/>
    <cellStyle name="Note 2 2 10 3 2 2" xfId="5138"/>
    <cellStyle name="Note 2 2 10 3 3" xfId="5137"/>
    <cellStyle name="Note 2 2 10 4" xfId="2344"/>
    <cellStyle name="Note 2 2 10 4 2" xfId="5139"/>
    <cellStyle name="Note 2 2 10 5" xfId="2345"/>
    <cellStyle name="Note 2 2 10 5 2" xfId="5140"/>
    <cellStyle name="Note 2 2 10 6" xfId="3651"/>
    <cellStyle name="Note 2 2 11" xfId="2346"/>
    <cellStyle name="Note 2 2 11 2" xfId="2347"/>
    <cellStyle name="Note 2 2 11 2 2" xfId="2348"/>
    <cellStyle name="Note 2 2 11 2 2 2" xfId="2349"/>
    <cellStyle name="Note 2 2 11 2 2 2 2" xfId="5142"/>
    <cellStyle name="Note 2 2 11 2 2 3" xfId="5141"/>
    <cellStyle name="Note 2 2 11 2 3" xfId="2350"/>
    <cellStyle name="Note 2 2 11 2 3 2" xfId="5143"/>
    <cellStyle name="Note 2 2 11 2 4" xfId="2351"/>
    <cellStyle name="Note 2 2 11 2 4 2" xfId="5144"/>
    <cellStyle name="Note 2 2 11 2 5" xfId="3981"/>
    <cellStyle name="Note 2 2 11 3" xfId="2352"/>
    <cellStyle name="Note 2 2 11 3 2" xfId="2353"/>
    <cellStyle name="Note 2 2 11 3 2 2" xfId="5146"/>
    <cellStyle name="Note 2 2 11 3 3" xfId="5145"/>
    <cellStyle name="Note 2 2 11 4" xfId="2354"/>
    <cellStyle name="Note 2 2 11 4 2" xfId="5147"/>
    <cellStyle name="Note 2 2 11 5" xfId="2355"/>
    <cellStyle name="Note 2 2 11 5 2" xfId="5148"/>
    <cellStyle name="Note 2 2 11 6" xfId="3652"/>
    <cellStyle name="Note 2 2 12" xfId="2356"/>
    <cellStyle name="Note 2 2 12 2" xfId="2357"/>
    <cellStyle name="Note 2 2 12 2 2" xfId="2358"/>
    <cellStyle name="Note 2 2 12 2 2 2" xfId="2359"/>
    <cellStyle name="Note 2 2 12 2 2 2 2" xfId="5150"/>
    <cellStyle name="Note 2 2 12 2 2 3" xfId="5149"/>
    <cellStyle name="Note 2 2 12 2 3" xfId="2360"/>
    <cellStyle name="Note 2 2 12 2 3 2" xfId="5151"/>
    <cellStyle name="Note 2 2 12 2 4" xfId="2361"/>
    <cellStyle name="Note 2 2 12 2 4 2" xfId="5152"/>
    <cellStyle name="Note 2 2 12 2 5" xfId="3982"/>
    <cellStyle name="Note 2 2 12 3" xfId="2362"/>
    <cellStyle name="Note 2 2 12 3 2" xfId="2363"/>
    <cellStyle name="Note 2 2 12 3 2 2" xfId="5154"/>
    <cellStyle name="Note 2 2 12 3 3" xfId="5153"/>
    <cellStyle name="Note 2 2 12 4" xfId="2364"/>
    <cellStyle name="Note 2 2 12 4 2" xfId="5155"/>
    <cellStyle name="Note 2 2 12 5" xfId="2365"/>
    <cellStyle name="Note 2 2 12 5 2" xfId="5156"/>
    <cellStyle name="Note 2 2 12 6" xfId="3653"/>
    <cellStyle name="Note 2 2 13" xfId="2366"/>
    <cellStyle name="Note 2 2 13 2" xfId="2367"/>
    <cellStyle name="Note 2 2 13 2 2" xfId="2368"/>
    <cellStyle name="Note 2 2 13 2 2 2" xfId="2369"/>
    <cellStyle name="Note 2 2 13 2 2 2 2" xfId="2370"/>
    <cellStyle name="Note 2 2 13 2 2 2 2 2" xfId="2371"/>
    <cellStyle name="Note 2 2 13 2 2 2 2 2 2" xfId="5158"/>
    <cellStyle name="Note 2 2 13 2 2 2 2 3" xfId="5157"/>
    <cellStyle name="Note 2 2 13 2 2 2 3" xfId="2372"/>
    <cellStyle name="Note 2 2 13 2 2 2 3 2" xfId="5159"/>
    <cellStyle name="Note 2 2 13 2 2 2 4" xfId="2373"/>
    <cellStyle name="Note 2 2 13 2 2 2 4 2" xfId="5160"/>
    <cellStyle name="Note 2 2 13 2 2 2 5" xfId="3984"/>
    <cellStyle name="Note 2 2 13 2 2 3" xfId="2374"/>
    <cellStyle name="Note 2 2 13 2 2 3 2" xfId="2375"/>
    <cellStyle name="Note 2 2 13 2 2 3 2 2" xfId="5162"/>
    <cellStyle name="Note 2 2 13 2 2 3 3" xfId="5161"/>
    <cellStyle name="Note 2 2 13 2 2 4" xfId="2376"/>
    <cellStyle name="Note 2 2 13 2 2 4 2" xfId="5163"/>
    <cellStyle name="Note 2 2 13 2 2 5" xfId="2377"/>
    <cellStyle name="Note 2 2 13 2 2 5 2" xfId="5164"/>
    <cellStyle name="Note 2 2 13 2 2 6" xfId="3656"/>
    <cellStyle name="Note 2 2 13 2 3" xfId="2378"/>
    <cellStyle name="Note 2 2 13 2 3 2" xfId="2379"/>
    <cellStyle name="Note 2 2 13 2 3 2 2" xfId="2380"/>
    <cellStyle name="Note 2 2 13 2 3 2 2 2" xfId="2381"/>
    <cellStyle name="Note 2 2 13 2 3 2 2 2 2" xfId="5166"/>
    <cellStyle name="Note 2 2 13 2 3 2 2 3" xfId="5165"/>
    <cellStyle name="Note 2 2 13 2 3 2 3" xfId="2382"/>
    <cellStyle name="Note 2 2 13 2 3 2 3 2" xfId="5167"/>
    <cellStyle name="Note 2 2 13 2 3 2 4" xfId="2383"/>
    <cellStyle name="Note 2 2 13 2 3 2 4 2" xfId="5168"/>
    <cellStyle name="Note 2 2 13 2 3 2 5" xfId="3985"/>
    <cellStyle name="Note 2 2 13 2 3 3" xfId="2384"/>
    <cellStyle name="Note 2 2 13 2 3 3 2" xfId="2385"/>
    <cellStyle name="Note 2 2 13 2 3 3 2 2" xfId="5170"/>
    <cellStyle name="Note 2 2 13 2 3 3 3" xfId="5169"/>
    <cellStyle name="Note 2 2 13 2 3 4" xfId="2386"/>
    <cellStyle name="Note 2 2 13 2 3 4 2" xfId="5171"/>
    <cellStyle name="Note 2 2 13 2 3 5" xfId="2387"/>
    <cellStyle name="Note 2 2 13 2 3 5 2" xfId="5172"/>
    <cellStyle name="Note 2 2 13 2 3 6" xfId="3657"/>
    <cellStyle name="Note 2 2 13 2 4" xfId="3655"/>
    <cellStyle name="Note 2 2 13 3" xfId="2388"/>
    <cellStyle name="Note 2 2 13 3 2" xfId="3658"/>
    <cellStyle name="Note 2 2 13 4" xfId="2389"/>
    <cellStyle name="Note 2 2 13 4 2" xfId="2390"/>
    <cellStyle name="Note 2 2 13 4 2 2" xfId="2391"/>
    <cellStyle name="Note 2 2 13 4 2 2 2" xfId="5174"/>
    <cellStyle name="Note 2 2 13 4 2 3" xfId="5173"/>
    <cellStyle name="Note 2 2 13 4 3" xfId="2392"/>
    <cellStyle name="Note 2 2 13 4 3 2" xfId="5175"/>
    <cellStyle name="Note 2 2 13 4 4" xfId="2393"/>
    <cellStyle name="Note 2 2 13 4 4 2" xfId="5176"/>
    <cellStyle name="Note 2 2 13 4 5" xfId="3983"/>
    <cellStyle name="Note 2 2 13 5" xfId="2394"/>
    <cellStyle name="Note 2 2 13 5 2" xfId="2395"/>
    <cellStyle name="Note 2 2 13 5 2 2" xfId="5178"/>
    <cellStyle name="Note 2 2 13 5 3" xfId="5177"/>
    <cellStyle name="Note 2 2 13 6" xfId="2396"/>
    <cellStyle name="Note 2 2 13 6 2" xfId="5179"/>
    <cellStyle name="Note 2 2 13 7" xfId="2397"/>
    <cellStyle name="Note 2 2 13 7 2" xfId="5180"/>
    <cellStyle name="Note 2 2 13 8" xfId="3654"/>
    <cellStyle name="Note 2 2 14" xfId="2398"/>
    <cellStyle name="Note 2 2 14 2" xfId="2399"/>
    <cellStyle name="Note 2 2 14 2 2" xfId="2400"/>
    <cellStyle name="Note 2 2 14 2 2 2" xfId="2401"/>
    <cellStyle name="Note 2 2 14 2 2 2 2" xfId="5182"/>
    <cellStyle name="Note 2 2 14 2 2 3" xfId="5181"/>
    <cellStyle name="Note 2 2 14 2 3" xfId="2402"/>
    <cellStyle name="Note 2 2 14 2 3 2" xfId="5183"/>
    <cellStyle name="Note 2 2 14 2 4" xfId="2403"/>
    <cellStyle name="Note 2 2 14 2 4 2" xfId="5184"/>
    <cellStyle name="Note 2 2 14 2 5" xfId="3986"/>
    <cellStyle name="Note 2 2 14 3" xfId="2404"/>
    <cellStyle name="Note 2 2 14 3 2" xfId="2405"/>
    <cellStyle name="Note 2 2 14 3 2 2" xfId="5186"/>
    <cellStyle name="Note 2 2 14 3 3" xfId="5185"/>
    <cellStyle name="Note 2 2 14 4" xfId="2406"/>
    <cellStyle name="Note 2 2 14 4 2" xfId="5187"/>
    <cellStyle name="Note 2 2 14 5" xfId="2407"/>
    <cellStyle name="Note 2 2 14 5 2" xfId="5188"/>
    <cellStyle name="Note 2 2 14 6" xfId="3659"/>
    <cellStyle name="Note 2 2 15" xfId="2408"/>
    <cellStyle name="Note 2 2 15 2" xfId="2409"/>
    <cellStyle name="Note 2 2 15 2 2" xfId="2410"/>
    <cellStyle name="Note 2 2 15 2 2 2" xfId="2411"/>
    <cellStyle name="Note 2 2 15 2 2 2 2" xfId="5190"/>
    <cellStyle name="Note 2 2 15 2 2 3" xfId="5189"/>
    <cellStyle name="Note 2 2 15 2 3" xfId="2412"/>
    <cellStyle name="Note 2 2 15 2 3 2" xfId="5191"/>
    <cellStyle name="Note 2 2 15 2 4" xfId="2413"/>
    <cellStyle name="Note 2 2 15 2 4 2" xfId="5192"/>
    <cellStyle name="Note 2 2 15 2 5" xfId="3987"/>
    <cellStyle name="Note 2 2 15 3" xfId="2414"/>
    <cellStyle name="Note 2 2 15 3 2" xfId="2415"/>
    <cellStyle name="Note 2 2 15 3 2 2" xfId="5194"/>
    <cellStyle name="Note 2 2 15 3 3" xfId="5193"/>
    <cellStyle name="Note 2 2 15 4" xfId="2416"/>
    <cellStyle name="Note 2 2 15 4 2" xfId="5195"/>
    <cellStyle name="Note 2 2 15 5" xfId="2417"/>
    <cellStyle name="Note 2 2 15 5 2" xfId="5196"/>
    <cellStyle name="Note 2 2 15 6" xfId="3660"/>
    <cellStyle name="Note 2 2 16" xfId="2418"/>
    <cellStyle name="Note 2 2 16 2" xfId="2419"/>
    <cellStyle name="Note 2 2 16 2 2" xfId="5197"/>
    <cellStyle name="Note 2 2 16 2 3" xfId="5863"/>
    <cellStyle name="Note 2 2 16 3" xfId="2420"/>
    <cellStyle name="Note 2 2 16 3 2" xfId="5198"/>
    <cellStyle name="Note 2 2 16 3 3" xfId="5864"/>
    <cellStyle name="Note 2 2 16 4" xfId="3835"/>
    <cellStyle name="Note 2 2 16 5" xfId="3825"/>
    <cellStyle name="Note 2 2 17" xfId="2421"/>
    <cellStyle name="Note 2 2 17 2" xfId="5199"/>
    <cellStyle name="Note 2 2 17 3" xfId="5865"/>
    <cellStyle name="Note 2 2 18" xfId="2422"/>
    <cellStyle name="Note 2 2 18 2" xfId="5200"/>
    <cellStyle name="Note 2 2 18 3" xfId="5866"/>
    <cellStyle name="Note 2 2 19" xfId="3517"/>
    <cellStyle name="Note 2 2 2" xfId="2423"/>
    <cellStyle name="Note 2 2 2 2" xfId="2424"/>
    <cellStyle name="Note 2 2 2 2 2" xfId="2425"/>
    <cellStyle name="Note 2 2 2 2 2 2" xfId="2426"/>
    <cellStyle name="Note 2 2 2 2 2 2 2" xfId="2427"/>
    <cellStyle name="Note 2 2 2 2 2 2 2 2" xfId="2428"/>
    <cellStyle name="Note 2 2 2 2 2 2 2 2 2" xfId="2429"/>
    <cellStyle name="Note 2 2 2 2 2 2 2 2 2 2" xfId="2430"/>
    <cellStyle name="Note 2 2 2 2 2 2 2 2 2 2 2" xfId="5202"/>
    <cellStyle name="Note 2 2 2 2 2 2 2 2 2 3" xfId="5201"/>
    <cellStyle name="Note 2 2 2 2 2 2 2 2 3" xfId="2431"/>
    <cellStyle name="Note 2 2 2 2 2 2 2 2 3 2" xfId="5203"/>
    <cellStyle name="Note 2 2 2 2 2 2 2 2 4" xfId="2432"/>
    <cellStyle name="Note 2 2 2 2 2 2 2 2 4 2" xfId="5204"/>
    <cellStyle name="Note 2 2 2 2 2 2 2 2 5" xfId="3989"/>
    <cellStyle name="Note 2 2 2 2 2 2 2 3" xfId="2433"/>
    <cellStyle name="Note 2 2 2 2 2 2 2 3 2" xfId="2434"/>
    <cellStyle name="Note 2 2 2 2 2 2 2 3 2 2" xfId="5206"/>
    <cellStyle name="Note 2 2 2 2 2 2 2 3 3" xfId="5205"/>
    <cellStyle name="Note 2 2 2 2 2 2 2 4" xfId="2435"/>
    <cellStyle name="Note 2 2 2 2 2 2 2 4 2" xfId="5207"/>
    <cellStyle name="Note 2 2 2 2 2 2 2 5" xfId="2436"/>
    <cellStyle name="Note 2 2 2 2 2 2 2 5 2" xfId="5208"/>
    <cellStyle name="Note 2 2 2 2 2 2 2 6" xfId="3665"/>
    <cellStyle name="Note 2 2 2 2 2 2 3" xfId="2437"/>
    <cellStyle name="Note 2 2 2 2 2 2 3 2" xfId="2438"/>
    <cellStyle name="Note 2 2 2 2 2 2 3 2 2" xfId="2439"/>
    <cellStyle name="Note 2 2 2 2 2 2 3 2 2 2" xfId="2440"/>
    <cellStyle name="Note 2 2 2 2 2 2 3 2 2 2 2" xfId="5210"/>
    <cellStyle name="Note 2 2 2 2 2 2 3 2 2 3" xfId="5209"/>
    <cellStyle name="Note 2 2 2 2 2 2 3 2 3" xfId="2441"/>
    <cellStyle name="Note 2 2 2 2 2 2 3 2 3 2" xfId="5211"/>
    <cellStyle name="Note 2 2 2 2 2 2 3 2 4" xfId="2442"/>
    <cellStyle name="Note 2 2 2 2 2 2 3 2 4 2" xfId="5212"/>
    <cellStyle name="Note 2 2 2 2 2 2 3 2 5" xfId="3990"/>
    <cellStyle name="Note 2 2 2 2 2 2 3 3" xfId="2443"/>
    <cellStyle name="Note 2 2 2 2 2 2 3 3 2" xfId="2444"/>
    <cellStyle name="Note 2 2 2 2 2 2 3 3 2 2" xfId="5214"/>
    <cellStyle name="Note 2 2 2 2 2 2 3 3 3" xfId="5213"/>
    <cellStyle name="Note 2 2 2 2 2 2 3 4" xfId="2445"/>
    <cellStyle name="Note 2 2 2 2 2 2 3 4 2" xfId="5215"/>
    <cellStyle name="Note 2 2 2 2 2 2 3 5" xfId="2446"/>
    <cellStyle name="Note 2 2 2 2 2 2 3 5 2" xfId="5216"/>
    <cellStyle name="Note 2 2 2 2 2 2 3 6" xfId="3666"/>
    <cellStyle name="Note 2 2 2 2 2 2 4" xfId="3664"/>
    <cellStyle name="Note 2 2 2 2 2 3" xfId="2447"/>
    <cellStyle name="Note 2 2 2 2 2 3 2" xfId="3667"/>
    <cellStyle name="Note 2 2 2 2 2 4" xfId="2448"/>
    <cellStyle name="Note 2 2 2 2 2 4 2" xfId="2449"/>
    <cellStyle name="Note 2 2 2 2 2 4 2 2" xfId="2450"/>
    <cellStyle name="Note 2 2 2 2 2 4 2 2 2" xfId="5218"/>
    <cellStyle name="Note 2 2 2 2 2 4 2 3" xfId="5217"/>
    <cellStyle name="Note 2 2 2 2 2 4 3" xfId="2451"/>
    <cellStyle name="Note 2 2 2 2 2 4 3 2" xfId="5219"/>
    <cellStyle name="Note 2 2 2 2 2 4 4" xfId="2452"/>
    <cellStyle name="Note 2 2 2 2 2 4 4 2" xfId="5220"/>
    <cellStyle name="Note 2 2 2 2 2 4 5" xfId="3988"/>
    <cellStyle name="Note 2 2 2 2 2 5" xfId="2453"/>
    <cellStyle name="Note 2 2 2 2 2 5 2" xfId="2454"/>
    <cellStyle name="Note 2 2 2 2 2 5 2 2" xfId="5222"/>
    <cellStyle name="Note 2 2 2 2 2 5 3" xfId="5221"/>
    <cellStyle name="Note 2 2 2 2 2 6" xfId="2455"/>
    <cellStyle name="Note 2 2 2 2 2 6 2" xfId="5223"/>
    <cellStyle name="Note 2 2 2 2 2 7" xfId="2456"/>
    <cellStyle name="Note 2 2 2 2 2 7 2" xfId="5224"/>
    <cellStyle name="Note 2 2 2 2 2 8" xfId="3663"/>
    <cellStyle name="Note 2 2 2 2 3" xfId="2457"/>
    <cellStyle name="Note 2 2 2 2 3 2" xfId="2458"/>
    <cellStyle name="Note 2 2 2 2 3 2 2" xfId="2459"/>
    <cellStyle name="Note 2 2 2 2 3 2 2 2" xfId="2460"/>
    <cellStyle name="Note 2 2 2 2 3 2 2 2 2" xfId="5226"/>
    <cellStyle name="Note 2 2 2 2 3 2 2 3" xfId="5225"/>
    <cellStyle name="Note 2 2 2 2 3 2 3" xfId="2461"/>
    <cellStyle name="Note 2 2 2 2 3 2 3 2" xfId="5227"/>
    <cellStyle name="Note 2 2 2 2 3 2 4" xfId="2462"/>
    <cellStyle name="Note 2 2 2 2 3 2 4 2" xfId="5228"/>
    <cellStyle name="Note 2 2 2 2 3 2 5" xfId="3991"/>
    <cellStyle name="Note 2 2 2 2 3 3" xfId="2463"/>
    <cellStyle name="Note 2 2 2 2 3 3 2" xfId="2464"/>
    <cellStyle name="Note 2 2 2 2 3 3 2 2" xfId="5230"/>
    <cellStyle name="Note 2 2 2 2 3 3 3" xfId="5229"/>
    <cellStyle name="Note 2 2 2 2 3 4" xfId="2465"/>
    <cellStyle name="Note 2 2 2 2 3 4 2" xfId="5231"/>
    <cellStyle name="Note 2 2 2 2 3 5" xfId="2466"/>
    <cellStyle name="Note 2 2 2 2 3 5 2" xfId="5232"/>
    <cellStyle name="Note 2 2 2 2 3 6" xfId="3668"/>
    <cellStyle name="Note 2 2 2 2 4" xfId="2467"/>
    <cellStyle name="Note 2 2 2 2 4 2" xfId="2468"/>
    <cellStyle name="Note 2 2 2 2 4 2 2" xfId="2469"/>
    <cellStyle name="Note 2 2 2 2 4 2 2 2" xfId="2470"/>
    <cellStyle name="Note 2 2 2 2 4 2 2 2 2" xfId="5234"/>
    <cellStyle name="Note 2 2 2 2 4 2 2 3" xfId="5233"/>
    <cellStyle name="Note 2 2 2 2 4 2 3" xfId="2471"/>
    <cellStyle name="Note 2 2 2 2 4 2 3 2" xfId="5235"/>
    <cellStyle name="Note 2 2 2 2 4 2 4" xfId="2472"/>
    <cellStyle name="Note 2 2 2 2 4 2 4 2" xfId="5236"/>
    <cellStyle name="Note 2 2 2 2 4 2 5" xfId="3992"/>
    <cellStyle name="Note 2 2 2 2 4 3" xfId="2473"/>
    <cellStyle name="Note 2 2 2 2 4 3 2" xfId="2474"/>
    <cellStyle name="Note 2 2 2 2 4 3 2 2" xfId="5238"/>
    <cellStyle name="Note 2 2 2 2 4 3 3" xfId="5237"/>
    <cellStyle name="Note 2 2 2 2 4 4" xfId="2475"/>
    <cellStyle name="Note 2 2 2 2 4 4 2" xfId="5239"/>
    <cellStyle name="Note 2 2 2 2 4 5" xfId="2476"/>
    <cellStyle name="Note 2 2 2 2 4 5 2" xfId="5240"/>
    <cellStyle name="Note 2 2 2 2 4 6" xfId="3669"/>
    <cellStyle name="Note 2 2 2 2 5" xfId="3662"/>
    <cellStyle name="Note 2 2 2 3" xfId="2477"/>
    <cellStyle name="Note 2 2 2 3 2" xfId="2478"/>
    <cellStyle name="Note 2 2 2 3 2 2" xfId="2479"/>
    <cellStyle name="Note 2 2 2 3 2 2 2" xfId="2480"/>
    <cellStyle name="Note 2 2 2 3 2 2 2 2" xfId="2481"/>
    <cellStyle name="Note 2 2 2 3 2 2 2 2 2" xfId="5242"/>
    <cellStyle name="Note 2 2 2 3 2 2 2 3" xfId="5241"/>
    <cellStyle name="Note 2 2 2 3 2 2 3" xfId="2482"/>
    <cellStyle name="Note 2 2 2 3 2 2 3 2" xfId="5243"/>
    <cellStyle name="Note 2 2 2 3 2 2 4" xfId="2483"/>
    <cellStyle name="Note 2 2 2 3 2 2 4 2" xfId="5244"/>
    <cellStyle name="Note 2 2 2 3 2 2 5" xfId="3993"/>
    <cellStyle name="Note 2 2 2 3 2 3" xfId="2484"/>
    <cellStyle name="Note 2 2 2 3 2 3 2" xfId="2485"/>
    <cellStyle name="Note 2 2 2 3 2 3 2 2" xfId="5246"/>
    <cellStyle name="Note 2 2 2 3 2 3 3" xfId="5245"/>
    <cellStyle name="Note 2 2 2 3 2 4" xfId="2486"/>
    <cellStyle name="Note 2 2 2 3 2 4 2" xfId="5247"/>
    <cellStyle name="Note 2 2 2 3 2 5" xfId="2487"/>
    <cellStyle name="Note 2 2 2 3 2 5 2" xfId="5248"/>
    <cellStyle name="Note 2 2 2 3 2 6" xfId="3671"/>
    <cellStyle name="Note 2 2 2 3 3" xfId="2488"/>
    <cellStyle name="Note 2 2 2 3 3 2" xfId="2489"/>
    <cellStyle name="Note 2 2 2 3 3 2 2" xfId="2490"/>
    <cellStyle name="Note 2 2 2 3 3 2 2 2" xfId="2491"/>
    <cellStyle name="Note 2 2 2 3 3 2 2 2 2" xfId="5250"/>
    <cellStyle name="Note 2 2 2 3 3 2 2 3" xfId="5249"/>
    <cellStyle name="Note 2 2 2 3 3 2 3" xfId="2492"/>
    <cellStyle name="Note 2 2 2 3 3 2 3 2" xfId="5251"/>
    <cellStyle name="Note 2 2 2 3 3 2 4" xfId="2493"/>
    <cellStyle name="Note 2 2 2 3 3 2 4 2" xfId="5252"/>
    <cellStyle name="Note 2 2 2 3 3 2 5" xfId="3994"/>
    <cellStyle name="Note 2 2 2 3 3 3" xfId="2494"/>
    <cellStyle name="Note 2 2 2 3 3 3 2" xfId="2495"/>
    <cellStyle name="Note 2 2 2 3 3 3 2 2" xfId="5254"/>
    <cellStyle name="Note 2 2 2 3 3 3 3" xfId="5253"/>
    <cellStyle name="Note 2 2 2 3 3 4" xfId="2496"/>
    <cellStyle name="Note 2 2 2 3 3 4 2" xfId="5255"/>
    <cellStyle name="Note 2 2 2 3 3 5" xfId="2497"/>
    <cellStyle name="Note 2 2 2 3 3 5 2" xfId="5256"/>
    <cellStyle name="Note 2 2 2 3 3 6" xfId="3672"/>
    <cellStyle name="Note 2 2 2 3 4" xfId="3670"/>
    <cellStyle name="Note 2 2 2 4" xfId="2498"/>
    <cellStyle name="Note 2 2 2 4 2" xfId="3673"/>
    <cellStyle name="Note 2 2 2 5" xfId="2499"/>
    <cellStyle name="Note 2 2 2 5 2" xfId="2500"/>
    <cellStyle name="Note 2 2 2 5 2 2" xfId="5257"/>
    <cellStyle name="Note 2 2 2 5 2 3" xfId="5867"/>
    <cellStyle name="Note 2 2 2 5 3" xfId="2501"/>
    <cellStyle name="Note 2 2 2 5 3 2" xfId="5258"/>
    <cellStyle name="Note 2 2 2 5 3 3" xfId="5868"/>
    <cellStyle name="Note 2 2 2 5 4" xfId="3890"/>
    <cellStyle name="Note 2 2 2 5 5" xfId="4116"/>
    <cellStyle name="Note 2 2 2 6" xfId="2502"/>
    <cellStyle name="Note 2 2 2 6 2" xfId="5259"/>
    <cellStyle name="Note 2 2 2 6 3" xfId="5869"/>
    <cellStyle name="Note 2 2 2 7" xfId="2503"/>
    <cellStyle name="Note 2 2 2 7 2" xfId="5260"/>
    <cellStyle name="Note 2 2 2 7 3" xfId="5870"/>
    <cellStyle name="Note 2 2 2 8" xfId="3661"/>
    <cellStyle name="Note 2 2 2 9" xfId="3768"/>
    <cellStyle name="Note 2 2 20" xfId="3650"/>
    <cellStyle name="Note 2 2 21" xfId="6077"/>
    <cellStyle name="Note 2 2 22" xfId="6214"/>
    <cellStyle name="Note 2 2 3" xfId="2504"/>
    <cellStyle name="Note 2 2 3 2" xfId="2505"/>
    <cellStyle name="Note 2 2 3 2 2" xfId="2506"/>
    <cellStyle name="Note 2 2 3 2 2 2" xfId="5261"/>
    <cellStyle name="Note 2 2 3 2 2 3" xfId="5871"/>
    <cellStyle name="Note 2 2 3 2 3" xfId="2507"/>
    <cellStyle name="Note 2 2 3 2 3 2" xfId="5262"/>
    <cellStyle name="Note 2 2 3 2 3 3" xfId="5872"/>
    <cellStyle name="Note 2 2 3 2 4" xfId="3916"/>
    <cellStyle name="Note 2 2 3 2 5" xfId="4111"/>
    <cellStyle name="Note 2 2 3 3" xfId="2508"/>
    <cellStyle name="Note 2 2 3 3 2" xfId="5263"/>
    <cellStyle name="Note 2 2 3 3 3" xfId="5873"/>
    <cellStyle name="Note 2 2 3 4" xfId="2509"/>
    <cellStyle name="Note 2 2 3 4 2" xfId="5264"/>
    <cellStyle name="Note 2 2 3 4 3" xfId="5874"/>
    <cellStyle name="Note 2 2 3 5" xfId="3674"/>
    <cellStyle name="Note 2 2 3 6" xfId="3563"/>
    <cellStyle name="Note 2 2 4" xfId="2510"/>
    <cellStyle name="Note 2 2 4 2" xfId="2511"/>
    <cellStyle name="Note 2 2 4 2 2" xfId="2512"/>
    <cellStyle name="Note 2 2 4 2 2 2" xfId="5265"/>
    <cellStyle name="Note 2 2 4 2 2 3" xfId="5875"/>
    <cellStyle name="Note 2 2 4 2 3" xfId="2513"/>
    <cellStyle name="Note 2 2 4 2 3 2" xfId="5266"/>
    <cellStyle name="Note 2 2 4 2 3 3" xfId="5876"/>
    <cellStyle name="Note 2 2 4 2 4" xfId="3871"/>
    <cellStyle name="Note 2 2 4 2 5" xfId="4125"/>
    <cellStyle name="Note 2 2 4 3" xfId="2514"/>
    <cellStyle name="Note 2 2 4 3 2" xfId="5267"/>
    <cellStyle name="Note 2 2 4 3 3" xfId="5877"/>
    <cellStyle name="Note 2 2 4 4" xfId="2515"/>
    <cellStyle name="Note 2 2 4 4 2" xfId="5268"/>
    <cellStyle name="Note 2 2 4 4 3" xfId="5878"/>
    <cellStyle name="Note 2 2 4 5" xfId="3675"/>
    <cellStyle name="Note 2 2 4 6" xfId="3786"/>
    <cellStyle name="Note 2 2 5" xfId="2516"/>
    <cellStyle name="Note 2 2 5 2" xfId="2517"/>
    <cellStyle name="Note 2 2 5 2 2" xfId="2518"/>
    <cellStyle name="Note 2 2 5 2 2 2" xfId="2519"/>
    <cellStyle name="Note 2 2 5 2 2 2 2" xfId="5270"/>
    <cellStyle name="Note 2 2 5 2 2 3" xfId="5269"/>
    <cellStyle name="Note 2 2 5 2 3" xfId="2520"/>
    <cellStyle name="Note 2 2 5 2 3 2" xfId="5271"/>
    <cellStyle name="Note 2 2 5 2 4" xfId="2521"/>
    <cellStyle name="Note 2 2 5 2 4 2" xfId="5272"/>
    <cellStyle name="Note 2 2 5 2 5" xfId="3995"/>
    <cellStyle name="Note 2 2 5 3" xfId="2522"/>
    <cellStyle name="Note 2 2 5 3 2" xfId="2523"/>
    <cellStyle name="Note 2 2 5 3 2 2" xfId="5274"/>
    <cellStyle name="Note 2 2 5 3 3" xfId="5273"/>
    <cellStyle name="Note 2 2 5 4" xfId="2524"/>
    <cellStyle name="Note 2 2 5 4 2" xfId="5275"/>
    <cellStyle name="Note 2 2 5 5" xfId="2525"/>
    <cellStyle name="Note 2 2 5 5 2" xfId="5276"/>
    <cellStyle name="Note 2 2 5 6" xfId="3676"/>
    <cellStyle name="Note 2 2 6" xfId="2526"/>
    <cellStyle name="Note 2 2 6 2" xfId="2527"/>
    <cellStyle name="Note 2 2 6 2 2" xfId="2528"/>
    <cellStyle name="Note 2 2 6 2 2 2" xfId="2529"/>
    <cellStyle name="Note 2 2 6 2 2 2 2" xfId="5278"/>
    <cellStyle name="Note 2 2 6 2 2 3" xfId="5277"/>
    <cellStyle name="Note 2 2 6 2 3" xfId="2530"/>
    <cellStyle name="Note 2 2 6 2 3 2" xfId="5279"/>
    <cellStyle name="Note 2 2 6 2 4" xfId="2531"/>
    <cellStyle name="Note 2 2 6 2 4 2" xfId="5280"/>
    <cellStyle name="Note 2 2 6 2 5" xfId="3996"/>
    <cellStyle name="Note 2 2 6 3" xfId="2532"/>
    <cellStyle name="Note 2 2 6 3 2" xfId="2533"/>
    <cellStyle name="Note 2 2 6 3 2 2" xfId="5282"/>
    <cellStyle name="Note 2 2 6 3 3" xfId="5281"/>
    <cellStyle name="Note 2 2 6 4" xfId="2534"/>
    <cellStyle name="Note 2 2 6 4 2" xfId="5283"/>
    <cellStyle name="Note 2 2 6 5" xfId="2535"/>
    <cellStyle name="Note 2 2 6 5 2" xfId="5284"/>
    <cellStyle name="Note 2 2 6 6" xfId="3677"/>
    <cellStyle name="Note 2 2 7" xfId="2536"/>
    <cellStyle name="Note 2 2 7 2" xfId="2537"/>
    <cellStyle name="Note 2 2 7 2 2" xfId="2538"/>
    <cellStyle name="Note 2 2 7 2 2 2" xfId="2539"/>
    <cellStyle name="Note 2 2 7 2 2 2 2" xfId="5286"/>
    <cellStyle name="Note 2 2 7 2 2 3" xfId="5285"/>
    <cellStyle name="Note 2 2 7 2 3" xfId="2540"/>
    <cellStyle name="Note 2 2 7 2 3 2" xfId="5287"/>
    <cellStyle name="Note 2 2 7 2 4" xfId="2541"/>
    <cellStyle name="Note 2 2 7 2 4 2" xfId="5288"/>
    <cellStyle name="Note 2 2 7 2 5" xfId="3997"/>
    <cellStyle name="Note 2 2 7 3" xfId="2542"/>
    <cellStyle name="Note 2 2 7 3 2" xfId="2543"/>
    <cellStyle name="Note 2 2 7 3 2 2" xfId="5290"/>
    <cellStyle name="Note 2 2 7 3 3" xfId="5289"/>
    <cellStyle name="Note 2 2 7 4" xfId="2544"/>
    <cellStyle name="Note 2 2 7 4 2" xfId="5291"/>
    <cellStyle name="Note 2 2 7 5" xfId="2545"/>
    <cellStyle name="Note 2 2 7 5 2" xfId="5292"/>
    <cellStyle name="Note 2 2 7 6" xfId="3678"/>
    <cellStyle name="Note 2 2 8" xfId="2546"/>
    <cellStyle name="Note 2 2 8 2" xfId="2547"/>
    <cellStyle name="Note 2 2 8 2 2" xfId="2548"/>
    <cellStyle name="Note 2 2 8 2 2 2" xfId="2549"/>
    <cellStyle name="Note 2 2 8 2 2 2 2" xfId="5294"/>
    <cellStyle name="Note 2 2 8 2 2 3" xfId="5293"/>
    <cellStyle name="Note 2 2 8 2 3" xfId="2550"/>
    <cellStyle name="Note 2 2 8 2 3 2" xfId="5295"/>
    <cellStyle name="Note 2 2 8 2 4" xfId="2551"/>
    <cellStyle name="Note 2 2 8 2 4 2" xfId="5296"/>
    <cellStyle name="Note 2 2 8 2 5" xfId="3998"/>
    <cellStyle name="Note 2 2 8 3" xfId="2552"/>
    <cellStyle name="Note 2 2 8 3 2" xfId="2553"/>
    <cellStyle name="Note 2 2 8 3 2 2" xfId="5298"/>
    <cellStyle name="Note 2 2 8 3 3" xfId="5297"/>
    <cellStyle name="Note 2 2 8 4" xfId="2554"/>
    <cellStyle name="Note 2 2 8 4 2" xfId="5299"/>
    <cellStyle name="Note 2 2 8 5" xfId="2555"/>
    <cellStyle name="Note 2 2 8 5 2" xfId="5300"/>
    <cellStyle name="Note 2 2 8 6" xfId="3679"/>
    <cellStyle name="Note 2 2 9" xfId="2556"/>
    <cellStyle name="Note 2 2 9 2" xfId="2557"/>
    <cellStyle name="Note 2 2 9 2 2" xfId="2558"/>
    <cellStyle name="Note 2 2 9 2 2 2" xfId="2559"/>
    <cellStyle name="Note 2 2 9 2 2 2 2" xfId="5302"/>
    <cellStyle name="Note 2 2 9 2 2 3" xfId="5301"/>
    <cellStyle name="Note 2 2 9 2 3" xfId="2560"/>
    <cellStyle name="Note 2 2 9 2 3 2" xfId="5303"/>
    <cellStyle name="Note 2 2 9 2 4" xfId="2561"/>
    <cellStyle name="Note 2 2 9 2 4 2" xfId="5304"/>
    <cellStyle name="Note 2 2 9 2 5" xfId="3999"/>
    <cellStyle name="Note 2 2 9 3" xfId="2562"/>
    <cellStyle name="Note 2 2 9 3 2" xfId="2563"/>
    <cellStyle name="Note 2 2 9 3 2 2" xfId="5306"/>
    <cellStyle name="Note 2 2 9 3 3" xfId="5305"/>
    <cellStyle name="Note 2 2 9 4" xfId="2564"/>
    <cellStyle name="Note 2 2 9 4 2" xfId="5307"/>
    <cellStyle name="Note 2 2 9 5" xfId="2565"/>
    <cellStyle name="Note 2 2 9 5 2" xfId="5308"/>
    <cellStyle name="Note 2 2 9 6" xfId="3680"/>
    <cellStyle name="Note 2 20" xfId="6213"/>
    <cellStyle name="Note 2 3" xfId="2566"/>
    <cellStyle name="Note 2 3 2" xfId="2567"/>
    <cellStyle name="Note 2 3 2 2" xfId="2568"/>
    <cellStyle name="Note 2 3 2 2 2" xfId="5309"/>
    <cellStyle name="Note 2 3 2 2 3" xfId="5879"/>
    <cellStyle name="Note 2 3 2 3" xfId="2569"/>
    <cellStyle name="Note 2 3 2 3 2" xfId="5310"/>
    <cellStyle name="Note 2 3 2 3 3" xfId="5880"/>
    <cellStyle name="Note 2 3 2 4" xfId="3878"/>
    <cellStyle name="Note 2 3 2 5" xfId="4121"/>
    <cellStyle name="Note 2 3 3" xfId="2570"/>
    <cellStyle name="Note 2 3 3 2" xfId="5311"/>
    <cellStyle name="Note 2 3 3 3" xfId="5881"/>
    <cellStyle name="Note 2 3 4" xfId="2571"/>
    <cellStyle name="Note 2 3 4 2" xfId="5312"/>
    <cellStyle name="Note 2 3 4 3" xfId="5882"/>
    <cellStyle name="Note 2 3 5" xfId="3681"/>
    <cellStyle name="Note 2 3 6" xfId="3780"/>
    <cellStyle name="Note 2 4" xfId="2572"/>
    <cellStyle name="Note 2 4 2" xfId="2573"/>
    <cellStyle name="Note 2 4 2 2" xfId="2574"/>
    <cellStyle name="Note 2 4 2 2 2" xfId="5313"/>
    <cellStyle name="Note 2 4 2 2 3" xfId="5883"/>
    <cellStyle name="Note 2 4 2 3" xfId="2575"/>
    <cellStyle name="Note 2 4 2 3 2" xfId="5314"/>
    <cellStyle name="Note 2 4 2 3 3" xfId="5884"/>
    <cellStyle name="Note 2 4 2 4" xfId="3867"/>
    <cellStyle name="Note 2 4 2 5" xfId="3757"/>
    <cellStyle name="Note 2 4 3" xfId="2576"/>
    <cellStyle name="Note 2 4 3 2" xfId="5315"/>
    <cellStyle name="Note 2 4 3 3" xfId="5885"/>
    <cellStyle name="Note 2 4 4" xfId="2577"/>
    <cellStyle name="Note 2 4 4 2" xfId="5316"/>
    <cellStyle name="Note 2 4 4 3" xfId="5886"/>
    <cellStyle name="Note 2 4 5" xfId="3682"/>
    <cellStyle name="Note 2 4 6" xfId="3790"/>
    <cellStyle name="Note 2 5" xfId="2578"/>
    <cellStyle name="Note 2 5 2" xfId="2579"/>
    <cellStyle name="Note 2 5 2 2" xfId="2580"/>
    <cellStyle name="Note 2 5 2 2 2" xfId="5317"/>
    <cellStyle name="Note 2 5 2 2 3" xfId="5887"/>
    <cellStyle name="Note 2 5 2 3" xfId="2581"/>
    <cellStyle name="Note 2 5 2 3 2" xfId="5318"/>
    <cellStyle name="Note 2 5 2 3 3" xfId="5888"/>
    <cellStyle name="Note 2 5 2 4" xfId="3861"/>
    <cellStyle name="Note 2 5 2 5" xfId="4132"/>
    <cellStyle name="Note 2 5 3" xfId="2582"/>
    <cellStyle name="Note 2 5 3 2" xfId="5319"/>
    <cellStyle name="Note 2 5 3 3" xfId="5889"/>
    <cellStyle name="Note 2 5 4" xfId="2583"/>
    <cellStyle name="Note 2 5 4 2" xfId="5320"/>
    <cellStyle name="Note 2 5 4 3" xfId="5890"/>
    <cellStyle name="Note 2 5 5" xfId="3683"/>
    <cellStyle name="Note 2 5 6" xfId="3796"/>
    <cellStyle name="Note 2 6" xfId="2584"/>
    <cellStyle name="Note 2 6 2" xfId="3684"/>
    <cellStyle name="Note 2 7" xfId="2585"/>
    <cellStyle name="Note 2 7 2" xfId="3685"/>
    <cellStyle name="Note 2 8" xfId="2586"/>
    <cellStyle name="Note 2 8 2" xfId="3686"/>
    <cellStyle name="Note 2 9" xfId="2587"/>
    <cellStyle name="Note 2 9 2" xfId="3687"/>
    <cellStyle name="Note 20 2" xfId="2588"/>
    <cellStyle name="Note 20 2 2" xfId="2589"/>
    <cellStyle name="Note 20 2 2 2" xfId="2590"/>
    <cellStyle name="Note 20 2 2 2 2" xfId="2591"/>
    <cellStyle name="Note 20 2 2 2 2 2" xfId="5322"/>
    <cellStyle name="Note 20 2 2 2 3" xfId="5321"/>
    <cellStyle name="Note 20 2 2 3" xfId="2592"/>
    <cellStyle name="Note 20 2 2 3 2" xfId="5323"/>
    <cellStyle name="Note 20 2 2 4" xfId="2593"/>
    <cellStyle name="Note 20 2 2 4 2" xfId="5324"/>
    <cellStyle name="Note 20 2 2 5" xfId="4000"/>
    <cellStyle name="Note 20 2 3" xfId="2594"/>
    <cellStyle name="Note 20 2 3 2" xfId="2595"/>
    <cellStyle name="Note 20 2 3 2 2" xfId="5326"/>
    <cellStyle name="Note 20 2 3 3" xfId="5325"/>
    <cellStyle name="Note 20 2 4" xfId="2596"/>
    <cellStyle name="Note 20 2 4 2" xfId="5327"/>
    <cellStyle name="Note 20 2 5" xfId="2597"/>
    <cellStyle name="Note 20 2 5 2" xfId="5328"/>
    <cellStyle name="Note 20 2 6" xfId="3688"/>
    <cellStyle name="Note 21 2" xfId="2598"/>
    <cellStyle name="Note 21 2 2" xfId="2599"/>
    <cellStyle name="Note 21 2 2 2" xfId="2600"/>
    <cellStyle name="Note 21 2 2 2 2" xfId="2601"/>
    <cellStyle name="Note 21 2 2 2 2 2" xfId="5330"/>
    <cellStyle name="Note 21 2 2 2 3" xfId="5329"/>
    <cellStyle name="Note 21 2 2 3" xfId="2602"/>
    <cellStyle name="Note 21 2 2 3 2" xfId="5331"/>
    <cellStyle name="Note 21 2 2 4" xfId="2603"/>
    <cellStyle name="Note 21 2 2 4 2" xfId="5332"/>
    <cellStyle name="Note 21 2 2 5" xfId="4001"/>
    <cellStyle name="Note 21 2 3" xfId="2604"/>
    <cellStyle name="Note 21 2 3 2" xfId="2605"/>
    <cellStyle name="Note 21 2 3 2 2" xfId="5334"/>
    <cellStyle name="Note 21 2 3 3" xfId="5333"/>
    <cellStyle name="Note 21 2 4" xfId="2606"/>
    <cellStyle name="Note 21 2 4 2" xfId="5335"/>
    <cellStyle name="Note 21 2 5" xfId="2607"/>
    <cellStyle name="Note 21 2 5 2" xfId="5336"/>
    <cellStyle name="Note 21 2 6" xfId="3689"/>
    <cellStyle name="Note 22" xfId="2608"/>
    <cellStyle name="Note 22 2" xfId="3690"/>
    <cellStyle name="Note 23" xfId="2609"/>
    <cellStyle name="Note 23 2" xfId="3691"/>
    <cellStyle name="Note 24" xfId="2610"/>
    <cellStyle name="Note 24 2" xfId="3692"/>
    <cellStyle name="Note 25" xfId="2611"/>
    <cellStyle name="Note 25 2" xfId="3693"/>
    <cellStyle name="Note 26" xfId="2612"/>
    <cellStyle name="Note 26 2" xfId="3694"/>
    <cellStyle name="Note 3 10" xfId="2613"/>
    <cellStyle name="Note 3 10 2" xfId="2614"/>
    <cellStyle name="Note 3 10 2 2" xfId="2615"/>
    <cellStyle name="Note 3 10 2 2 2" xfId="2616"/>
    <cellStyle name="Note 3 10 2 2 2 2" xfId="5338"/>
    <cellStyle name="Note 3 10 2 2 3" xfId="5337"/>
    <cellStyle name="Note 3 10 2 3" xfId="2617"/>
    <cellStyle name="Note 3 10 2 3 2" xfId="5339"/>
    <cellStyle name="Note 3 10 2 4" xfId="2618"/>
    <cellStyle name="Note 3 10 2 4 2" xfId="5340"/>
    <cellStyle name="Note 3 10 2 5" xfId="4002"/>
    <cellStyle name="Note 3 10 3" xfId="2619"/>
    <cellStyle name="Note 3 10 3 2" xfId="2620"/>
    <cellStyle name="Note 3 10 3 2 2" xfId="5342"/>
    <cellStyle name="Note 3 10 3 3" xfId="5341"/>
    <cellStyle name="Note 3 10 4" xfId="2621"/>
    <cellStyle name="Note 3 10 4 2" xfId="5343"/>
    <cellStyle name="Note 3 10 5" xfId="2622"/>
    <cellStyle name="Note 3 10 5 2" xfId="5344"/>
    <cellStyle name="Note 3 10 6" xfId="3695"/>
    <cellStyle name="Note 3 11" xfId="2623"/>
    <cellStyle name="Note 3 11 2" xfId="2624"/>
    <cellStyle name="Note 3 11 2 2" xfId="2625"/>
    <cellStyle name="Note 3 11 2 2 2" xfId="2626"/>
    <cellStyle name="Note 3 11 2 2 2 2" xfId="5346"/>
    <cellStyle name="Note 3 11 2 2 3" xfId="5345"/>
    <cellStyle name="Note 3 11 2 3" xfId="2627"/>
    <cellStyle name="Note 3 11 2 3 2" xfId="5347"/>
    <cellStyle name="Note 3 11 2 4" xfId="2628"/>
    <cellStyle name="Note 3 11 2 4 2" xfId="5348"/>
    <cellStyle name="Note 3 11 2 5" xfId="4003"/>
    <cellStyle name="Note 3 11 3" xfId="2629"/>
    <cellStyle name="Note 3 11 3 2" xfId="2630"/>
    <cellStyle name="Note 3 11 3 2 2" xfId="5350"/>
    <cellStyle name="Note 3 11 3 3" xfId="5349"/>
    <cellStyle name="Note 3 11 4" xfId="2631"/>
    <cellStyle name="Note 3 11 4 2" xfId="5351"/>
    <cellStyle name="Note 3 11 5" xfId="2632"/>
    <cellStyle name="Note 3 11 5 2" xfId="5352"/>
    <cellStyle name="Note 3 11 6" xfId="3696"/>
    <cellStyle name="Note 3 12" xfId="2633"/>
    <cellStyle name="Note 3 12 2" xfId="2634"/>
    <cellStyle name="Note 3 12 2 2" xfId="2635"/>
    <cellStyle name="Note 3 12 2 2 2" xfId="2636"/>
    <cellStyle name="Note 3 12 2 2 2 2" xfId="5354"/>
    <cellStyle name="Note 3 12 2 2 3" xfId="5353"/>
    <cellStyle name="Note 3 12 2 3" xfId="2637"/>
    <cellStyle name="Note 3 12 2 3 2" xfId="5355"/>
    <cellStyle name="Note 3 12 2 4" xfId="2638"/>
    <cellStyle name="Note 3 12 2 4 2" xfId="5356"/>
    <cellStyle name="Note 3 12 2 5" xfId="4004"/>
    <cellStyle name="Note 3 12 3" xfId="2639"/>
    <cellStyle name="Note 3 12 3 2" xfId="2640"/>
    <cellStyle name="Note 3 12 3 2 2" xfId="5358"/>
    <cellStyle name="Note 3 12 3 3" xfId="5357"/>
    <cellStyle name="Note 3 12 4" xfId="2641"/>
    <cellStyle name="Note 3 12 4 2" xfId="5359"/>
    <cellStyle name="Note 3 12 5" xfId="2642"/>
    <cellStyle name="Note 3 12 5 2" xfId="5360"/>
    <cellStyle name="Note 3 12 6" xfId="3697"/>
    <cellStyle name="Note 3 13" xfId="2643"/>
    <cellStyle name="Note 3 13 2" xfId="2644"/>
    <cellStyle name="Note 3 13 2 2" xfId="2645"/>
    <cellStyle name="Note 3 13 2 2 2" xfId="2646"/>
    <cellStyle name="Note 3 13 2 2 2 2" xfId="5362"/>
    <cellStyle name="Note 3 13 2 2 3" xfId="5361"/>
    <cellStyle name="Note 3 13 2 3" xfId="2647"/>
    <cellStyle name="Note 3 13 2 3 2" xfId="5363"/>
    <cellStyle name="Note 3 13 2 4" xfId="2648"/>
    <cellStyle name="Note 3 13 2 4 2" xfId="5364"/>
    <cellStyle name="Note 3 13 2 5" xfId="4005"/>
    <cellStyle name="Note 3 13 3" xfId="2649"/>
    <cellStyle name="Note 3 13 3 2" xfId="2650"/>
    <cellStyle name="Note 3 13 3 2 2" xfId="5366"/>
    <cellStyle name="Note 3 13 3 3" xfId="5365"/>
    <cellStyle name="Note 3 13 4" xfId="2651"/>
    <cellStyle name="Note 3 13 4 2" xfId="5367"/>
    <cellStyle name="Note 3 13 5" xfId="2652"/>
    <cellStyle name="Note 3 13 5 2" xfId="5368"/>
    <cellStyle name="Note 3 13 6" xfId="3698"/>
    <cellStyle name="Note 3 14" xfId="2653"/>
    <cellStyle name="Note 3 14 2" xfId="2654"/>
    <cellStyle name="Note 3 14 2 2" xfId="2655"/>
    <cellStyle name="Note 3 14 2 2 2" xfId="2656"/>
    <cellStyle name="Note 3 14 2 2 2 2" xfId="5370"/>
    <cellStyle name="Note 3 14 2 2 3" xfId="5369"/>
    <cellStyle name="Note 3 14 2 3" xfId="2657"/>
    <cellStyle name="Note 3 14 2 3 2" xfId="5371"/>
    <cellStyle name="Note 3 14 2 4" xfId="2658"/>
    <cellStyle name="Note 3 14 2 4 2" xfId="5372"/>
    <cellStyle name="Note 3 14 2 5" xfId="4006"/>
    <cellStyle name="Note 3 14 3" xfId="2659"/>
    <cellStyle name="Note 3 14 3 2" xfId="2660"/>
    <cellStyle name="Note 3 14 3 2 2" xfId="5374"/>
    <cellStyle name="Note 3 14 3 3" xfId="5373"/>
    <cellStyle name="Note 3 14 4" xfId="2661"/>
    <cellStyle name="Note 3 14 4 2" xfId="5375"/>
    <cellStyle name="Note 3 14 5" xfId="2662"/>
    <cellStyle name="Note 3 14 5 2" xfId="5376"/>
    <cellStyle name="Note 3 14 6" xfId="3699"/>
    <cellStyle name="Note 3 15" xfId="2663"/>
    <cellStyle name="Note 3 15 2" xfId="2664"/>
    <cellStyle name="Note 3 15 2 2" xfId="2665"/>
    <cellStyle name="Note 3 15 2 2 2" xfId="2666"/>
    <cellStyle name="Note 3 15 2 2 2 2" xfId="5378"/>
    <cellStyle name="Note 3 15 2 2 3" xfId="5377"/>
    <cellStyle name="Note 3 15 2 3" xfId="2667"/>
    <cellStyle name="Note 3 15 2 3 2" xfId="5379"/>
    <cellStyle name="Note 3 15 2 4" xfId="2668"/>
    <cellStyle name="Note 3 15 2 4 2" xfId="5380"/>
    <cellStyle name="Note 3 15 2 5" xfId="4007"/>
    <cellStyle name="Note 3 15 3" xfId="2669"/>
    <cellStyle name="Note 3 15 3 2" xfId="2670"/>
    <cellStyle name="Note 3 15 3 2 2" xfId="5382"/>
    <cellStyle name="Note 3 15 3 3" xfId="5381"/>
    <cellStyle name="Note 3 15 4" xfId="2671"/>
    <cellStyle name="Note 3 15 4 2" xfId="5383"/>
    <cellStyle name="Note 3 15 5" xfId="2672"/>
    <cellStyle name="Note 3 15 5 2" xfId="5384"/>
    <cellStyle name="Note 3 15 6" xfId="3700"/>
    <cellStyle name="Note 3 2" xfId="2673"/>
    <cellStyle name="Note 3 2 2" xfId="2674"/>
    <cellStyle name="Note 3 2 2 2" xfId="2675"/>
    <cellStyle name="Note 3 2 2 2 2" xfId="2676"/>
    <cellStyle name="Note 3 2 2 2 2 2" xfId="5386"/>
    <cellStyle name="Note 3 2 2 2 3" xfId="5385"/>
    <cellStyle name="Note 3 2 2 3" xfId="2677"/>
    <cellStyle name="Note 3 2 2 3 2" xfId="5387"/>
    <cellStyle name="Note 3 2 2 4" xfId="2678"/>
    <cellStyle name="Note 3 2 2 4 2" xfId="5388"/>
    <cellStyle name="Note 3 2 2 5" xfId="4008"/>
    <cellStyle name="Note 3 2 3" xfId="2679"/>
    <cellStyle name="Note 3 2 3 2" xfId="2680"/>
    <cellStyle name="Note 3 2 3 2 2" xfId="5390"/>
    <cellStyle name="Note 3 2 3 3" xfId="5389"/>
    <cellStyle name="Note 3 2 4" xfId="2681"/>
    <cellStyle name="Note 3 2 4 2" xfId="5391"/>
    <cellStyle name="Note 3 2 5" xfId="2682"/>
    <cellStyle name="Note 3 2 5 2" xfId="5392"/>
    <cellStyle name="Note 3 2 6" xfId="3701"/>
    <cellStyle name="Note 3 3" xfId="2683"/>
    <cellStyle name="Note 3 3 2" xfId="2684"/>
    <cellStyle name="Note 3 3 2 2" xfId="2685"/>
    <cellStyle name="Note 3 3 2 2 2" xfId="2686"/>
    <cellStyle name="Note 3 3 2 2 2 2" xfId="5394"/>
    <cellStyle name="Note 3 3 2 2 3" xfId="5393"/>
    <cellStyle name="Note 3 3 2 3" xfId="2687"/>
    <cellStyle name="Note 3 3 2 3 2" xfId="5395"/>
    <cellStyle name="Note 3 3 2 4" xfId="2688"/>
    <cellStyle name="Note 3 3 2 4 2" xfId="5396"/>
    <cellStyle name="Note 3 3 2 5" xfId="4009"/>
    <cellStyle name="Note 3 3 3" xfId="2689"/>
    <cellStyle name="Note 3 3 3 2" xfId="2690"/>
    <cellStyle name="Note 3 3 3 2 2" xfId="5398"/>
    <cellStyle name="Note 3 3 3 3" xfId="5397"/>
    <cellStyle name="Note 3 3 4" xfId="2691"/>
    <cellStyle name="Note 3 3 4 2" xfId="5399"/>
    <cellStyle name="Note 3 3 5" xfId="2692"/>
    <cellStyle name="Note 3 3 5 2" xfId="5400"/>
    <cellStyle name="Note 3 3 6" xfId="3702"/>
    <cellStyle name="Note 3 4" xfId="2693"/>
    <cellStyle name="Note 3 4 2" xfId="2694"/>
    <cellStyle name="Note 3 4 2 2" xfId="2695"/>
    <cellStyle name="Note 3 4 2 2 2" xfId="2696"/>
    <cellStyle name="Note 3 4 2 2 2 2" xfId="5402"/>
    <cellStyle name="Note 3 4 2 2 3" xfId="5401"/>
    <cellStyle name="Note 3 4 2 3" xfId="2697"/>
    <cellStyle name="Note 3 4 2 3 2" xfId="5403"/>
    <cellStyle name="Note 3 4 2 4" xfId="2698"/>
    <cellStyle name="Note 3 4 2 4 2" xfId="5404"/>
    <cellStyle name="Note 3 4 2 5" xfId="4010"/>
    <cellStyle name="Note 3 4 3" xfId="2699"/>
    <cellStyle name="Note 3 4 3 2" xfId="2700"/>
    <cellStyle name="Note 3 4 3 2 2" xfId="5406"/>
    <cellStyle name="Note 3 4 3 3" xfId="5405"/>
    <cellStyle name="Note 3 4 4" xfId="2701"/>
    <cellStyle name="Note 3 4 4 2" xfId="5407"/>
    <cellStyle name="Note 3 4 5" xfId="2702"/>
    <cellStyle name="Note 3 4 5 2" xfId="5408"/>
    <cellStyle name="Note 3 4 6" xfId="3703"/>
    <cellStyle name="Note 3 5" xfId="2703"/>
    <cellStyle name="Note 3 5 2" xfId="2704"/>
    <cellStyle name="Note 3 5 2 2" xfId="2705"/>
    <cellStyle name="Note 3 5 2 2 2" xfId="2706"/>
    <cellStyle name="Note 3 5 2 2 2 2" xfId="5410"/>
    <cellStyle name="Note 3 5 2 2 3" xfId="5409"/>
    <cellStyle name="Note 3 5 2 3" xfId="2707"/>
    <cellStyle name="Note 3 5 2 3 2" xfId="5411"/>
    <cellStyle name="Note 3 5 2 4" xfId="2708"/>
    <cellStyle name="Note 3 5 2 4 2" xfId="5412"/>
    <cellStyle name="Note 3 5 2 5" xfId="4011"/>
    <cellStyle name="Note 3 5 3" xfId="2709"/>
    <cellStyle name="Note 3 5 3 2" xfId="2710"/>
    <cellStyle name="Note 3 5 3 2 2" xfId="5414"/>
    <cellStyle name="Note 3 5 3 3" xfId="5413"/>
    <cellStyle name="Note 3 5 4" xfId="2711"/>
    <cellStyle name="Note 3 5 4 2" xfId="5415"/>
    <cellStyle name="Note 3 5 5" xfId="2712"/>
    <cellStyle name="Note 3 5 5 2" xfId="5416"/>
    <cellStyle name="Note 3 5 6" xfId="3704"/>
    <cellStyle name="Note 3 6" xfId="2713"/>
    <cellStyle name="Note 3 6 2" xfId="2714"/>
    <cellStyle name="Note 3 6 2 2" xfId="2715"/>
    <cellStyle name="Note 3 6 2 2 2" xfId="2716"/>
    <cellStyle name="Note 3 6 2 2 2 2" xfId="5418"/>
    <cellStyle name="Note 3 6 2 2 3" xfId="5417"/>
    <cellStyle name="Note 3 6 2 3" xfId="2717"/>
    <cellStyle name="Note 3 6 2 3 2" xfId="5419"/>
    <cellStyle name="Note 3 6 2 4" xfId="2718"/>
    <cellStyle name="Note 3 6 2 4 2" xfId="5420"/>
    <cellStyle name="Note 3 6 2 5" xfId="4012"/>
    <cellStyle name="Note 3 6 3" xfId="2719"/>
    <cellStyle name="Note 3 6 3 2" xfId="2720"/>
    <cellStyle name="Note 3 6 3 2 2" xfId="5422"/>
    <cellStyle name="Note 3 6 3 3" xfId="5421"/>
    <cellStyle name="Note 3 6 4" xfId="2721"/>
    <cellStyle name="Note 3 6 4 2" xfId="5423"/>
    <cellStyle name="Note 3 6 5" xfId="2722"/>
    <cellStyle name="Note 3 6 5 2" xfId="5424"/>
    <cellStyle name="Note 3 6 6" xfId="3705"/>
    <cellStyle name="Note 3 7" xfId="2723"/>
    <cellStyle name="Note 3 7 2" xfId="2724"/>
    <cellStyle name="Note 3 7 2 2" xfId="2725"/>
    <cellStyle name="Note 3 7 2 2 2" xfId="2726"/>
    <cellStyle name="Note 3 7 2 2 2 2" xfId="5426"/>
    <cellStyle name="Note 3 7 2 2 3" xfId="5425"/>
    <cellStyle name="Note 3 7 2 3" xfId="2727"/>
    <cellStyle name="Note 3 7 2 3 2" xfId="5427"/>
    <cellStyle name="Note 3 7 2 4" xfId="2728"/>
    <cellStyle name="Note 3 7 2 4 2" xfId="5428"/>
    <cellStyle name="Note 3 7 2 5" xfId="4013"/>
    <cellStyle name="Note 3 7 3" xfId="2729"/>
    <cellStyle name="Note 3 7 3 2" xfId="2730"/>
    <cellStyle name="Note 3 7 3 2 2" xfId="5430"/>
    <cellStyle name="Note 3 7 3 3" xfId="5429"/>
    <cellStyle name="Note 3 7 4" xfId="2731"/>
    <cellStyle name="Note 3 7 4 2" xfId="5431"/>
    <cellStyle name="Note 3 7 5" xfId="2732"/>
    <cellStyle name="Note 3 7 5 2" xfId="5432"/>
    <cellStyle name="Note 3 7 6" xfId="3706"/>
    <cellStyle name="Note 3 8" xfId="2733"/>
    <cellStyle name="Note 3 8 2" xfId="2734"/>
    <cellStyle name="Note 3 8 2 2" xfId="2735"/>
    <cellStyle name="Note 3 8 2 2 2" xfId="2736"/>
    <cellStyle name="Note 3 8 2 2 2 2" xfId="5434"/>
    <cellStyle name="Note 3 8 2 2 3" xfId="5433"/>
    <cellStyle name="Note 3 8 2 3" xfId="2737"/>
    <cellStyle name="Note 3 8 2 3 2" xfId="5435"/>
    <cellStyle name="Note 3 8 2 4" xfId="2738"/>
    <cellStyle name="Note 3 8 2 4 2" xfId="5436"/>
    <cellStyle name="Note 3 8 2 5" xfId="4014"/>
    <cellStyle name="Note 3 8 3" xfId="2739"/>
    <cellStyle name="Note 3 8 3 2" xfId="2740"/>
    <cellStyle name="Note 3 8 3 2 2" xfId="5438"/>
    <cellStyle name="Note 3 8 3 3" xfId="5437"/>
    <cellStyle name="Note 3 8 4" xfId="2741"/>
    <cellStyle name="Note 3 8 4 2" xfId="5439"/>
    <cellStyle name="Note 3 8 5" xfId="2742"/>
    <cellStyle name="Note 3 8 5 2" xfId="5440"/>
    <cellStyle name="Note 3 8 6" xfId="3707"/>
    <cellStyle name="Note 3 9" xfId="2743"/>
    <cellStyle name="Note 3 9 2" xfId="2744"/>
    <cellStyle name="Note 3 9 2 2" xfId="2745"/>
    <cellStyle name="Note 3 9 2 2 2" xfId="2746"/>
    <cellStyle name="Note 3 9 2 2 2 2" xfId="5442"/>
    <cellStyle name="Note 3 9 2 2 3" xfId="5441"/>
    <cellStyle name="Note 3 9 2 3" xfId="2747"/>
    <cellStyle name="Note 3 9 2 3 2" xfId="5443"/>
    <cellStyle name="Note 3 9 2 4" xfId="2748"/>
    <cellStyle name="Note 3 9 2 4 2" xfId="5444"/>
    <cellStyle name="Note 3 9 2 5" xfId="4015"/>
    <cellStyle name="Note 3 9 3" xfId="2749"/>
    <cellStyle name="Note 3 9 3 2" xfId="2750"/>
    <cellStyle name="Note 3 9 3 2 2" xfId="5446"/>
    <cellStyle name="Note 3 9 3 3" xfId="5445"/>
    <cellStyle name="Note 3 9 4" xfId="2751"/>
    <cellStyle name="Note 3 9 4 2" xfId="5447"/>
    <cellStyle name="Note 3 9 5" xfId="2752"/>
    <cellStyle name="Note 3 9 5 2" xfId="5448"/>
    <cellStyle name="Note 3 9 6" xfId="3708"/>
    <cellStyle name="Note 4 10" xfId="2753"/>
    <cellStyle name="Note 4 10 2" xfId="2754"/>
    <cellStyle name="Note 4 10 2 2" xfId="2755"/>
    <cellStyle name="Note 4 10 2 2 2" xfId="2756"/>
    <cellStyle name="Note 4 10 2 2 2 2" xfId="5450"/>
    <cellStyle name="Note 4 10 2 2 3" xfId="5449"/>
    <cellStyle name="Note 4 10 2 3" xfId="2757"/>
    <cellStyle name="Note 4 10 2 3 2" xfId="5451"/>
    <cellStyle name="Note 4 10 2 4" xfId="2758"/>
    <cellStyle name="Note 4 10 2 4 2" xfId="5452"/>
    <cellStyle name="Note 4 10 2 5" xfId="4016"/>
    <cellStyle name="Note 4 10 3" xfId="2759"/>
    <cellStyle name="Note 4 10 3 2" xfId="2760"/>
    <cellStyle name="Note 4 10 3 2 2" xfId="5454"/>
    <cellStyle name="Note 4 10 3 3" xfId="5453"/>
    <cellStyle name="Note 4 10 4" xfId="2761"/>
    <cellStyle name="Note 4 10 4 2" xfId="5455"/>
    <cellStyle name="Note 4 10 5" xfId="2762"/>
    <cellStyle name="Note 4 10 5 2" xfId="5456"/>
    <cellStyle name="Note 4 10 6" xfId="3709"/>
    <cellStyle name="Note 4 11" xfId="2763"/>
    <cellStyle name="Note 4 11 2" xfId="2764"/>
    <cellStyle name="Note 4 11 2 2" xfId="2765"/>
    <cellStyle name="Note 4 11 2 2 2" xfId="2766"/>
    <cellStyle name="Note 4 11 2 2 2 2" xfId="5458"/>
    <cellStyle name="Note 4 11 2 2 3" xfId="5457"/>
    <cellStyle name="Note 4 11 2 3" xfId="2767"/>
    <cellStyle name="Note 4 11 2 3 2" xfId="5459"/>
    <cellStyle name="Note 4 11 2 4" xfId="2768"/>
    <cellStyle name="Note 4 11 2 4 2" xfId="5460"/>
    <cellStyle name="Note 4 11 2 5" xfId="4017"/>
    <cellStyle name="Note 4 11 3" xfId="2769"/>
    <cellStyle name="Note 4 11 3 2" xfId="2770"/>
    <cellStyle name="Note 4 11 3 2 2" xfId="5462"/>
    <cellStyle name="Note 4 11 3 3" xfId="5461"/>
    <cellStyle name="Note 4 11 4" xfId="2771"/>
    <cellStyle name="Note 4 11 4 2" xfId="5463"/>
    <cellStyle name="Note 4 11 5" xfId="2772"/>
    <cellStyle name="Note 4 11 5 2" xfId="5464"/>
    <cellStyle name="Note 4 11 6" xfId="3710"/>
    <cellStyle name="Note 4 12" xfId="2773"/>
    <cellStyle name="Note 4 12 2" xfId="2774"/>
    <cellStyle name="Note 4 12 2 2" xfId="2775"/>
    <cellStyle name="Note 4 12 2 2 2" xfId="2776"/>
    <cellStyle name="Note 4 12 2 2 2 2" xfId="5466"/>
    <cellStyle name="Note 4 12 2 2 3" xfId="5465"/>
    <cellStyle name="Note 4 12 2 3" xfId="2777"/>
    <cellStyle name="Note 4 12 2 3 2" xfId="5467"/>
    <cellStyle name="Note 4 12 2 4" xfId="2778"/>
    <cellStyle name="Note 4 12 2 4 2" xfId="5468"/>
    <cellStyle name="Note 4 12 2 5" xfId="4018"/>
    <cellStyle name="Note 4 12 3" xfId="2779"/>
    <cellStyle name="Note 4 12 3 2" xfId="2780"/>
    <cellStyle name="Note 4 12 3 2 2" xfId="5470"/>
    <cellStyle name="Note 4 12 3 3" xfId="5469"/>
    <cellStyle name="Note 4 12 4" xfId="2781"/>
    <cellStyle name="Note 4 12 4 2" xfId="5471"/>
    <cellStyle name="Note 4 12 5" xfId="2782"/>
    <cellStyle name="Note 4 12 5 2" xfId="5472"/>
    <cellStyle name="Note 4 12 6" xfId="3711"/>
    <cellStyle name="Note 4 13" xfId="2783"/>
    <cellStyle name="Note 4 13 2" xfId="2784"/>
    <cellStyle name="Note 4 13 2 2" xfId="2785"/>
    <cellStyle name="Note 4 13 2 2 2" xfId="2786"/>
    <cellStyle name="Note 4 13 2 2 2 2" xfId="5474"/>
    <cellStyle name="Note 4 13 2 2 3" xfId="5473"/>
    <cellStyle name="Note 4 13 2 3" xfId="2787"/>
    <cellStyle name="Note 4 13 2 3 2" xfId="5475"/>
    <cellStyle name="Note 4 13 2 4" xfId="2788"/>
    <cellStyle name="Note 4 13 2 4 2" xfId="5476"/>
    <cellStyle name="Note 4 13 2 5" xfId="4019"/>
    <cellStyle name="Note 4 13 3" xfId="2789"/>
    <cellStyle name="Note 4 13 3 2" xfId="2790"/>
    <cellStyle name="Note 4 13 3 2 2" xfId="5478"/>
    <cellStyle name="Note 4 13 3 3" xfId="5477"/>
    <cellStyle name="Note 4 13 4" xfId="2791"/>
    <cellStyle name="Note 4 13 4 2" xfId="5479"/>
    <cellStyle name="Note 4 13 5" xfId="2792"/>
    <cellStyle name="Note 4 13 5 2" xfId="5480"/>
    <cellStyle name="Note 4 13 6" xfId="3712"/>
    <cellStyle name="Note 4 14" xfId="2793"/>
    <cellStyle name="Note 4 14 2" xfId="2794"/>
    <cellStyle name="Note 4 14 2 2" xfId="2795"/>
    <cellStyle name="Note 4 14 2 2 2" xfId="2796"/>
    <cellStyle name="Note 4 14 2 2 2 2" xfId="5482"/>
    <cellStyle name="Note 4 14 2 2 3" xfId="5481"/>
    <cellStyle name="Note 4 14 2 3" xfId="2797"/>
    <cellStyle name="Note 4 14 2 3 2" xfId="5483"/>
    <cellStyle name="Note 4 14 2 4" xfId="2798"/>
    <cellStyle name="Note 4 14 2 4 2" xfId="5484"/>
    <cellStyle name="Note 4 14 2 5" xfId="4020"/>
    <cellStyle name="Note 4 14 3" xfId="2799"/>
    <cellStyle name="Note 4 14 3 2" xfId="2800"/>
    <cellStyle name="Note 4 14 3 2 2" xfId="5486"/>
    <cellStyle name="Note 4 14 3 3" xfId="5485"/>
    <cellStyle name="Note 4 14 4" xfId="2801"/>
    <cellStyle name="Note 4 14 4 2" xfId="5487"/>
    <cellStyle name="Note 4 14 5" xfId="2802"/>
    <cellStyle name="Note 4 14 5 2" xfId="5488"/>
    <cellStyle name="Note 4 14 6" xfId="3713"/>
    <cellStyle name="Note 4 15" xfId="2803"/>
    <cellStyle name="Note 4 15 2" xfId="2804"/>
    <cellStyle name="Note 4 15 2 2" xfId="2805"/>
    <cellStyle name="Note 4 15 2 2 2" xfId="2806"/>
    <cellStyle name="Note 4 15 2 2 2 2" xfId="5490"/>
    <cellStyle name="Note 4 15 2 2 3" xfId="5489"/>
    <cellStyle name="Note 4 15 2 3" xfId="2807"/>
    <cellStyle name="Note 4 15 2 3 2" xfId="5491"/>
    <cellStyle name="Note 4 15 2 4" xfId="2808"/>
    <cellStyle name="Note 4 15 2 4 2" xfId="5492"/>
    <cellStyle name="Note 4 15 2 5" xfId="4021"/>
    <cellStyle name="Note 4 15 3" xfId="2809"/>
    <cellStyle name="Note 4 15 3 2" xfId="2810"/>
    <cellStyle name="Note 4 15 3 2 2" xfId="5494"/>
    <cellStyle name="Note 4 15 3 3" xfId="5493"/>
    <cellStyle name="Note 4 15 4" xfId="2811"/>
    <cellStyle name="Note 4 15 4 2" xfId="5495"/>
    <cellStyle name="Note 4 15 5" xfId="2812"/>
    <cellStyle name="Note 4 15 5 2" xfId="5496"/>
    <cellStyle name="Note 4 15 6" xfId="3714"/>
    <cellStyle name="Note 4 2" xfId="2813"/>
    <cellStyle name="Note 4 2 2" xfId="2814"/>
    <cellStyle name="Note 4 2 2 2" xfId="2815"/>
    <cellStyle name="Note 4 2 2 2 2" xfId="2816"/>
    <cellStyle name="Note 4 2 2 2 2 2" xfId="5498"/>
    <cellStyle name="Note 4 2 2 2 3" xfId="5497"/>
    <cellStyle name="Note 4 2 2 3" xfId="2817"/>
    <cellStyle name="Note 4 2 2 3 2" xfId="5499"/>
    <cellStyle name="Note 4 2 2 4" xfId="2818"/>
    <cellStyle name="Note 4 2 2 4 2" xfId="5500"/>
    <cellStyle name="Note 4 2 2 5" xfId="4022"/>
    <cellStyle name="Note 4 2 3" xfId="2819"/>
    <cellStyle name="Note 4 2 3 2" xfId="2820"/>
    <cellStyle name="Note 4 2 3 2 2" xfId="5502"/>
    <cellStyle name="Note 4 2 3 3" xfId="5501"/>
    <cellStyle name="Note 4 2 4" xfId="2821"/>
    <cellStyle name="Note 4 2 4 2" xfId="5503"/>
    <cellStyle name="Note 4 2 5" xfId="2822"/>
    <cellStyle name="Note 4 2 5 2" xfId="5504"/>
    <cellStyle name="Note 4 2 6" xfId="3715"/>
    <cellStyle name="Note 4 3" xfId="2823"/>
    <cellStyle name="Note 4 3 2" xfId="2824"/>
    <cellStyle name="Note 4 3 2 2" xfId="2825"/>
    <cellStyle name="Note 4 3 2 2 2" xfId="2826"/>
    <cellStyle name="Note 4 3 2 2 2 2" xfId="5506"/>
    <cellStyle name="Note 4 3 2 2 3" xfId="5505"/>
    <cellStyle name="Note 4 3 2 3" xfId="2827"/>
    <cellStyle name="Note 4 3 2 3 2" xfId="5507"/>
    <cellStyle name="Note 4 3 2 4" xfId="2828"/>
    <cellStyle name="Note 4 3 2 4 2" xfId="5508"/>
    <cellStyle name="Note 4 3 2 5" xfId="4023"/>
    <cellStyle name="Note 4 3 3" xfId="2829"/>
    <cellStyle name="Note 4 3 3 2" xfId="2830"/>
    <cellStyle name="Note 4 3 3 2 2" xfId="5510"/>
    <cellStyle name="Note 4 3 3 3" xfId="5509"/>
    <cellStyle name="Note 4 3 4" xfId="2831"/>
    <cellStyle name="Note 4 3 4 2" xfId="5511"/>
    <cellStyle name="Note 4 3 5" xfId="2832"/>
    <cellStyle name="Note 4 3 5 2" xfId="5512"/>
    <cellStyle name="Note 4 3 6" xfId="3716"/>
    <cellStyle name="Note 4 4" xfId="2833"/>
    <cellStyle name="Note 4 4 2" xfId="2834"/>
    <cellStyle name="Note 4 4 2 2" xfId="2835"/>
    <cellStyle name="Note 4 4 2 2 2" xfId="2836"/>
    <cellStyle name="Note 4 4 2 2 2 2" xfId="5514"/>
    <cellStyle name="Note 4 4 2 2 3" xfId="5513"/>
    <cellStyle name="Note 4 4 2 3" xfId="2837"/>
    <cellStyle name="Note 4 4 2 3 2" xfId="5515"/>
    <cellStyle name="Note 4 4 2 4" xfId="2838"/>
    <cellStyle name="Note 4 4 2 4 2" xfId="5516"/>
    <cellStyle name="Note 4 4 2 5" xfId="4024"/>
    <cellStyle name="Note 4 4 3" xfId="2839"/>
    <cellStyle name="Note 4 4 3 2" xfId="2840"/>
    <cellStyle name="Note 4 4 3 2 2" xfId="5518"/>
    <cellStyle name="Note 4 4 3 3" xfId="5517"/>
    <cellStyle name="Note 4 4 4" xfId="2841"/>
    <cellStyle name="Note 4 4 4 2" xfId="5519"/>
    <cellStyle name="Note 4 4 5" xfId="2842"/>
    <cellStyle name="Note 4 4 5 2" xfId="5520"/>
    <cellStyle name="Note 4 4 6" xfId="3717"/>
    <cellStyle name="Note 4 5" xfId="2843"/>
    <cellStyle name="Note 4 5 2" xfId="2844"/>
    <cellStyle name="Note 4 5 2 2" xfId="2845"/>
    <cellStyle name="Note 4 5 2 2 2" xfId="2846"/>
    <cellStyle name="Note 4 5 2 2 2 2" xfId="5522"/>
    <cellStyle name="Note 4 5 2 2 3" xfId="5521"/>
    <cellStyle name="Note 4 5 2 3" xfId="2847"/>
    <cellStyle name="Note 4 5 2 3 2" xfId="5523"/>
    <cellStyle name="Note 4 5 2 4" xfId="2848"/>
    <cellStyle name="Note 4 5 2 4 2" xfId="5524"/>
    <cellStyle name="Note 4 5 2 5" xfId="4025"/>
    <cellStyle name="Note 4 5 3" xfId="2849"/>
    <cellStyle name="Note 4 5 3 2" xfId="2850"/>
    <cellStyle name="Note 4 5 3 2 2" xfId="5526"/>
    <cellStyle name="Note 4 5 3 3" xfId="5525"/>
    <cellStyle name="Note 4 5 4" xfId="2851"/>
    <cellStyle name="Note 4 5 4 2" xfId="5527"/>
    <cellStyle name="Note 4 5 5" xfId="2852"/>
    <cellStyle name="Note 4 5 5 2" xfId="5528"/>
    <cellStyle name="Note 4 5 6" xfId="3718"/>
    <cellStyle name="Note 4 6" xfId="2853"/>
    <cellStyle name="Note 4 6 2" xfId="2854"/>
    <cellStyle name="Note 4 6 2 2" xfId="2855"/>
    <cellStyle name="Note 4 6 2 2 2" xfId="2856"/>
    <cellStyle name="Note 4 6 2 2 2 2" xfId="5530"/>
    <cellStyle name="Note 4 6 2 2 3" xfId="5529"/>
    <cellStyle name="Note 4 6 2 3" xfId="2857"/>
    <cellStyle name="Note 4 6 2 3 2" xfId="5531"/>
    <cellStyle name="Note 4 6 2 4" xfId="2858"/>
    <cellStyle name="Note 4 6 2 4 2" xfId="5532"/>
    <cellStyle name="Note 4 6 2 5" xfId="4026"/>
    <cellStyle name="Note 4 6 3" xfId="2859"/>
    <cellStyle name="Note 4 6 3 2" xfId="2860"/>
    <cellStyle name="Note 4 6 3 2 2" xfId="5534"/>
    <cellStyle name="Note 4 6 3 3" xfId="5533"/>
    <cellStyle name="Note 4 6 4" xfId="2861"/>
    <cellStyle name="Note 4 6 4 2" xfId="5535"/>
    <cellStyle name="Note 4 6 5" xfId="2862"/>
    <cellStyle name="Note 4 6 5 2" xfId="5536"/>
    <cellStyle name="Note 4 6 6" xfId="3719"/>
    <cellStyle name="Note 4 7" xfId="2863"/>
    <cellStyle name="Note 4 7 2" xfId="2864"/>
    <cellStyle name="Note 4 7 2 2" xfId="2865"/>
    <cellStyle name="Note 4 7 2 2 2" xfId="2866"/>
    <cellStyle name="Note 4 7 2 2 2 2" xfId="5538"/>
    <cellStyle name="Note 4 7 2 2 3" xfId="5537"/>
    <cellStyle name="Note 4 7 2 3" xfId="2867"/>
    <cellStyle name="Note 4 7 2 3 2" xfId="5539"/>
    <cellStyle name="Note 4 7 2 4" xfId="2868"/>
    <cellStyle name="Note 4 7 2 4 2" xfId="5540"/>
    <cellStyle name="Note 4 7 2 5" xfId="4027"/>
    <cellStyle name="Note 4 7 3" xfId="2869"/>
    <cellStyle name="Note 4 7 3 2" xfId="2870"/>
    <cellStyle name="Note 4 7 3 2 2" xfId="5542"/>
    <cellStyle name="Note 4 7 3 3" xfId="5541"/>
    <cellStyle name="Note 4 7 4" xfId="2871"/>
    <cellStyle name="Note 4 7 4 2" xfId="5543"/>
    <cellStyle name="Note 4 7 5" xfId="2872"/>
    <cellStyle name="Note 4 7 5 2" xfId="5544"/>
    <cellStyle name="Note 4 7 6" xfId="3720"/>
    <cellStyle name="Note 4 8" xfId="2873"/>
    <cellStyle name="Note 4 8 2" xfId="2874"/>
    <cellStyle name="Note 4 8 2 2" xfId="2875"/>
    <cellStyle name="Note 4 8 2 2 2" xfId="2876"/>
    <cellStyle name="Note 4 8 2 2 2 2" xfId="5546"/>
    <cellStyle name="Note 4 8 2 2 3" xfId="5545"/>
    <cellStyle name="Note 4 8 2 3" xfId="2877"/>
    <cellStyle name="Note 4 8 2 3 2" xfId="5547"/>
    <cellStyle name="Note 4 8 2 4" xfId="2878"/>
    <cellStyle name="Note 4 8 2 4 2" xfId="5548"/>
    <cellStyle name="Note 4 8 2 5" xfId="4028"/>
    <cellStyle name="Note 4 8 3" xfId="2879"/>
    <cellStyle name="Note 4 8 3 2" xfId="2880"/>
    <cellStyle name="Note 4 8 3 2 2" xfId="5550"/>
    <cellStyle name="Note 4 8 3 3" xfId="5549"/>
    <cellStyle name="Note 4 8 4" xfId="2881"/>
    <cellStyle name="Note 4 8 4 2" xfId="5551"/>
    <cellStyle name="Note 4 8 5" xfId="2882"/>
    <cellStyle name="Note 4 8 5 2" xfId="5552"/>
    <cellStyle name="Note 4 8 6" xfId="3721"/>
    <cellStyle name="Note 4 9" xfId="2883"/>
    <cellStyle name="Note 4 9 2" xfId="2884"/>
    <cellStyle name="Note 4 9 2 2" xfId="2885"/>
    <cellStyle name="Note 4 9 2 2 2" xfId="2886"/>
    <cellStyle name="Note 4 9 2 2 2 2" xfId="5554"/>
    <cellStyle name="Note 4 9 2 2 3" xfId="5553"/>
    <cellStyle name="Note 4 9 2 3" xfId="2887"/>
    <cellStyle name="Note 4 9 2 3 2" xfId="5555"/>
    <cellStyle name="Note 4 9 2 4" xfId="2888"/>
    <cellStyle name="Note 4 9 2 4 2" xfId="5556"/>
    <cellStyle name="Note 4 9 2 5" xfId="4029"/>
    <cellStyle name="Note 4 9 3" xfId="2889"/>
    <cellStyle name="Note 4 9 3 2" xfId="2890"/>
    <cellStyle name="Note 4 9 3 2 2" xfId="5558"/>
    <cellStyle name="Note 4 9 3 3" xfId="5557"/>
    <cellStyle name="Note 4 9 4" xfId="2891"/>
    <cellStyle name="Note 4 9 4 2" xfId="5559"/>
    <cellStyle name="Note 4 9 5" xfId="2892"/>
    <cellStyle name="Note 4 9 5 2" xfId="5560"/>
    <cellStyle name="Note 4 9 6" xfId="3722"/>
    <cellStyle name="Note 5 10" xfId="2893"/>
    <cellStyle name="Note 5 10 2" xfId="2894"/>
    <cellStyle name="Note 5 10 2 2" xfId="2895"/>
    <cellStyle name="Note 5 10 2 2 2" xfId="2896"/>
    <cellStyle name="Note 5 10 2 2 2 2" xfId="5562"/>
    <cellStyle name="Note 5 10 2 2 3" xfId="5561"/>
    <cellStyle name="Note 5 10 2 3" xfId="2897"/>
    <cellStyle name="Note 5 10 2 3 2" xfId="5563"/>
    <cellStyle name="Note 5 10 2 4" xfId="2898"/>
    <cellStyle name="Note 5 10 2 4 2" xfId="5564"/>
    <cellStyle name="Note 5 10 2 5" xfId="4030"/>
    <cellStyle name="Note 5 10 3" xfId="2899"/>
    <cellStyle name="Note 5 10 3 2" xfId="2900"/>
    <cellStyle name="Note 5 10 3 2 2" xfId="5566"/>
    <cellStyle name="Note 5 10 3 3" xfId="5565"/>
    <cellStyle name="Note 5 10 4" xfId="2901"/>
    <cellStyle name="Note 5 10 4 2" xfId="5567"/>
    <cellStyle name="Note 5 10 5" xfId="2902"/>
    <cellStyle name="Note 5 10 5 2" xfId="5568"/>
    <cellStyle name="Note 5 10 6" xfId="3723"/>
    <cellStyle name="Note 5 11" xfId="2903"/>
    <cellStyle name="Note 5 11 2" xfId="2904"/>
    <cellStyle name="Note 5 11 2 2" xfId="2905"/>
    <cellStyle name="Note 5 11 2 2 2" xfId="2906"/>
    <cellStyle name="Note 5 11 2 2 2 2" xfId="5570"/>
    <cellStyle name="Note 5 11 2 2 3" xfId="5569"/>
    <cellStyle name="Note 5 11 2 3" xfId="2907"/>
    <cellStyle name="Note 5 11 2 3 2" xfId="5571"/>
    <cellStyle name="Note 5 11 2 4" xfId="2908"/>
    <cellStyle name="Note 5 11 2 4 2" xfId="5572"/>
    <cellStyle name="Note 5 11 2 5" xfId="4031"/>
    <cellStyle name="Note 5 11 3" xfId="2909"/>
    <cellStyle name="Note 5 11 3 2" xfId="2910"/>
    <cellStyle name="Note 5 11 3 2 2" xfId="5574"/>
    <cellStyle name="Note 5 11 3 3" xfId="5573"/>
    <cellStyle name="Note 5 11 4" xfId="2911"/>
    <cellStyle name="Note 5 11 4 2" xfId="5575"/>
    <cellStyle name="Note 5 11 5" xfId="2912"/>
    <cellStyle name="Note 5 11 5 2" xfId="5576"/>
    <cellStyle name="Note 5 11 6" xfId="3724"/>
    <cellStyle name="Note 5 12" xfId="2913"/>
    <cellStyle name="Note 5 12 2" xfId="2914"/>
    <cellStyle name="Note 5 12 2 2" xfId="2915"/>
    <cellStyle name="Note 5 12 2 2 2" xfId="2916"/>
    <cellStyle name="Note 5 12 2 2 2 2" xfId="5578"/>
    <cellStyle name="Note 5 12 2 2 3" xfId="5577"/>
    <cellStyle name="Note 5 12 2 3" xfId="2917"/>
    <cellStyle name="Note 5 12 2 3 2" xfId="5579"/>
    <cellStyle name="Note 5 12 2 4" xfId="2918"/>
    <cellStyle name="Note 5 12 2 4 2" xfId="5580"/>
    <cellStyle name="Note 5 12 2 5" xfId="4032"/>
    <cellStyle name="Note 5 12 3" xfId="2919"/>
    <cellStyle name="Note 5 12 3 2" xfId="2920"/>
    <cellStyle name="Note 5 12 3 2 2" xfId="5582"/>
    <cellStyle name="Note 5 12 3 3" xfId="5581"/>
    <cellStyle name="Note 5 12 4" xfId="2921"/>
    <cellStyle name="Note 5 12 4 2" xfId="5583"/>
    <cellStyle name="Note 5 12 5" xfId="2922"/>
    <cellStyle name="Note 5 12 5 2" xfId="5584"/>
    <cellStyle name="Note 5 12 6" xfId="3725"/>
    <cellStyle name="Note 5 13" xfId="2923"/>
    <cellStyle name="Note 5 13 2" xfId="2924"/>
    <cellStyle name="Note 5 13 2 2" xfId="2925"/>
    <cellStyle name="Note 5 13 2 2 2" xfId="2926"/>
    <cellStyle name="Note 5 13 2 2 2 2" xfId="5586"/>
    <cellStyle name="Note 5 13 2 2 3" xfId="5585"/>
    <cellStyle name="Note 5 13 2 3" xfId="2927"/>
    <cellStyle name="Note 5 13 2 3 2" xfId="5587"/>
    <cellStyle name="Note 5 13 2 4" xfId="2928"/>
    <cellStyle name="Note 5 13 2 4 2" xfId="5588"/>
    <cellStyle name="Note 5 13 2 5" xfId="4033"/>
    <cellStyle name="Note 5 13 3" xfId="2929"/>
    <cellStyle name="Note 5 13 3 2" xfId="2930"/>
    <cellStyle name="Note 5 13 3 2 2" xfId="5590"/>
    <cellStyle name="Note 5 13 3 3" xfId="5589"/>
    <cellStyle name="Note 5 13 4" xfId="2931"/>
    <cellStyle name="Note 5 13 4 2" xfId="5591"/>
    <cellStyle name="Note 5 13 5" xfId="2932"/>
    <cellStyle name="Note 5 13 5 2" xfId="5592"/>
    <cellStyle name="Note 5 13 6" xfId="3726"/>
    <cellStyle name="Note 5 14" xfId="2933"/>
    <cellStyle name="Note 5 14 2" xfId="2934"/>
    <cellStyle name="Note 5 14 2 2" xfId="2935"/>
    <cellStyle name="Note 5 14 2 2 2" xfId="2936"/>
    <cellStyle name="Note 5 14 2 2 2 2" xfId="5594"/>
    <cellStyle name="Note 5 14 2 2 3" xfId="5593"/>
    <cellStyle name="Note 5 14 2 3" xfId="2937"/>
    <cellStyle name="Note 5 14 2 3 2" xfId="5595"/>
    <cellStyle name="Note 5 14 2 4" xfId="2938"/>
    <cellStyle name="Note 5 14 2 4 2" xfId="5596"/>
    <cellStyle name="Note 5 14 2 5" xfId="4034"/>
    <cellStyle name="Note 5 14 3" xfId="2939"/>
    <cellStyle name="Note 5 14 3 2" xfId="2940"/>
    <cellStyle name="Note 5 14 3 2 2" xfId="5598"/>
    <cellStyle name="Note 5 14 3 3" xfId="5597"/>
    <cellStyle name="Note 5 14 4" xfId="2941"/>
    <cellStyle name="Note 5 14 4 2" xfId="5599"/>
    <cellStyle name="Note 5 14 5" xfId="2942"/>
    <cellStyle name="Note 5 14 5 2" xfId="5600"/>
    <cellStyle name="Note 5 14 6" xfId="3727"/>
    <cellStyle name="Note 5 15" xfId="2943"/>
    <cellStyle name="Note 5 15 2" xfId="2944"/>
    <cellStyle name="Note 5 15 2 2" xfId="2945"/>
    <cellStyle name="Note 5 15 2 2 2" xfId="2946"/>
    <cellStyle name="Note 5 15 2 2 2 2" xfId="5602"/>
    <cellStyle name="Note 5 15 2 2 3" xfId="5601"/>
    <cellStyle name="Note 5 15 2 3" xfId="2947"/>
    <cellStyle name="Note 5 15 2 3 2" xfId="5603"/>
    <cellStyle name="Note 5 15 2 4" xfId="2948"/>
    <cellStyle name="Note 5 15 2 4 2" xfId="5604"/>
    <cellStyle name="Note 5 15 2 5" xfId="4035"/>
    <cellStyle name="Note 5 15 3" xfId="2949"/>
    <cellStyle name="Note 5 15 3 2" xfId="2950"/>
    <cellStyle name="Note 5 15 3 2 2" xfId="5606"/>
    <cellStyle name="Note 5 15 3 3" xfId="5605"/>
    <cellStyle name="Note 5 15 4" xfId="2951"/>
    <cellStyle name="Note 5 15 4 2" xfId="5607"/>
    <cellStyle name="Note 5 15 5" xfId="2952"/>
    <cellStyle name="Note 5 15 5 2" xfId="5608"/>
    <cellStyle name="Note 5 15 6" xfId="3728"/>
    <cellStyle name="Note 5 2" xfId="2953"/>
    <cellStyle name="Note 5 2 2" xfId="2954"/>
    <cellStyle name="Note 5 2 2 2" xfId="2955"/>
    <cellStyle name="Note 5 2 2 2 2" xfId="2956"/>
    <cellStyle name="Note 5 2 2 2 2 2" xfId="5610"/>
    <cellStyle name="Note 5 2 2 2 3" xfId="5609"/>
    <cellStyle name="Note 5 2 2 3" xfId="2957"/>
    <cellStyle name="Note 5 2 2 3 2" xfId="5611"/>
    <cellStyle name="Note 5 2 2 4" xfId="2958"/>
    <cellStyle name="Note 5 2 2 4 2" xfId="5612"/>
    <cellStyle name="Note 5 2 2 5" xfId="4036"/>
    <cellStyle name="Note 5 2 3" xfId="2959"/>
    <cellStyle name="Note 5 2 3 2" xfId="2960"/>
    <cellStyle name="Note 5 2 3 2 2" xfId="5614"/>
    <cellStyle name="Note 5 2 3 3" xfId="5613"/>
    <cellStyle name="Note 5 2 4" xfId="2961"/>
    <cellStyle name="Note 5 2 4 2" xfId="5615"/>
    <cellStyle name="Note 5 2 5" xfId="2962"/>
    <cellStyle name="Note 5 2 5 2" xfId="5616"/>
    <cellStyle name="Note 5 2 6" xfId="3729"/>
    <cellStyle name="Note 5 3" xfId="2963"/>
    <cellStyle name="Note 5 3 2" xfId="2964"/>
    <cellStyle name="Note 5 3 2 2" xfId="2965"/>
    <cellStyle name="Note 5 3 2 2 2" xfId="2966"/>
    <cellStyle name="Note 5 3 2 2 2 2" xfId="5618"/>
    <cellStyle name="Note 5 3 2 2 3" xfId="5617"/>
    <cellStyle name="Note 5 3 2 3" xfId="2967"/>
    <cellStyle name="Note 5 3 2 3 2" xfId="5619"/>
    <cellStyle name="Note 5 3 2 4" xfId="2968"/>
    <cellStyle name="Note 5 3 2 4 2" xfId="5620"/>
    <cellStyle name="Note 5 3 2 5" xfId="4037"/>
    <cellStyle name="Note 5 3 3" xfId="2969"/>
    <cellStyle name="Note 5 3 3 2" xfId="2970"/>
    <cellStyle name="Note 5 3 3 2 2" xfId="5622"/>
    <cellStyle name="Note 5 3 3 3" xfId="5621"/>
    <cellStyle name="Note 5 3 4" xfId="2971"/>
    <cellStyle name="Note 5 3 4 2" xfId="5623"/>
    <cellStyle name="Note 5 3 5" xfId="2972"/>
    <cellStyle name="Note 5 3 5 2" xfId="5624"/>
    <cellStyle name="Note 5 3 6" xfId="3730"/>
    <cellStyle name="Note 5 4" xfId="2973"/>
    <cellStyle name="Note 5 4 2" xfId="2974"/>
    <cellStyle name="Note 5 4 2 2" xfId="2975"/>
    <cellStyle name="Note 5 4 2 2 2" xfId="2976"/>
    <cellStyle name="Note 5 4 2 2 2 2" xfId="5626"/>
    <cellStyle name="Note 5 4 2 2 3" xfId="5625"/>
    <cellStyle name="Note 5 4 2 3" xfId="2977"/>
    <cellStyle name="Note 5 4 2 3 2" xfId="5627"/>
    <cellStyle name="Note 5 4 2 4" xfId="2978"/>
    <cellStyle name="Note 5 4 2 4 2" xfId="5628"/>
    <cellStyle name="Note 5 4 2 5" xfId="4038"/>
    <cellStyle name="Note 5 4 3" xfId="2979"/>
    <cellStyle name="Note 5 4 3 2" xfId="2980"/>
    <cellStyle name="Note 5 4 3 2 2" xfId="5630"/>
    <cellStyle name="Note 5 4 3 3" xfId="5629"/>
    <cellStyle name="Note 5 4 4" xfId="2981"/>
    <cellStyle name="Note 5 4 4 2" xfId="5631"/>
    <cellStyle name="Note 5 4 5" xfId="2982"/>
    <cellStyle name="Note 5 4 5 2" xfId="5632"/>
    <cellStyle name="Note 5 4 6" xfId="3731"/>
    <cellStyle name="Note 5 5" xfId="2983"/>
    <cellStyle name="Note 5 5 2" xfId="2984"/>
    <cellStyle name="Note 5 5 2 2" xfId="2985"/>
    <cellStyle name="Note 5 5 2 2 2" xfId="2986"/>
    <cellStyle name="Note 5 5 2 2 2 2" xfId="5634"/>
    <cellStyle name="Note 5 5 2 2 3" xfId="5633"/>
    <cellStyle name="Note 5 5 2 3" xfId="2987"/>
    <cellStyle name="Note 5 5 2 3 2" xfId="5635"/>
    <cellStyle name="Note 5 5 2 4" xfId="2988"/>
    <cellStyle name="Note 5 5 2 4 2" xfId="5636"/>
    <cellStyle name="Note 5 5 2 5" xfId="4039"/>
    <cellStyle name="Note 5 5 3" xfId="2989"/>
    <cellStyle name="Note 5 5 3 2" xfId="2990"/>
    <cellStyle name="Note 5 5 3 2 2" xfId="5638"/>
    <cellStyle name="Note 5 5 3 3" xfId="5637"/>
    <cellStyle name="Note 5 5 4" xfId="2991"/>
    <cellStyle name="Note 5 5 4 2" xfId="5639"/>
    <cellStyle name="Note 5 5 5" xfId="2992"/>
    <cellStyle name="Note 5 5 5 2" xfId="5640"/>
    <cellStyle name="Note 5 5 6" xfId="3732"/>
    <cellStyle name="Note 5 6" xfId="2993"/>
    <cellStyle name="Note 5 6 2" xfId="2994"/>
    <cellStyle name="Note 5 6 2 2" xfId="2995"/>
    <cellStyle name="Note 5 6 2 2 2" xfId="2996"/>
    <cellStyle name="Note 5 6 2 2 2 2" xfId="5642"/>
    <cellStyle name="Note 5 6 2 2 3" xfId="5641"/>
    <cellStyle name="Note 5 6 2 3" xfId="2997"/>
    <cellStyle name="Note 5 6 2 3 2" xfId="5643"/>
    <cellStyle name="Note 5 6 2 4" xfId="2998"/>
    <cellStyle name="Note 5 6 2 4 2" xfId="5644"/>
    <cellStyle name="Note 5 6 2 5" xfId="4040"/>
    <cellStyle name="Note 5 6 3" xfId="2999"/>
    <cellStyle name="Note 5 6 3 2" xfId="3000"/>
    <cellStyle name="Note 5 6 3 2 2" xfId="5646"/>
    <cellStyle name="Note 5 6 3 3" xfId="5645"/>
    <cellStyle name="Note 5 6 4" xfId="3001"/>
    <cellStyle name="Note 5 6 4 2" xfId="5647"/>
    <cellStyle name="Note 5 6 5" xfId="3002"/>
    <cellStyle name="Note 5 6 5 2" xfId="5648"/>
    <cellStyle name="Note 5 6 6" xfId="3733"/>
    <cellStyle name="Note 5 7" xfId="3003"/>
    <cellStyle name="Note 5 7 2" xfId="3004"/>
    <cellStyle name="Note 5 7 2 2" xfId="3005"/>
    <cellStyle name="Note 5 7 2 2 2" xfId="3006"/>
    <cellStyle name="Note 5 7 2 2 2 2" xfId="5650"/>
    <cellStyle name="Note 5 7 2 2 3" xfId="5649"/>
    <cellStyle name="Note 5 7 2 3" xfId="3007"/>
    <cellStyle name="Note 5 7 2 3 2" xfId="5651"/>
    <cellStyle name="Note 5 7 2 4" xfId="3008"/>
    <cellStyle name="Note 5 7 2 4 2" xfId="5652"/>
    <cellStyle name="Note 5 7 2 5" xfId="4041"/>
    <cellStyle name="Note 5 7 3" xfId="3009"/>
    <cellStyle name="Note 5 7 3 2" xfId="3010"/>
    <cellStyle name="Note 5 7 3 2 2" xfId="5654"/>
    <cellStyle name="Note 5 7 3 3" xfId="5653"/>
    <cellStyle name="Note 5 7 4" xfId="3011"/>
    <cellStyle name="Note 5 7 4 2" xfId="5655"/>
    <cellStyle name="Note 5 7 5" xfId="3012"/>
    <cellStyle name="Note 5 7 5 2" xfId="5656"/>
    <cellStyle name="Note 5 7 6" xfId="3734"/>
    <cellStyle name="Note 5 8" xfId="3013"/>
    <cellStyle name="Note 5 8 2" xfId="3014"/>
    <cellStyle name="Note 5 8 2 2" xfId="3015"/>
    <cellStyle name="Note 5 8 2 2 2" xfId="3016"/>
    <cellStyle name="Note 5 8 2 2 2 2" xfId="5658"/>
    <cellStyle name="Note 5 8 2 2 3" xfId="5657"/>
    <cellStyle name="Note 5 8 2 3" xfId="3017"/>
    <cellStyle name="Note 5 8 2 3 2" xfId="5659"/>
    <cellStyle name="Note 5 8 2 4" xfId="3018"/>
    <cellStyle name="Note 5 8 2 4 2" xfId="5660"/>
    <cellStyle name="Note 5 8 2 5" xfId="4042"/>
    <cellStyle name="Note 5 8 3" xfId="3019"/>
    <cellStyle name="Note 5 8 3 2" xfId="3020"/>
    <cellStyle name="Note 5 8 3 2 2" xfId="5662"/>
    <cellStyle name="Note 5 8 3 3" xfId="5661"/>
    <cellStyle name="Note 5 8 4" xfId="3021"/>
    <cellStyle name="Note 5 8 4 2" xfId="5663"/>
    <cellStyle name="Note 5 8 5" xfId="3022"/>
    <cellStyle name="Note 5 8 5 2" xfId="5664"/>
    <cellStyle name="Note 5 8 6" xfId="3735"/>
    <cellStyle name="Note 5 9" xfId="3023"/>
    <cellStyle name="Note 5 9 2" xfId="3024"/>
    <cellStyle name="Note 5 9 2 2" xfId="3025"/>
    <cellStyle name="Note 5 9 2 2 2" xfId="3026"/>
    <cellStyle name="Note 5 9 2 2 2 2" xfId="5666"/>
    <cellStyle name="Note 5 9 2 2 3" xfId="5665"/>
    <cellStyle name="Note 5 9 2 3" xfId="3027"/>
    <cellStyle name="Note 5 9 2 3 2" xfId="5667"/>
    <cellStyle name="Note 5 9 2 4" xfId="3028"/>
    <cellStyle name="Note 5 9 2 4 2" xfId="5668"/>
    <cellStyle name="Note 5 9 2 5" xfId="4043"/>
    <cellStyle name="Note 5 9 3" xfId="3029"/>
    <cellStyle name="Note 5 9 3 2" xfId="3030"/>
    <cellStyle name="Note 5 9 3 2 2" xfId="5670"/>
    <cellStyle name="Note 5 9 3 3" xfId="5669"/>
    <cellStyle name="Note 5 9 4" xfId="3031"/>
    <cellStyle name="Note 5 9 4 2" xfId="5671"/>
    <cellStyle name="Note 5 9 5" xfId="3032"/>
    <cellStyle name="Note 5 9 5 2" xfId="5672"/>
    <cellStyle name="Note 5 9 6" xfId="3736"/>
    <cellStyle name="Note 6 2" xfId="3033"/>
    <cellStyle name="Note 6 2 2" xfId="3034"/>
    <cellStyle name="Note 6 2 2 2" xfId="3035"/>
    <cellStyle name="Note 6 2 2 2 2" xfId="3036"/>
    <cellStyle name="Note 6 2 2 2 2 2" xfId="5674"/>
    <cellStyle name="Note 6 2 2 2 3" xfId="5673"/>
    <cellStyle name="Note 6 2 2 3" xfId="3037"/>
    <cellStyle name="Note 6 2 2 3 2" xfId="5675"/>
    <cellStyle name="Note 6 2 2 4" xfId="3038"/>
    <cellStyle name="Note 6 2 2 4 2" xfId="5676"/>
    <cellStyle name="Note 6 2 2 5" xfId="4044"/>
    <cellStyle name="Note 6 2 3" xfId="3039"/>
    <cellStyle name="Note 6 2 3 2" xfId="3040"/>
    <cellStyle name="Note 6 2 3 2 2" xfId="5678"/>
    <cellStyle name="Note 6 2 3 3" xfId="5677"/>
    <cellStyle name="Note 6 2 4" xfId="3041"/>
    <cellStyle name="Note 6 2 4 2" xfId="5679"/>
    <cellStyle name="Note 6 2 5" xfId="3042"/>
    <cellStyle name="Note 6 2 5 2" xfId="5680"/>
    <cellStyle name="Note 6 2 6" xfId="3737"/>
    <cellStyle name="Note 6 3" xfId="3043"/>
    <cellStyle name="Note 6 3 2" xfId="3044"/>
    <cellStyle name="Note 6 3 2 2" xfId="3045"/>
    <cellStyle name="Note 6 3 2 2 2" xfId="3046"/>
    <cellStyle name="Note 6 3 2 2 2 2" xfId="5682"/>
    <cellStyle name="Note 6 3 2 2 3" xfId="5681"/>
    <cellStyle name="Note 6 3 2 3" xfId="3047"/>
    <cellStyle name="Note 6 3 2 3 2" xfId="5683"/>
    <cellStyle name="Note 6 3 2 4" xfId="3048"/>
    <cellStyle name="Note 6 3 2 4 2" xfId="5684"/>
    <cellStyle name="Note 6 3 2 5" xfId="4045"/>
    <cellStyle name="Note 6 3 3" xfId="3049"/>
    <cellStyle name="Note 6 3 3 2" xfId="3050"/>
    <cellStyle name="Note 6 3 3 2 2" xfId="5686"/>
    <cellStyle name="Note 6 3 3 3" xfId="5685"/>
    <cellStyle name="Note 6 3 4" xfId="3051"/>
    <cellStyle name="Note 6 3 4 2" xfId="5687"/>
    <cellStyle name="Note 6 3 5" xfId="3052"/>
    <cellStyle name="Note 6 3 5 2" xfId="5688"/>
    <cellStyle name="Note 6 3 6" xfId="3738"/>
    <cellStyle name="Note 6 4" xfId="3053"/>
    <cellStyle name="Note 6 4 2" xfId="3054"/>
    <cellStyle name="Note 6 4 2 2" xfId="3055"/>
    <cellStyle name="Note 6 4 2 2 2" xfId="3056"/>
    <cellStyle name="Note 6 4 2 2 2 2" xfId="5690"/>
    <cellStyle name="Note 6 4 2 2 3" xfId="5689"/>
    <cellStyle name="Note 6 4 2 3" xfId="3057"/>
    <cellStyle name="Note 6 4 2 3 2" xfId="5691"/>
    <cellStyle name="Note 6 4 2 4" xfId="3058"/>
    <cellStyle name="Note 6 4 2 4 2" xfId="5692"/>
    <cellStyle name="Note 6 4 2 5" xfId="4046"/>
    <cellStyle name="Note 6 4 3" xfId="3059"/>
    <cellStyle name="Note 6 4 3 2" xfId="3060"/>
    <cellStyle name="Note 6 4 3 2 2" xfId="5694"/>
    <cellStyle name="Note 6 4 3 3" xfId="5693"/>
    <cellStyle name="Note 6 4 4" xfId="3061"/>
    <cellStyle name="Note 6 4 4 2" xfId="5695"/>
    <cellStyle name="Note 6 4 5" xfId="3062"/>
    <cellStyle name="Note 6 4 5 2" xfId="5696"/>
    <cellStyle name="Note 6 4 6" xfId="3739"/>
    <cellStyle name="Note 7 2" xfId="3063"/>
    <cellStyle name="Note 7 2 2" xfId="3064"/>
    <cellStyle name="Note 7 2 2 2" xfId="3065"/>
    <cellStyle name="Note 7 2 2 2 2" xfId="3066"/>
    <cellStyle name="Note 7 2 2 2 2 2" xfId="5698"/>
    <cellStyle name="Note 7 2 2 2 3" xfId="5697"/>
    <cellStyle name="Note 7 2 2 3" xfId="3067"/>
    <cellStyle name="Note 7 2 2 3 2" xfId="5699"/>
    <cellStyle name="Note 7 2 2 4" xfId="3068"/>
    <cellStyle name="Note 7 2 2 4 2" xfId="5700"/>
    <cellStyle name="Note 7 2 2 5" xfId="4047"/>
    <cellStyle name="Note 7 2 3" xfId="3069"/>
    <cellStyle name="Note 7 2 3 2" xfId="3070"/>
    <cellStyle name="Note 7 2 3 2 2" xfId="5702"/>
    <cellStyle name="Note 7 2 3 3" xfId="5701"/>
    <cellStyle name="Note 7 2 4" xfId="3071"/>
    <cellStyle name="Note 7 2 4 2" xfId="5703"/>
    <cellStyle name="Note 7 2 5" xfId="3072"/>
    <cellStyle name="Note 7 2 5 2" xfId="5704"/>
    <cellStyle name="Note 7 2 6" xfId="3740"/>
    <cellStyle name="Note 7 3" xfId="3073"/>
    <cellStyle name="Note 7 3 2" xfId="3074"/>
    <cellStyle name="Note 7 3 2 2" xfId="3075"/>
    <cellStyle name="Note 7 3 2 2 2" xfId="3076"/>
    <cellStyle name="Note 7 3 2 2 2 2" xfId="5706"/>
    <cellStyle name="Note 7 3 2 2 3" xfId="5705"/>
    <cellStyle name="Note 7 3 2 3" xfId="3077"/>
    <cellStyle name="Note 7 3 2 3 2" xfId="5707"/>
    <cellStyle name="Note 7 3 2 4" xfId="3078"/>
    <cellStyle name="Note 7 3 2 4 2" xfId="5708"/>
    <cellStyle name="Note 7 3 2 5" xfId="4048"/>
    <cellStyle name="Note 7 3 3" xfId="3079"/>
    <cellStyle name="Note 7 3 3 2" xfId="3080"/>
    <cellStyle name="Note 7 3 3 2 2" xfId="5710"/>
    <cellStyle name="Note 7 3 3 3" xfId="5709"/>
    <cellStyle name="Note 7 3 4" xfId="3081"/>
    <cellStyle name="Note 7 3 4 2" xfId="5711"/>
    <cellStyle name="Note 7 3 5" xfId="3082"/>
    <cellStyle name="Note 7 3 5 2" xfId="5712"/>
    <cellStyle name="Note 7 3 6" xfId="3741"/>
    <cellStyle name="Note 7 4" xfId="3083"/>
    <cellStyle name="Note 7 4 2" xfId="3084"/>
    <cellStyle name="Note 7 4 2 2" xfId="3085"/>
    <cellStyle name="Note 7 4 2 2 2" xfId="3086"/>
    <cellStyle name="Note 7 4 2 2 2 2" xfId="5714"/>
    <cellStyle name="Note 7 4 2 2 3" xfId="5713"/>
    <cellStyle name="Note 7 4 2 3" xfId="3087"/>
    <cellStyle name="Note 7 4 2 3 2" xfId="5715"/>
    <cellStyle name="Note 7 4 2 4" xfId="3088"/>
    <cellStyle name="Note 7 4 2 4 2" xfId="5716"/>
    <cellStyle name="Note 7 4 2 5" xfId="4049"/>
    <cellStyle name="Note 7 4 3" xfId="3089"/>
    <cellStyle name="Note 7 4 3 2" xfId="3090"/>
    <cellStyle name="Note 7 4 3 2 2" xfId="5718"/>
    <cellStyle name="Note 7 4 3 3" xfId="5717"/>
    <cellStyle name="Note 7 4 4" xfId="3091"/>
    <cellStyle name="Note 7 4 4 2" xfId="5719"/>
    <cellStyle name="Note 7 4 5" xfId="3092"/>
    <cellStyle name="Note 7 4 5 2" xfId="5720"/>
    <cellStyle name="Note 7 4 6" xfId="3742"/>
    <cellStyle name="Note 8 2" xfId="3093"/>
    <cellStyle name="Note 8 2 2" xfId="3094"/>
    <cellStyle name="Note 8 2 2 2" xfId="3095"/>
    <cellStyle name="Note 8 2 2 2 2" xfId="3096"/>
    <cellStyle name="Note 8 2 2 2 2 2" xfId="5722"/>
    <cellStyle name="Note 8 2 2 2 3" xfId="5721"/>
    <cellStyle name="Note 8 2 2 3" xfId="3097"/>
    <cellStyle name="Note 8 2 2 3 2" xfId="5723"/>
    <cellStyle name="Note 8 2 2 4" xfId="3098"/>
    <cellStyle name="Note 8 2 2 4 2" xfId="5724"/>
    <cellStyle name="Note 8 2 2 5" xfId="4050"/>
    <cellStyle name="Note 8 2 3" xfId="3099"/>
    <cellStyle name="Note 8 2 3 2" xfId="3100"/>
    <cellStyle name="Note 8 2 3 2 2" xfId="5726"/>
    <cellStyle name="Note 8 2 3 3" xfId="5725"/>
    <cellStyle name="Note 8 2 4" xfId="3101"/>
    <cellStyle name="Note 8 2 4 2" xfId="5727"/>
    <cellStyle name="Note 8 2 5" xfId="3102"/>
    <cellStyle name="Note 8 2 5 2" xfId="5728"/>
    <cellStyle name="Note 8 2 6" xfId="3743"/>
    <cellStyle name="Note 8 3" xfId="3103"/>
    <cellStyle name="Note 8 3 2" xfId="3104"/>
    <cellStyle name="Note 8 3 2 2" xfId="3105"/>
    <cellStyle name="Note 8 3 2 2 2" xfId="3106"/>
    <cellStyle name="Note 8 3 2 2 2 2" xfId="5730"/>
    <cellStyle name="Note 8 3 2 2 3" xfId="5729"/>
    <cellStyle name="Note 8 3 2 3" xfId="3107"/>
    <cellStyle name="Note 8 3 2 3 2" xfId="5731"/>
    <cellStyle name="Note 8 3 2 4" xfId="3108"/>
    <cellStyle name="Note 8 3 2 4 2" xfId="5732"/>
    <cellStyle name="Note 8 3 2 5" xfId="4051"/>
    <cellStyle name="Note 8 3 3" xfId="3109"/>
    <cellStyle name="Note 8 3 3 2" xfId="3110"/>
    <cellStyle name="Note 8 3 3 2 2" xfId="5734"/>
    <cellStyle name="Note 8 3 3 3" xfId="5733"/>
    <cellStyle name="Note 8 3 4" xfId="3111"/>
    <cellStyle name="Note 8 3 4 2" xfId="5735"/>
    <cellStyle name="Note 8 3 5" xfId="3112"/>
    <cellStyle name="Note 8 3 5 2" xfId="5736"/>
    <cellStyle name="Note 8 3 6" xfId="3744"/>
    <cellStyle name="Note 8 4" xfId="3113"/>
    <cellStyle name="Note 8 4 2" xfId="3114"/>
    <cellStyle name="Note 8 4 2 2" xfId="3115"/>
    <cellStyle name="Note 8 4 2 2 2" xfId="3116"/>
    <cellStyle name="Note 8 4 2 2 2 2" xfId="5738"/>
    <cellStyle name="Note 8 4 2 2 3" xfId="5737"/>
    <cellStyle name="Note 8 4 2 3" xfId="3117"/>
    <cellStyle name="Note 8 4 2 3 2" xfId="5739"/>
    <cellStyle name="Note 8 4 2 4" xfId="3118"/>
    <cellStyle name="Note 8 4 2 4 2" xfId="5740"/>
    <cellStyle name="Note 8 4 2 5" xfId="4052"/>
    <cellStyle name="Note 8 4 3" xfId="3119"/>
    <cellStyle name="Note 8 4 3 2" xfId="3120"/>
    <cellStyle name="Note 8 4 3 2 2" xfId="5742"/>
    <cellStyle name="Note 8 4 3 3" xfId="5741"/>
    <cellStyle name="Note 8 4 4" xfId="3121"/>
    <cellStyle name="Note 8 4 4 2" xfId="5743"/>
    <cellStyle name="Note 8 4 5" xfId="3122"/>
    <cellStyle name="Note 8 4 5 2" xfId="5744"/>
    <cellStyle name="Note 8 4 6" xfId="3745"/>
    <cellStyle name="Note 9 2" xfId="3123"/>
    <cellStyle name="Note 9 2 2" xfId="3124"/>
    <cellStyle name="Note 9 2 2 2" xfId="3125"/>
    <cellStyle name="Note 9 2 2 2 2" xfId="3126"/>
    <cellStyle name="Note 9 2 2 2 2 2" xfId="5746"/>
    <cellStyle name="Note 9 2 2 2 3" xfId="5745"/>
    <cellStyle name="Note 9 2 2 3" xfId="3127"/>
    <cellStyle name="Note 9 2 2 3 2" xfId="5747"/>
    <cellStyle name="Note 9 2 2 4" xfId="3128"/>
    <cellStyle name="Note 9 2 2 4 2" xfId="5748"/>
    <cellStyle name="Note 9 2 2 5" xfId="4053"/>
    <cellStyle name="Note 9 2 3" xfId="3129"/>
    <cellStyle name="Note 9 2 3 2" xfId="3130"/>
    <cellStyle name="Note 9 2 3 2 2" xfId="5750"/>
    <cellStyle name="Note 9 2 3 3" xfId="5749"/>
    <cellStyle name="Note 9 2 4" xfId="3131"/>
    <cellStyle name="Note 9 2 4 2" xfId="5751"/>
    <cellStyle name="Note 9 2 5" xfId="3132"/>
    <cellStyle name="Note 9 2 5 2" xfId="5752"/>
    <cellStyle name="Note 9 2 6" xfId="3746"/>
    <cellStyle name="Note 9 3" xfId="3133"/>
    <cellStyle name="Note 9 3 2" xfId="3134"/>
    <cellStyle name="Note 9 3 2 2" xfId="3135"/>
    <cellStyle name="Note 9 3 2 2 2" xfId="3136"/>
    <cellStyle name="Note 9 3 2 2 2 2" xfId="5754"/>
    <cellStyle name="Note 9 3 2 2 3" xfId="5753"/>
    <cellStyle name="Note 9 3 2 3" xfId="3137"/>
    <cellStyle name="Note 9 3 2 3 2" xfId="5755"/>
    <cellStyle name="Note 9 3 2 4" xfId="3138"/>
    <cellStyle name="Note 9 3 2 4 2" xfId="5756"/>
    <cellStyle name="Note 9 3 2 5" xfId="4054"/>
    <cellStyle name="Note 9 3 3" xfId="3139"/>
    <cellStyle name="Note 9 3 3 2" xfId="3140"/>
    <cellStyle name="Note 9 3 3 2 2" xfId="5758"/>
    <cellStyle name="Note 9 3 3 3" xfId="5757"/>
    <cellStyle name="Note 9 3 4" xfId="3141"/>
    <cellStyle name="Note 9 3 4 2" xfId="5759"/>
    <cellStyle name="Note 9 3 5" xfId="3142"/>
    <cellStyle name="Note 9 3 5 2" xfId="5760"/>
    <cellStyle name="Note 9 3 6" xfId="3747"/>
    <cellStyle name="Note 9 4" xfId="3143"/>
    <cellStyle name="Note 9 4 2" xfId="3144"/>
    <cellStyle name="Note 9 4 2 2" xfId="3145"/>
    <cellStyle name="Note 9 4 2 2 2" xfId="3146"/>
    <cellStyle name="Note 9 4 2 2 2 2" xfId="5762"/>
    <cellStyle name="Note 9 4 2 2 3" xfId="5761"/>
    <cellStyle name="Note 9 4 2 3" xfId="3147"/>
    <cellStyle name="Note 9 4 2 3 2" xfId="5763"/>
    <cellStyle name="Note 9 4 2 4" xfId="3148"/>
    <cellStyle name="Note 9 4 2 4 2" xfId="5764"/>
    <cellStyle name="Note 9 4 2 5" xfId="4055"/>
    <cellStyle name="Note 9 4 3" xfId="3149"/>
    <cellStyle name="Note 9 4 3 2" xfId="3150"/>
    <cellStyle name="Note 9 4 3 2 2" xfId="5766"/>
    <cellStyle name="Note 9 4 3 3" xfId="5765"/>
    <cellStyle name="Note 9 4 4" xfId="3151"/>
    <cellStyle name="Note 9 4 4 2" xfId="5767"/>
    <cellStyle name="Note 9 4 5" xfId="3152"/>
    <cellStyle name="Note 9 4 5 2" xfId="5768"/>
    <cellStyle name="Note 9 4 6" xfId="3748"/>
    <cellStyle name="Output 2" xfId="3153"/>
    <cellStyle name="Output 2 2" xfId="3154"/>
    <cellStyle name="Output 2 2 10" xfId="6216"/>
    <cellStyle name="Output 2 2 2" xfId="3155"/>
    <cellStyle name="Output 2 2 2 2" xfId="3156"/>
    <cellStyle name="Output 2 2 2 2 2" xfId="3157"/>
    <cellStyle name="Output 2 2 2 2 2 2" xfId="5769"/>
    <cellStyle name="Output 2 2 2 2 2 3" xfId="5891"/>
    <cellStyle name="Output 2 2 2 2 3" xfId="3158"/>
    <cellStyle name="Output 2 2 2 2 3 2" xfId="5770"/>
    <cellStyle name="Output 2 2 2 2 3 3" xfId="5892"/>
    <cellStyle name="Output 2 2 2 2 4" xfId="3891"/>
    <cellStyle name="Output 2 2 2 2 5" xfId="4115"/>
    <cellStyle name="Output 2 2 2 3" xfId="3159"/>
    <cellStyle name="Output 2 2 2 3 2" xfId="5771"/>
    <cellStyle name="Output 2 2 2 3 3" xfId="5893"/>
    <cellStyle name="Output 2 2 2 4" xfId="3160"/>
    <cellStyle name="Output 2 2 2 4 2" xfId="5772"/>
    <cellStyle name="Output 2 2 2 4 3" xfId="5894"/>
    <cellStyle name="Output 2 2 2 5" xfId="3767"/>
    <cellStyle name="Output 2 2 3" xfId="3161"/>
    <cellStyle name="Output 2 2 3 2" xfId="3162"/>
    <cellStyle name="Output 2 2 3 2 2" xfId="3163"/>
    <cellStyle name="Output 2 2 3 2 2 2" xfId="5773"/>
    <cellStyle name="Output 2 2 3 2 2 3" xfId="5895"/>
    <cellStyle name="Output 2 2 3 2 3" xfId="3164"/>
    <cellStyle name="Output 2 2 3 2 3 2" xfId="5774"/>
    <cellStyle name="Output 2 2 3 2 3 3" xfId="5896"/>
    <cellStyle name="Output 2 2 3 2 4" xfId="3917"/>
    <cellStyle name="Output 2 2 3 2 5" xfId="4110"/>
    <cellStyle name="Output 2 2 3 3" xfId="3165"/>
    <cellStyle name="Output 2 2 3 3 2" xfId="5775"/>
    <cellStyle name="Output 2 2 3 3 3" xfId="5897"/>
    <cellStyle name="Output 2 2 3 4" xfId="3166"/>
    <cellStyle name="Output 2 2 3 4 2" xfId="5776"/>
    <cellStyle name="Output 2 2 3 4 3" xfId="5898"/>
    <cellStyle name="Output 2 2 3 5" xfId="3562"/>
    <cellStyle name="Output 2 2 4" xfId="3167"/>
    <cellStyle name="Output 2 2 4 2" xfId="3168"/>
    <cellStyle name="Output 2 2 4 2 2" xfId="3169"/>
    <cellStyle name="Output 2 2 4 2 2 2" xfId="5777"/>
    <cellStyle name="Output 2 2 4 2 2 3" xfId="5899"/>
    <cellStyle name="Output 2 2 4 2 3" xfId="3170"/>
    <cellStyle name="Output 2 2 4 2 3 2" xfId="5778"/>
    <cellStyle name="Output 2 2 4 2 3 3" xfId="5900"/>
    <cellStyle name="Output 2 2 4 2 4" xfId="3872"/>
    <cellStyle name="Output 2 2 4 2 5" xfId="4124"/>
    <cellStyle name="Output 2 2 4 3" xfId="3171"/>
    <cellStyle name="Output 2 2 4 3 2" xfId="5779"/>
    <cellStyle name="Output 2 2 4 3 3" xfId="5901"/>
    <cellStyle name="Output 2 2 4 4" xfId="3172"/>
    <cellStyle name="Output 2 2 4 4 2" xfId="5780"/>
    <cellStyle name="Output 2 2 4 4 3" xfId="5902"/>
    <cellStyle name="Output 2 2 4 5" xfId="3785"/>
    <cellStyle name="Output 2 2 5" xfId="3173"/>
    <cellStyle name="Output 2 2 5 2" xfId="3174"/>
    <cellStyle name="Output 2 2 5 2 2" xfId="5781"/>
    <cellStyle name="Output 2 2 5 2 3" xfId="5903"/>
    <cellStyle name="Output 2 2 5 3" xfId="3175"/>
    <cellStyle name="Output 2 2 5 3 2" xfId="5782"/>
    <cellStyle name="Output 2 2 5 3 3" xfId="5904"/>
    <cellStyle name="Output 2 2 5 4" xfId="3836"/>
    <cellStyle name="Output 2 2 5 5" xfId="4136"/>
    <cellStyle name="Output 2 2 6" xfId="3176"/>
    <cellStyle name="Output 2 2 6 2" xfId="5783"/>
    <cellStyle name="Output 2 2 6 3" xfId="5905"/>
    <cellStyle name="Output 2 2 7" xfId="3177"/>
    <cellStyle name="Output 2 2 7 2" xfId="5784"/>
    <cellStyle name="Output 2 2 7 3" xfId="5906"/>
    <cellStyle name="Output 2 2 8" xfId="3519"/>
    <cellStyle name="Output 2 2 9" xfId="6079"/>
    <cellStyle name="Output 2 3" xfId="3178"/>
    <cellStyle name="Output 2 3 2" xfId="3179"/>
    <cellStyle name="Output 2 3 2 2" xfId="3180"/>
    <cellStyle name="Output 2 3 2 2 2" xfId="5785"/>
    <cellStyle name="Output 2 3 2 2 3" xfId="5907"/>
    <cellStyle name="Output 2 3 2 3" xfId="3181"/>
    <cellStyle name="Output 2 3 2 3 2" xfId="5786"/>
    <cellStyle name="Output 2 3 2 3 3" xfId="5908"/>
    <cellStyle name="Output 2 3 2 4" xfId="3879"/>
    <cellStyle name="Output 2 3 2 5" xfId="4120"/>
    <cellStyle name="Output 2 3 3" xfId="3182"/>
    <cellStyle name="Output 2 3 3 2" xfId="5787"/>
    <cellStyle name="Output 2 3 3 3" xfId="5909"/>
    <cellStyle name="Output 2 3 4" xfId="3183"/>
    <cellStyle name="Output 2 3 4 2" xfId="5788"/>
    <cellStyle name="Output 2 3 4 3" xfId="5910"/>
    <cellStyle name="Output 2 3 5" xfId="3779"/>
    <cellStyle name="Output 2 4" xfId="3184"/>
    <cellStyle name="Output 2 4 2" xfId="3185"/>
    <cellStyle name="Output 2 4 2 2" xfId="3186"/>
    <cellStyle name="Output 2 4 2 2 2" xfId="5789"/>
    <cellStyle name="Output 2 4 2 2 3" xfId="5911"/>
    <cellStyle name="Output 2 4 2 3" xfId="3187"/>
    <cellStyle name="Output 2 4 2 3 2" xfId="5790"/>
    <cellStyle name="Output 2 4 2 3 3" xfId="5912"/>
    <cellStyle name="Output 2 4 2 4" xfId="3866"/>
    <cellStyle name="Output 2 4 2 5" xfId="3901"/>
    <cellStyle name="Output 2 4 3" xfId="3188"/>
    <cellStyle name="Output 2 4 3 2" xfId="5791"/>
    <cellStyle name="Output 2 4 3 3" xfId="5913"/>
    <cellStyle name="Output 2 4 4" xfId="3189"/>
    <cellStyle name="Output 2 4 4 2" xfId="5792"/>
    <cellStyle name="Output 2 4 4 3" xfId="5914"/>
    <cellStyle name="Output 2 4 5" xfId="3791"/>
    <cellStyle name="Output 2 5" xfId="3190"/>
    <cellStyle name="Output 2 5 2" xfId="3191"/>
    <cellStyle name="Output 2 5 2 2" xfId="3192"/>
    <cellStyle name="Output 2 5 2 2 2" xfId="5793"/>
    <cellStyle name="Output 2 5 2 2 3" xfId="5915"/>
    <cellStyle name="Output 2 5 2 3" xfId="3193"/>
    <cellStyle name="Output 2 5 2 3 2" xfId="5794"/>
    <cellStyle name="Output 2 5 2 3 3" xfId="5916"/>
    <cellStyle name="Output 2 5 2 4" xfId="3864"/>
    <cellStyle name="Output 2 5 2 5" xfId="4129"/>
    <cellStyle name="Output 2 5 3" xfId="3194"/>
    <cellStyle name="Output 2 5 3 2" xfId="5795"/>
    <cellStyle name="Output 2 5 3 3" xfId="5917"/>
    <cellStyle name="Output 2 5 4" xfId="3195"/>
    <cellStyle name="Output 2 5 4 2" xfId="5796"/>
    <cellStyle name="Output 2 5 4 3" xfId="5918"/>
    <cellStyle name="Output 2 5 5" xfId="3793"/>
    <cellStyle name="Output 2 6" xfId="3196"/>
    <cellStyle name="Output 2 7" xfId="3518"/>
    <cellStyle name="Output 2 8" xfId="6078"/>
    <cellStyle name="Output 2 9" xfId="6215"/>
    <cellStyle name="Output 3" xfId="3325"/>
    <cellStyle name="Percent" xfId="6328" builtinId="5"/>
    <cellStyle name="Percent 11" xfId="3197"/>
    <cellStyle name="Percent 2" xfId="61"/>
    <cellStyle name="Percent 2 10" xfId="3198"/>
    <cellStyle name="Percent 2 11" xfId="3199"/>
    <cellStyle name="Percent 2 12" xfId="3200"/>
    <cellStyle name="Percent 2 13" xfId="3201"/>
    <cellStyle name="Percent 2 2" xfId="62"/>
    <cellStyle name="Percent 2 2 2" xfId="3202"/>
    <cellStyle name="Percent 2 2 2 2" xfId="3203"/>
    <cellStyle name="Percent 2 2 2 2 2" xfId="3204"/>
    <cellStyle name="Percent 2 2 2 3" xfId="3205"/>
    <cellStyle name="Percent 2 2 2 4" xfId="3206"/>
    <cellStyle name="Percent 2 2 2 5" xfId="3207"/>
    <cellStyle name="Percent 2 2 3" xfId="3208"/>
    <cellStyle name="Percent 2 2 3 2" xfId="3209"/>
    <cellStyle name="Percent 2 2 4" xfId="3210"/>
    <cellStyle name="Percent 2 2 5" xfId="3211"/>
    <cellStyle name="Percent 2 2 6" xfId="3212"/>
    <cellStyle name="Percent 2 3" xfId="3213"/>
    <cellStyle name="Percent 2 3 2" xfId="3214"/>
    <cellStyle name="Percent 2 3 2 2" xfId="3215"/>
    <cellStyle name="Percent 2 3 2 2 2" xfId="3216"/>
    <cellStyle name="Percent 2 3 2 3" xfId="3217"/>
    <cellStyle name="Percent 2 3 2 4" xfId="3218"/>
    <cellStyle name="Percent 2 3 3" xfId="3219"/>
    <cellStyle name="Percent 2 3 3 2" xfId="3220"/>
    <cellStyle name="Percent 2 3 3 2 2" xfId="3221"/>
    <cellStyle name="Percent 2 3 3 3" xfId="3222"/>
    <cellStyle name="Percent 2 3 4" xfId="3223"/>
    <cellStyle name="Percent 2 3 4 2" xfId="3224"/>
    <cellStyle name="Percent 2 3 5" xfId="3225"/>
    <cellStyle name="Percent 2 3 6" xfId="3226"/>
    <cellStyle name="Percent 2 3 7" xfId="3227"/>
    <cellStyle name="Percent 2 4" xfId="3228"/>
    <cellStyle name="Percent 2 4 2" xfId="3229"/>
    <cellStyle name="Percent 2 4 2 2" xfId="3230"/>
    <cellStyle name="Percent 2 4 3" xfId="3231"/>
    <cellStyle name="Percent 2 4 4" xfId="3232"/>
    <cellStyle name="Percent 2 4 5" xfId="3233"/>
    <cellStyle name="Percent 2 5" xfId="3234"/>
    <cellStyle name="Percent 2 5 2" xfId="3235"/>
    <cellStyle name="Percent 2 5 3" xfId="3236"/>
    <cellStyle name="Percent 2 5 4" xfId="3521"/>
    <cellStyle name="Percent 2 6" xfId="3237"/>
    <cellStyle name="Percent 2 6 2" xfId="3238"/>
    <cellStyle name="Percent 2 7" xfId="3239"/>
    <cellStyle name="Percent 2 7 2" xfId="3240"/>
    <cellStyle name="Percent 2 8" xfId="3241"/>
    <cellStyle name="Percent 2 9" xfId="3242"/>
    <cellStyle name="Percent 3" xfId="3243"/>
    <cellStyle name="Percent 3 10" xfId="3244"/>
    <cellStyle name="Percent 3 11" xfId="3245"/>
    <cellStyle name="Percent 3 12" xfId="3246"/>
    <cellStyle name="Percent 3 13" xfId="3247"/>
    <cellStyle name="Percent 3 2" xfId="3248"/>
    <cellStyle name="Percent 3 3" xfId="3249"/>
    <cellStyle name="Percent 3 4" xfId="3250"/>
    <cellStyle name="Percent 3 5" xfId="3251"/>
    <cellStyle name="Percent 3 6" xfId="3252"/>
    <cellStyle name="Percent 3 7" xfId="3253"/>
    <cellStyle name="Percent 3 8" xfId="3254"/>
    <cellStyle name="Percent 3 9" xfId="3255"/>
    <cellStyle name="Percent 4" xfId="3256"/>
    <cellStyle name="Percent 4 2" xfId="3257"/>
    <cellStyle name="Percent 4 3" xfId="3258"/>
    <cellStyle name="Percent 4 4" xfId="3259"/>
    <cellStyle name="Percent 5" xfId="3260"/>
    <cellStyle name="Percent 5 2" xfId="3261"/>
    <cellStyle name="Percent 5 3" xfId="3262"/>
    <cellStyle name="Percent 6" xfId="3263"/>
    <cellStyle name="Percent 7" xfId="3264"/>
    <cellStyle name="Percent 7 2" xfId="5833"/>
    <cellStyle name="Percent 8" xfId="3749"/>
    <cellStyle name="SUb Hd" xfId="3265"/>
    <cellStyle name="SUb Hd 2" xfId="6320"/>
    <cellStyle name="Sub Hd-mil" xfId="3266"/>
    <cellStyle name="Sub Hd-mil 2" xfId="6321"/>
    <cellStyle name="Title 2" xfId="3267"/>
    <cellStyle name="Title 2 2" xfId="3268"/>
    <cellStyle name="Title 2 3" xfId="3522"/>
    <cellStyle name="Title 2 4" xfId="6080"/>
    <cellStyle name="Title 2 5" xfId="6217"/>
    <cellStyle name="Title 2 6" xfId="6322"/>
    <cellStyle name="Title 3" xfId="3316"/>
    <cellStyle name="Total 2" xfId="3269"/>
    <cellStyle name="total 2 10" xfId="6323"/>
    <cellStyle name="Total 2 2" xfId="3270"/>
    <cellStyle name="Total 2 2 10" xfId="6219"/>
    <cellStyle name="Total 2 2 2" xfId="3271"/>
    <cellStyle name="Total 2 2 2 2" xfId="3272"/>
    <cellStyle name="Total 2 2 2 2 2" xfId="3273"/>
    <cellStyle name="Total 2 2 2 2 2 2" xfId="5797"/>
    <cellStyle name="Total 2 2 2 2 2 3" xfId="5919"/>
    <cellStyle name="Total 2 2 2 2 3" xfId="3274"/>
    <cellStyle name="Total 2 2 2 2 3 2" xfId="5798"/>
    <cellStyle name="Total 2 2 2 2 3 3" xfId="5920"/>
    <cellStyle name="Total 2 2 2 2 4" xfId="3892"/>
    <cellStyle name="Total 2 2 2 2 5" xfId="3847"/>
    <cellStyle name="Total 2 2 2 3" xfId="3275"/>
    <cellStyle name="Total 2 2 2 3 2" xfId="5799"/>
    <cellStyle name="Total 2 2 2 3 3" xfId="5921"/>
    <cellStyle name="Total 2 2 2 4" xfId="3276"/>
    <cellStyle name="Total 2 2 2 4 2" xfId="5800"/>
    <cellStyle name="Total 2 2 2 4 3" xfId="5922"/>
    <cellStyle name="Total 2 2 2 5" xfId="3766"/>
    <cellStyle name="Total 2 2 3" xfId="3277"/>
    <cellStyle name="Total 2 2 3 2" xfId="3278"/>
    <cellStyle name="Total 2 2 3 2 2" xfId="3279"/>
    <cellStyle name="Total 2 2 3 2 2 2" xfId="5801"/>
    <cellStyle name="Total 2 2 3 2 2 3" xfId="5923"/>
    <cellStyle name="Total 2 2 3 2 3" xfId="3280"/>
    <cellStyle name="Total 2 2 3 2 3 2" xfId="5802"/>
    <cellStyle name="Total 2 2 3 2 3 3" xfId="5924"/>
    <cellStyle name="Total 2 2 3 2 4" xfId="3918"/>
    <cellStyle name="Total 2 2 3 2 5" xfId="4109"/>
    <cellStyle name="Total 2 2 3 3" xfId="3281"/>
    <cellStyle name="Total 2 2 3 3 2" xfId="5803"/>
    <cellStyle name="Total 2 2 3 3 3" xfId="5925"/>
    <cellStyle name="Total 2 2 3 4" xfId="3282"/>
    <cellStyle name="Total 2 2 3 4 2" xfId="5804"/>
    <cellStyle name="Total 2 2 3 4 3" xfId="5926"/>
    <cellStyle name="Total 2 2 3 5" xfId="3561"/>
    <cellStyle name="Total 2 2 4" xfId="3283"/>
    <cellStyle name="Total 2 2 4 2" xfId="3284"/>
    <cellStyle name="Total 2 2 4 2 2" xfId="3285"/>
    <cellStyle name="Total 2 2 4 2 2 2" xfId="5805"/>
    <cellStyle name="Total 2 2 4 2 2 3" xfId="5927"/>
    <cellStyle name="Total 2 2 4 2 3" xfId="3286"/>
    <cellStyle name="Total 2 2 4 2 3 2" xfId="5806"/>
    <cellStyle name="Total 2 2 4 2 3 3" xfId="5928"/>
    <cellStyle name="Total 2 2 4 2 4" xfId="3873"/>
    <cellStyle name="Total 2 2 4 2 5" xfId="4123"/>
    <cellStyle name="Total 2 2 4 3" xfId="3287"/>
    <cellStyle name="Total 2 2 4 3 2" xfId="5807"/>
    <cellStyle name="Total 2 2 4 3 3" xfId="5929"/>
    <cellStyle name="Total 2 2 4 4" xfId="3288"/>
    <cellStyle name="Total 2 2 4 4 2" xfId="5808"/>
    <cellStyle name="Total 2 2 4 4 3" xfId="5930"/>
    <cellStyle name="Total 2 2 4 5" xfId="3784"/>
    <cellStyle name="Total 2 2 5" xfId="3289"/>
    <cellStyle name="Total 2 2 5 2" xfId="3290"/>
    <cellStyle name="Total 2 2 5 2 2" xfId="5809"/>
    <cellStyle name="Total 2 2 5 2 3" xfId="5931"/>
    <cellStyle name="Total 2 2 5 3" xfId="3291"/>
    <cellStyle name="Total 2 2 5 3 2" xfId="5810"/>
    <cellStyle name="Total 2 2 5 3 3" xfId="5932"/>
    <cellStyle name="Total 2 2 5 4" xfId="3837"/>
    <cellStyle name="Total 2 2 5 5" xfId="4135"/>
    <cellStyle name="Total 2 2 6" xfId="3292"/>
    <cellStyle name="Total 2 2 6 2" xfId="5811"/>
    <cellStyle name="Total 2 2 6 3" xfId="5933"/>
    <cellStyle name="Total 2 2 7" xfId="3293"/>
    <cellStyle name="Total 2 2 7 2" xfId="5812"/>
    <cellStyle name="Total 2 2 7 3" xfId="5934"/>
    <cellStyle name="Total 2 2 8" xfId="3524"/>
    <cellStyle name="Total 2 2 9" xfId="6082"/>
    <cellStyle name="Total 2 3" xfId="3294"/>
    <cellStyle name="Total 2 3 2" xfId="3295"/>
    <cellStyle name="Total 2 3 2 2" xfId="3296"/>
    <cellStyle name="Total 2 3 2 2 2" xfId="5813"/>
    <cellStyle name="Total 2 3 2 2 3" xfId="5935"/>
    <cellStyle name="Total 2 3 2 3" xfId="3297"/>
    <cellStyle name="Total 2 3 2 3 2" xfId="5814"/>
    <cellStyle name="Total 2 3 2 3 3" xfId="5936"/>
    <cellStyle name="Total 2 3 2 4" xfId="3880"/>
    <cellStyle name="Total 2 3 2 5" xfId="4119"/>
    <cellStyle name="Total 2 3 3" xfId="3298"/>
    <cellStyle name="Total 2 3 3 2" xfId="5815"/>
    <cellStyle name="Total 2 3 3 3" xfId="5937"/>
    <cellStyle name="Total 2 3 4" xfId="3299"/>
    <cellStyle name="Total 2 3 4 2" xfId="5816"/>
    <cellStyle name="Total 2 3 4 3" xfId="5938"/>
    <cellStyle name="Total 2 3 5" xfId="3778"/>
    <cellStyle name="Total 2 4" xfId="3300"/>
    <cellStyle name="Total 2 4 2" xfId="3301"/>
    <cellStyle name="Total 2 4 2 2" xfId="3302"/>
    <cellStyle name="Total 2 4 2 2 2" xfId="5817"/>
    <cellStyle name="Total 2 4 2 2 3" xfId="5939"/>
    <cellStyle name="Total 2 4 2 3" xfId="3303"/>
    <cellStyle name="Total 2 4 2 3 2" xfId="5818"/>
    <cellStyle name="Total 2 4 2 3 3" xfId="5940"/>
    <cellStyle name="Total 2 4 2 4" xfId="3865"/>
    <cellStyle name="Total 2 4 2 5" xfId="4128"/>
    <cellStyle name="Total 2 4 3" xfId="3304"/>
    <cellStyle name="Total 2 4 3 2" xfId="5819"/>
    <cellStyle name="Total 2 4 3 3" xfId="5941"/>
    <cellStyle name="Total 2 4 4" xfId="3305"/>
    <cellStyle name="Total 2 4 4 2" xfId="5820"/>
    <cellStyle name="Total 2 4 4 3" xfId="5942"/>
    <cellStyle name="Total 2 4 5" xfId="3792"/>
    <cellStyle name="Total 2 5" xfId="3306"/>
    <cellStyle name="Total 2 5 2" xfId="3307"/>
    <cellStyle name="Total 2 5 2 2" xfId="3308"/>
    <cellStyle name="Total 2 5 2 2 2" xfId="5821"/>
    <cellStyle name="Total 2 5 2 2 3" xfId="5943"/>
    <cellStyle name="Total 2 5 2 3" xfId="3309"/>
    <cellStyle name="Total 2 5 2 3 2" xfId="5822"/>
    <cellStyle name="Total 2 5 2 3 3" xfId="5944"/>
    <cellStyle name="Total 2 5 2 4" xfId="3870"/>
    <cellStyle name="Total 2 5 2 5" xfId="4126"/>
    <cellStyle name="Total 2 5 3" xfId="3310"/>
    <cellStyle name="Total 2 5 3 2" xfId="5823"/>
    <cellStyle name="Total 2 5 3 3" xfId="5945"/>
    <cellStyle name="Total 2 5 4" xfId="3311"/>
    <cellStyle name="Total 2 5 4 2" xfId="5824"/>
    <cellStyle name="Total 2 5 4 3" xfId="5946"/>
    <cellStyle name="Total 2 5 5" xfId="3787"/>
    <cellStyle name="total 2 6" xfId="3312"/>
    <cellStyle name="Total 2 7" xfId="3523"/>
    <cellStyle name="Total 2 8" xfId="6081"/>
    <cellStyle name="Total 2 9" xfId="6218"/>
    <cellStyle name="Total 3" xfId="3331"/>
    <cellStyle name="V Line" xfId="3313"/>
    <cellStyle name="Warning Text 2" xfId="3314"/>
    <cellStyle name="Warning Text 2 2" xfId="3525"/>
    <cellStyle name="Warning Text 2 3" xfId="6083"/>
    <cellStyle name="Warning Text 2 4" xfId="6220"/>
    <cellStyle name="Warning Text 3" xfId="3329"/>
    <cellStyle name="一般_t1" xfId="3315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0066"/>
      <color rgb="FF4BACC6"/>
      <color rgb="FF66CCFF"/>
      <color rgb="FFAE38AE"/>
      <color rgb="FF7C287C"/>
      <color rgb="FF0000FF"/>
      <color rgb="FFE4F9FC"/>
      <color rgb="FFD6F6FA"/>
      <color rgb="FFFCE6C8"/>
      <color rgb="FFF9D1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Table 7'!A1"/><Relationship Id="rId13" Type="http://schemas.openxmlformats.org/officeDocument/2006/relationships/hyperlink" Target="#'Table 12'!A1"/><Relationship Id="rId3" Type="http://schemas.openxmlformats.org/officeDocument/2006/relationships/hyperlink" Target="#'Table 2'!A1"/><Relationship Id="rId7" Type="http://schemas.openxmlformats.org/officeDocument/2006/relationships/hyperlink" Target="#'Table 6'!A1"/><Relationship Id="rId12" Type="http://schemas.openxmlformats.org/officeDocument/2006/relationships/hyperlink" Target="#'Table 11'!A1"/><Relationship Id="rId2" Type="http://schemas.openxmlformats.org/officeDocument/2006/relationships/hyperlink" Target="#'Table 1'!A1"/><Relationship Id="rId1" Type="http://schemas.openxmlformats.org/officeDocument/2006/relationships/image" Target="../media/image1.png"/><Relationship Id="rId6" Type="http://schemas.openxmlformats.org/officeDocument/2006/relationships/hyperlink" Target="#'Table 5'!A1"/><Relationship Id="rId11" Type="http://schemas.openxmlformats.org/officeDocument/2006/relationships/hyperlink" Target="#'Table 10'!A1"/><Relationship Id="rId5" Type="http://schemas.openxmlformats.org/officeDocument/2006/relationships/hyperlink" Target="#'Table 4'!A1"/><Relationship Id="rId15" Type="http://schemas.openxmlformats.org/officeDocument/2006/relationships/hyperlink" Target="#'Table 14'!A1"/><Relationship Id="rId10" Type="http://schemas.openxmlformats.org/officeDocument/2006/relationships/hyperlink" Target="#'Table 9'!A1"/><Relationship Id="rId4" Type="http://schemas.openxmlformats.org/officeDocument/2006/relationships/hyperlink" Target="#'Table 3'!A1"/><Relationship Id="rId9" Type="http://schemas.openxmlformats.org/officeDocument/2006/relationships/hyperlink" Target="#'Table 8'!A1"/><Relationship Id="rId14" Type="http://schemas.openxmlformats.org/officeDocument/2006/relationships/hyperlink" Target="#'Table 13 '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Table 2 (2010-2015)'!A1"/><Relationship Id="rId2" Type="http://schemas.openxmlformats.org/officeDocument/2006/relationships/hyperlink" Target="#'Table 1 (2010-2015)'!A1"/><Relationship Id="rId1" Type="http://schemas.openxmlformats.org/officeDocument/2006/relationships/image" Target="../media/image2.png"/><Relationship Id="rId6" Type="http://schemas.openxmlformats.org/officeDocument/2006/relationships/hyperlink" Target="#'Table 5 (2010-2015)'!A1"/><Relationship Id="rId5" Type="http://schemas.openxmlformats.org/officeDocument/2006/relationships/hyperlink" Target="#'Table 4 (2010-2015)'!A1"/><Relationship Id="rId4" Type="http://schemas.openxmlformats.org/officeDocument/2006/relationships/hyperlink" Target="#'Table 3 (2010-2015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603250</xdr:colOff>
      <xdr:row>43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13917" cy="8191500"/>
        </a:xfrm>
        <a:prstGeom prst="rect">
          <a:avLst/>
        </a:prstGeom>
      </xdr:spPr>
    </xdr:pic>
    <xdr:clientData/>
  </xdr:twoCellAnchor>
  <xdr:twoCellAnchor>
    <xdr:from>
      <xdr:col>2</xdr:col>
      <xdr:colOff>331302</xdr:colOff>
      <xdr:row>18</xdr:row>
      <xdr:rowOff>35429</xdr:rowOff>
    </xdr:from>
    <xdr:to>
      <xdr:col>8</xdr:col>
      <xdr:colOff>588066</xdr:colOff>
      <xdr:row>20</xdr:row>
      <xdr:rowOff>16563</xdr:rowOff>
    </xdr:to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>
        <a:xfrm>
          <a:off x="1557128" y="3464429"/>
          <a:ext cx="3934242" cy="3621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</a:t>
          </a:r>
          <a:r>
            <a:rPr lang="en-MY" sz="75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1:</a:t>
          </a:r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MY" sz="7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Eksport Perkhidmatan mengikut Komponen (RM Juta)</a:t>
          </a:r>
          <a:r>
            <a:rPr lang="en-MY" sz="75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MY" sz="7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</a:t>
          </a:r>
          <a:r>
            <a:rPr lang="en-MY" sz="75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MY" sz="7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Exports of</a:t>
          </a:r>
          <a:r>
            <a:rPr lang="en-MY" sz="750" b="0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MY" sz="7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Services by Components (RM Million)</a:t>
          </a:r>
          <a:r>
            <a:rPr lang="en-MY" sz="750" i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326333</xdr:colOff>
      <xdr:row>19</xdr:row>
      <xdr:rowOff>129849</xdr:rowOff>
    </xdr:from>
    <xdr:to>
      <xdr:col>8</xdr:col>
      <xdr:colOff>549964</xdr:colOff>
      <xdr:row>21</xdr:row>
      <xdr:rowOff>110983</xdr:rowOff>
    </xdr:to>
    <xdr:sp macro="" textlink="">
      <xdr:nvSpPr>
        <xdr:cNvPr id="6" name="TextBox 5">
          <a:hlinkClick xmlns:r="http://schemas.openxmlformats.org/officeDocument/2006/relationships" r:id="rId3"/>
        </xdr:cNvPr>
        <xdr:cNvSpPr txBox="1"/>
      </xdr:nvSpPr>
      <xdr:spPr>
        <a:xfrm>
          <a:off x="1552159" y="3749349"/>
          <a:ext cx="3901109" cy="362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</a:t>
          </a:r>
          <a:r>
            <a:rPr lang="en-MY" sz="75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2:</a:t>
          </a:r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MY" sz="7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Peratus Sumbangan Eksport Perkhidmatan mengikut Komponen (%)</a:t>
          </a:r>
          <a:r>
            <a:rPr lang="en-MY" sz="7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/ Percentage Share of Exports of Services by Components (%) </a:t>
          </a:r>
          <a:endParaRPr lang="en-MY" sz="75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321365</xdr:colOff>
      <xdr:row>21</xdr:row>
      <xdr:rowOff>25488</xdr:rowOff>
    </xdr:from>
    <xdr:to>
      <xdr:col>8</xdr:col>
      <xdr:colOff>544996</xdr:colOff>
      <xdr:row>23</xdr:row>
      <xdr:rowOff>6622</xdr:rowOff>
    </xdr:to>
    <xdr:sp macro="" textlink="">
      <xdr:nvSpPr>
        <xdr:cNvPr id="7" name="TextBox 6">
          <a:hlinkClick xmlns:r="http://schemas.openxmlformats.org/officeDocument/2006/relationships" r:id="rId4"/>
        </xdr:cNvPr>
        <xdr:cNvSpPr txBox="1"/>
      </xdr:nvSpPr>
      <xdr:spPr>
        <a:xfrm>
          <a:off x="1547191" y="4025988"/>
          <a:ext cx="3901109" cy="362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</a:t>
          </a:r>
          <a:r>
            <a:rPr lang="en-MY" sz="75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3:</a:t>
          </a:r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MY" sz="7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Import Perkhidmatan mengikut Komponen (RM Juta) /  </a:t>
          </a:r>
          <a:r>
            <a:rPr lang="en-MY" sz="7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Imports of Services by Components (RM Million)</a:t>
          </a:r>
        </a:p>
      </xdr:txBody>
    </xdr:sp>
    <xdr:clientData/>
  </xdr:twoCellAnchor>
  <xdr:twoCellAnchor>
    <xdr:from>
      <xdr:col>2</xdr:col>
      <xdr:colOff>324679</xdr:colOff>
      <xdr:row>22</xdr:row>
      <xdr:rowOff>119909</xdr:rowOff>
    </xdr:from>
    <xdr:to>
      <xdr:col>8</xdr:col>
      <xdr:colOff>548310</xdr:colOff>
      <xdr:row>24</xdr:row>
      <xdr:rowOff>101043</xdr:rowOff>
    </xdr:to>
    <xdr:sp macro="" textlink="">
      <xdr:nvSpPr>
        <xdr:cNvPr id="10" name="TextBox 9">
          <a:hlinkClick xmlns:r="http://schemas.openxmlformats.org/officeDocument/2006/relationships" r:id="rId5"/>
        </xdr:cNvPr>
        <xdr:cNvSpPr txBox="1"/>
      </xdr:nvSpPr>
      <xdr:spPr>
        <a:xfrm>
          <a:off x="1550505" y="4310909"/>
          <a:ext cx="3901109" cy="362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</a:t>
          </a:r>
          <a:r>
            <a:rPr lang="en-MY" sz="75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4:</a:t>
          </a:r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MY" sz="7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Peratus Sumbangan Import Perkhidmatan mengikut Komponen (%) /  </a:t>
          </a:r>
          <a:r>
            <a:rPr lang="en-MY" sz="7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Percentage Share of Imports of Services by Components (%)</a:t>
          </a:r>
        </a:p>
      </xdr:txBody>
    </xdr:sp>
    <xdr:clientData/>
  </xdr:twoCellAnchor>
  <xdr:twoCellAnchor>
    <xdr:from>
      <xdr:col>10</xdr:col>
      <xdr:colOff>397566</xdr:colOff>
      <xdr:row>4</xdr:row>
      <xdr:rowOff>124239</xdr:rowOff>
    </xdr:from>
    <xdr:to>
      <xdr:col>17</xdr:col>
      <xdr:colOff>8283</xdr:colOff>
      <xdr:row>6</xdr:row>
      <xdr:rowOff>105373</xdr:rowOff>
    </xdr:to>
    <xdr:sp macro="" textlink="">
      <xdr:nvSpPr>
        <xdr:cNvPr id="11" name="TextBox 10"/>
        <xdr:cNvSpPr txBox="1"/>
      </xdr:nvSpPr>
      <xdr:spPr>
        <a:xfrm>
          <a:off x="6526696" y="886239"/>
          <a:ext cx="3901109" cy="362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</a:t>
          </a:r>
          <a:r>
            <a:rPr lang="en-MY" sz="8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3:</a:t>
          </a:r>
          <a:r>
            <a:rPr lang="en-MY" sz="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MY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Peratus Sumbangan Import Perkhidmatan mengikut Komponen (%)  Percentage Share of Imports of Services by Components (%)</a:t>
          </a:r>
        </a:p>
      </xdr:txBody>
    </xdr:sp>
    <xdr:clientData/>
  </xdr:twoCellAnchor>
  <xdr:twoCellAnchor>
    <xdr:from>
      <xdr:col>2</xdr:col>
      <xdr:colOff>326334</xdr:colOff>
      <xdr:row>24</xdr:row>
      <xdr:rowOff>19876</xdr:rowOff>
    </xdr:from>
    <xdr:to>
      <xdr:col>8</xdr:col>
      <xdr:colOff>549965</xdr:colOff>
      <xdr:row>26</xdr:row>
      <xdr:rowOff>82826</xdr:rowOff>
    </xdr:to>
    <xdr:sp macro="" textlink="">
      <xdr:nvSpPr>
        <xdr:cNvPr id="12" name="TextBox 11">
          <a:hlinkClick xmlns:r="http://schemas.openxmlformats.org/officeDocument/2006/relationships" r:id="rId6"/>
        </xdr:cNvPr>
        <xdr:cNvSpPr txBox="1"/>
      </xdr:nvSpPr>
      <xdr:spPr>
        <a:xfrm>
          <a:off x="1552160" y="4591876"/>
          <a:ext cx="3901109" cy="443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</a:t>
          </a:r>
          <a:r>
            <a:rPr lang="en-MY" sz="75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5:</a:t>
          </a:r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MY" sz="7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Imbangan Perdagangan Perkhidmatan Antarabangsa mengikut Komponen (RM Juta) </a:t>
          </a:r>
          <a:r>
            <a:rPr lang="en-MY" sz="7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/  Balance of International Trade in Services by Components (RM Million)</a:t>
          </a:r>
        </a:p>
      </xdr:txBody>
    </xdr:sp>
    <xdr:clientData/>
  </xdr:twoCellAnchor>
  <xdr:twoCellAnchor>
    <xdr:from>
      <xdr:col>2</xdr:col>
      <xdr:colOff>321365</xdr:colOff>
      <xdr:row>26</xdr:row>
      <xdr:rowOff>6628</xdr:rowOff>
    </xdr:from>
    <xdr:to>
      <xdr:col>8</xdr:col>
      <xdr:colOff>544996</xdr:colOff>
      <xdr:row>27</xdr:row>
      <xdr:rowOff>178262</xdr:rowOff>
    </xdr:to>
    <xdr:sp macro="" textlink="">
      <xdr:nvSpPr>
        <xdr:cNvPr id="13" name="TextBox 12">
          <a:hlinkClick xmlns:r="http://schemas.openxmlformats.org/officeDocument/2006/relationships" r:id="rId7"/>
        </xdr:cNvPr>
        <xdr:cNvSpPr txBox="1"/>
      </xdr:nvSpPr>
      <xdr:spPr>
        <a:xfrm>
          <a:off x="1547191" y="4959628"/>
          <a:ext cx="3901109" cy="362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</a:t>
          </a:r>
          <a:r>
            <a:rPr lang="en-MY" sz="75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6:</a:t>
          </a:r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MY" sz="7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Eksport Perkhidmatan mengikut Negara Rakan Dagang Utama (RM Juta)  </a:t>
          </a:r>
          <a:r>
            <a:rPr lang="en-MY" sz="7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Exports of Services by Major Trading Partner Countries (RM Million) </a:t>
          </a:r>
        </a:p>
      </xdr:txBody>
    </xdr:sp>
    <xdr:clientData/>
  </xdr:twoCellAnchor>
  <xdr:twoCellAnchor>
    <xdr:from>
      <xdr:col>2</xdr:col>
      <xdr:colOff>316399</xdr:colOff>
      <xdr:row>27</xdr:row>
      <xdr:rowOff>92766</xdr:rowOff>
    </xdr:from>
    <xdr:to>
      <xdr:col>8</xdr:col>
      <xdr:colOff>596348</xdr:colOff>
      <xdr:row>29</xdr:row>
      <xdr:rowOff>190499</xdr:rowOff>
    </xdr:to>
    <xdr:sp macro="" textlink="">
      <xdr:nvSpPr>
        <xdr:cNvPr id="14" name="TextBox 13">
          <a:hlinkClick xmlns:r="http://schemas.openxmlformats.org/officeDocument/2006/relationships" r:id="rId8"/>
        </xdr:cNvPr>
        <xdr:cNvSpPr txBox="1"/>
      </xdr:nvSpPr>
      <xdr:spPr>
        <a:xfrm>
          <a:off x="1542225" y="5236266"/>
          <a:ext cx="3957427" cy="4787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</a:t>
          </a:r>
          <a:r>
            <a:rPr lang="en-MY" sz="75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7:</a:t>
          </a:r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MY" sz="7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Peratus Sumbangan Eksport Perkhidmatan mengikut Negara Rakan Dagang Utama (%)  </a:t>
          </a:r>
          <a:r>
            <a:rPr lang="en-MY" sz="7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Percentage Share of Exports of Services by Major Trading Partner Countries (%) </a:t>
          </a:r>
        </a:p>
      </xdr:txBody>
    </xdr:sp>
    <xdr:clientData/>
  </xdr:twoCellAnchor>
  <xdr:twoCellAnchor>
    <xdr:from>
      <xdr:col>2</xdr:col>
      <xdr:colOff>331301</xdr:colOff>
      <xdr:row>29</xdr:row>
      <xdr:rowOff>74551</xdr:rowOff>
    </xdr:from>
    <xdr:to>
      <xdr:col>8</xdr:col>
      <xdr:colOff>554932</xdr:colOff>
      <xdr:row>31</xdr:row>
      <xdr:rowOff>55685</xdr:rowOff>
    </xdr:to>
    <xdr:sp macro="" textlink="">
      <xdr:nvSpPr>
        <xdr:cNvPr id="15" name="TextBox 14">
          <a:hlinkClick xmlns:r="http://schemas.openxmlformats.org/officeDocument/2006/relationships" r:id="rId9"/>
        </xdr:cNvPr>
        <xdr:cNvSpPr txBox="1"/>
      </xdr:nvSpPr>
      <xdr:spPr>
        <a:xfrm>
          <a:off x="1557127" y="5599051"/>
          <a:ext cx="3901109" cy="362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</a:t>
          </a:r>
          <a:r>
            <a:rPr lang="en-MY" sz="75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8:</a:t>
          </a:r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MY" sz="7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Import Perkhidmatan mengikut Negara Rakan Dagang Utama (RM Juta)  </a:t>
          </a:r>
          <a:r>
            <a:rPr lang="en-MY" sz="7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Imports of Services by Major Trading Partner Countries (RM Million) </a:t>
          </a:r>
        </a:p>
      </xdr:txBody>
    </xdr:sp>
    <xdr:clientData/>
  </xdr:twoCellAnchor>
  <xdr:twoCellAnchor>
    <xdr:from>
      <xdr:col>2</xdr:col>
      <xdr:colOff>326332</xdr:colOff>
      <xdr:row>30</xdr:row>
      <xdr:rowOff>160685</xdr:rowOff>
    </xdr:from>
    <xdr:to>
      <xdr:col>8</xdr:col>
      <xdr:colOff>549963</xdr:colOff>
      <xdr:row>33</xdr:row>
      <xdr:rowOff>66261</xdr:rowOff>
    </xdr:to>
    <xdr:sp macro="" textlink="">
      <xdr:nvSpPr>
        <xdr:cNvPr id="16" name="TextBox 15">
          <a:hlinkClick xmlns:r="http://schemas.openxmlformats.org/officeDocument/2006/relationships" r:id="rId10"/>
        </xdr:cNvPr>
        <xdr:cNvSpPr txBox="1"/>
      </xdr:nvSpPr>
      <xdr:spPr>
        <a:xfrm>
          <a:off x="1552158" y="5875685"/>
          <a:ext cx="3901109" cy="477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</a:t>
          </a:r>
          <a:r>
            <a:rPr lang="en-MY" sz="75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9:</a:t>
          </a:r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MY" sz="7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Peratus Sumbangan Import Perkhidmatan mengikut Negara Rakan Dagang Utama (%)  </a:t>
          </a:r>
          <a:r>
            <a:rPr lang="en-MY" sz="7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Percentage Share of Imports of Services by Major Trading Partner Countries (%) </a:t>
          </a:r>
        </a:p>
      </xdr:txBody>
    </xdr:sp>
    <xdr:clientData/>
  </xdr:twoCellAnchor>
  <xdr:twoCellAnchor>
    <xdr:from>
      <xdr:col>2</xdr:col>
      <xdr:colOff>329646</xdr:colOff>
      <xdr:row>32</xdr:row>
      <xdr:rowOff>147434</xdr:rowOff>
    </xdr:from>
    <xdr:to>
      <xdr:col>8</xdr:col>
      <xdr:colOff>553277</xdr:colOff>
      <xdr:row>34</xdr:row>
      <xdr:rowOff>128568</xdr:rowOff>
    </xdr:to>
    <xdr:sp macro="" textlink="">
      <xdr:nvSpPr>
        <xdr:cNvPr id="17" name="TextBox 16">
          <a:hlinkClick xmlns:r="http://schemas.openxmlformats.org/officeDocument/2006/relationships" r:id="rId11"/>
        </xdr:cNvPr>
        <xdr:cNvSpPr txBox="1"/>
      </xdr:nvSpPr>
      <xdr:spPr>
        <a:xfrm>
          <a:off x="1555472" y="6243434"/>
          <a:ext cx="3901109" cy="3621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</a:t>
          </a:r>
          <a:r>
            <a:rPr lang="en-MY" sz="75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10:</a:t>
          </a:r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MY" sz="7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Imbangan Perdagangan Perkhidmatan mengikut Negara Utama (RM Juta)  </a:t>
          </a:r>
          <a:r>
            <a:rPr lang="en-MY" sz="7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Balance of Trade in Services by Major Countries (RM Million) </a:t>
          </a:r>
        </a:p>
      </xdr:txBody>
    </xdr:sp>
    <xdr:clientData/>
  </xdr:twoCellAnchor>
  <xdr:twoCellAnchor>
    <xdr:from>
      <xdr:col>2</xdr:col>
      <xdr:colOff>324676</xdr:colOff>
      <xdr:row>34</xdr:row>
      <xdr:rowOff>26515</xdr:rowOff>
    </xdr:from>
    <xdr:to>
      <xdr:col>8</xdr:col>
      <xdr:colOff>548307</xdr:colOff>
      <xdr:row>36</xdr:row>
      <xdr:rowOff>124241</xdr:rowOff>
    </xdr:to>
    <xdr:sp macro="" textlink="">
      <xdr:nvSpPr>
        <xdr:cNvPr id="18" name="TextBox 17">
          <a:hlinkClick xmlns:r="http://schemas.openxmlformats.org/officeDocument/2006/relationships" r:id="rId12"/>
        </xdr:cNvPr>
        <xdr:cNvSpPr txBox="1"/>
      </xdr:nvSpPr>
      <xdr:spPr>
        <a:xfrm>
          <a:off x="1550502" y="6503515"/>
          <a:ext cx="3901109" cy="478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</a:t>
          </a:r>
          <a:r>
            <a:rPr lang="en-MY" sz="75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11:</a:t>
          </a:r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MY" sz="7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Eksport dan Import Perkhidmatan mengikut Negara Pertubuhan Kerjasama  Islam (OIC) (RM Juta)  </a:t>
          </a:r>
          <a:r>
            <a:rPr lang="en-MY" sz="7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Exports and Imports of Services by Organisation of Islamic Cooperation (OIC) Countries (RM Million) </a:t>
          </a:r>
        </a:p>
      </xdr:txBody>
    </xdr:sp>
    <xdr:clientData/>
  </xdr:twoCellAnchor>
  <xdr:twoCellAnchor>
    <xdr:from>
      <xdr:col>2</xdr:col>
      <xdr:colOff>327992</xdr:colOff>
      <xdr:row>36</xdr:row>
      <xdr:rowOff>71248</xdr:rowOff>
    </xdr:from>
    <xdr:to>
      <xdr:col>8</xdr:col>
      <xdr:colOff>551623</xdr:colOff>
      <xdr:row>38</xdr:row>
      <xdr:rowOff>149087</xdr:rowOff>
    </xdr:to>
    <xdr:sp macro="" textlink="">
      <xdr:nvSpPr>
        <xdr:cNvPr id="19" name="TextBox 18">
          <a:hlinkClick xmlns:r="http://schemas.openxmlformats.org/officeDocument/2006/relationships" r:id="rId13"/>
        </xdr:cNvPr>
        <xdr:cNvSpPr txBox="1"/>
      </xdr:nvSpPr>
      <xdr:spPr>
        <a:xfrm>
          <a:off x="1553818" y="6929248"/>
          <a:ext cx="3901109" cy="458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</a:t>
          </a:r>
          <a:r>
            <a:rPr lang="en-MY" sz="75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12:</a:t>
          </a:r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MY" sz="7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Peratus Sumbangan Eksport dan Import Perkhidmatan mengikut Negara Pertubuhan Kerjasama</a:t>
          </a:r>
          <a:r>
            <a:rPr lang="en-MY" sz="75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MY" sz="7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Islam (OIC) (RM Juta</a:t>
          </a:r>
          <a:r>
            <a:rPr lang="en-MY" sz="7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 Percentage Share of  Exports and Imports of Services by Organisation of Islamic Cooperation (OIC) Countries (RM Million) </a:t>
          </a:r>
        </a:p>
      </xdr:txBody>
    </xdr:sp>
    <xdr:clientData/>
  </xdr:twoCellAnchor>
  <xdr:twoCellAnchor>
    <xdr:from>
      <xdr:col>2</xdr:col>
      <xdr:colOff>331301</xdr:colOff>
      <xdr:row>38</xdr:row>
      <xdr:rowOff>140817</xdr:rowOff>
    </xdr:from>
    <xdr:to>
      <xdr:col>8</xdr:col>
      <xdr:colOff>554932</xdr:colOff>
      <xdr:row>41</xdr:row>
      <xdr:rowOff>49702</xdr:rowOff>
    </xdr:to>
    <xdr:sp macro="" textlink="">
      <xdr:nvSpPr>
        <xdr:cNvPr id="20" name="TextBox 19">
          <a:hlinkClick xmlns:r="http://schemas.openxmlformats.org/officeDocument/2006/relationships" r:id="rId14"/>
        </xdr:cNvPr>
        <xdr:cNvSpPr txBox="1"/>
      </xdr:nvSpPr>
      <xdr:spPr>
        <a:xfrm>
          <a:off x="1557127" y="7379817"/>
          <a:ext cx="3901109" cy="4803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</a:t>
          </a:r>
          <a:r>
            <a:rPr lang="en-MY" sz="75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13:</a:t>
          </a:r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MY" sz="7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Eksport Perkhidmatan mengikut Negara Rakan Dagang Utama dan Komponen (RM Juta)  </a:t>
          </a:r>
          <a:r>
            <a:rPr lang="en-MY" sz="7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Exports of Services by Major Trading Partner Countries and Components (RM Million) </a:t>
          </a:r>
        </a:p>
      </xdr:txBody>
    </xdr:sp>
    <xdr:clientData/>
  </xdr:twoCellAnchor>
  <xdr:twoCellAnchor>
    <xdr:from>
      <xdr:col>2</xdr:col>
      <xdr:colOff>326333</xdr:colOff>
      <xdr:row>40</xdr:row>
      <xdr:rowOff>160689</xdr:rowOff>
    </xdr:from>
    <xdr:to>
      <xdr:col>8</xdr:col>
      <xdr:colOff>549964</xdr:colOff>
      <xdr:row>43</xdr:row>
      <xdr:rowOff>82820</xdr:rowOff>
    </xdr:to>
    <xdr:sp macro="" textlink="">
      <xdr:nvSpPr>
        <xdr:cNvPr id="21" name="TextBox 20">
          <a:hlinkClick xmlns:r="http://schemas.openxmlformats.org/officeDocument/2006/relationships" r:id="rId15"/>
        </xdr:cNvPr>
        <xdr:cNvSpPr txBox="1"/>
      </xdr:nvSpPr>
      <xdr:spPr>
        <a:xfrm>
          <a:off x="1552159" y="7780689"/>
          <a:ext cx="3901109" cy="493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</a:t>
          </a:r>
          <a:r>
            <a:rPr lang="en-MY" sz="75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14:</a:t>
          </a:r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MY" sz="7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Import Perkhidmatan mengikut Negara Rakan Dagang Utama dan Komponen (RM Juta</a:t>
          </a:r>
          <a:r>
            <a:rPr lang="en-MY" sz="7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 Imports of Services by Major Trading Partner Countries and Components (RM Million)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508000</xdr:colOff>
      <xdr:row>2</xdr:row>
      <xdr:rowOff>7046</xdr:rowOff>
    </xdr:from>
    <xdr:to>
      <xdr:col>12</xdr:col>
      <xdr:colOff>0</xdr:colOff>
      <xdr:row>4</xdr:row>
      <xdr:rowOff>65901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 txBox="1"/>
      </xdr:nvSpPr>
      <xdr:spPr>
        <a:xfrm>
          <a:off x="7249583" y="356296"/>
          <a:ext cx="1780521" cy="397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Sumbangan/ </a:t>
          </a:r>
          <a:r>
            <a:rPr lang="en-MY" sz="1100" b="0" i="1">
              <a:latin typeface="Arial" pitchFamily="34" charset="0"/>
              <a:cs typeface="Arial" pitchFamily="34" charset="0"/>
            </a:rPr>
            <a:t>Share </a:t>
          </a:r>
          <a:r>
            <a:rPr lang="en-MY" sz="1100" b="1" i="0">
              <a:latin typeface="Arial" pitchFamily="34" charset="0"/>
              <a:cs typeface="Arial" pitchFamily="34" charset="0"/>
            </a:rPr>
            <a:t>(%)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 txBox="1"/>
      </xdr:nvSpPr>
      <xdr:spPr>
        <a:xfrm>
          <a:off x="200339" y="142865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SpPr txBox="1"/>
      </xdr:nvSpPr>
      <xdr:spPr>
        <a:xfrm>
          <a:off x="200339" y="142484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2</xdr:row>
      <xdr:rowOff>7046</xdr:rowOff>
    </xdr:from>
    <xdr:to>
      <xdr:col>11</xdr:col>
      <xdr:colOff>1023963</xdr:colOff>
      <xdr:row>4</xdr:row>
      <xdr:rowOff>65901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 txBox="1"/>
      </xdr:nvSpPr>
      <xdr:spPr>
        <a:xfrm>
          <a:off x="8191500" y="401653"/>
          <a:ext cx="1853999" cy="399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RM Juta/ </a:t>
          </a:r>
          <a:r>
            <a:rPr lang="en-MY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Million</a:t>
          </a:r>
          <a:endParaRPr lang="en-MY">
            <a:effectLst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 txBox="1"/>
      </xdr:nvSpPr>
      <xdr:spPr>
        <a:xfrm>
          <a:off x="200339" y="142865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 txBox="1"/>
      </xdr:nvSpPr>
      <xdr:spPr>
        <a:xfrm>
          <a:off x="200339" y="142484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615117</xdr:colOff>
      <xdr:row>2</xdr:row>
      <xdr:rowOff>7046</xdr:rowOff>
    </xdr:from>
    <xdr:to>
      <xdr:col>11</xdr:col>
      <xdr:colOff>1100163</xdr:colOff>
      <xdr:row>4</xdr:row>
      <xdr:rowOff>65901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 txBox="1"/>
      </xdr:nvSpPr>
      <xdr:spPr>
        <a:xfrm>
          <a:off x="8520867" y="397571"/>
          <a:ext cx="1523271" cy="401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RM Juta/ </a:t>
          </a:r>
          <a:r>
            <a:rPr lang="en-MY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Million</a:t>
          </a:r>
          <a:endParaRPr lang="en-MY">
            <a:effectLst/>
          </a:endParaRPr>
        </a:p>
      </xdr:txBody>
    </xdr:sp>
    <xdr:clientData/>
  </xdr:twoCellAnchor>
  <xdr:twoCellAnchor>
    <xdr:from>
      <xdr:col>0</xdr:col>
      <xdr:colOff>200339</xdr:colOff>
      <xdr:row>68</xdr:row>
      <xdr:rowOff>18116</xdr:rowOff>
    </xdr:from>
    <xdr:to>
      <xdr:col>4</xdr:col>
      <xdr:colOff>41416</xdr:colOff>
      <xdr:row>69</xdr:row>
      <xdr:rowOff>24848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 txBox="1"/>
      </xdr:nvSpPr>
      <xdr:spPr>
        <a:xfrm>
          <a:off x="200339" y="142865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68</xdr:row>
      <xdr:rowOff>18116</xdr:rowOff>
    </xdr:from>
    <xdr:to>
      <xdr:col>4</xdr:col>
      <xdr:colOff>41416</xdr:colOff>
      <xdr:row>69</xdr:row>
      <xdr:rowOff>24848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 txBox="1"/>
      </xdr:nvSpPr>
      <xdr:spPr>
        <a:xfrm>
          <a:off x="200339" y="142865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653142</xdr:colOff>
      <xdr:row>2</xdr:row>
      <xdr:rowOff>47867</xdr:rowOff>
    </xdr:from>
    <xdr:to>
      <xdr:col>12</xdr:col>
      <xdr:colOff>30641</xdr:colOff>
      <xdr:row>4</xdr:row>
      <xdr:rowOff>106722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 txBox="1"/>
      </xdr:nvSpPr>
      <xdr:spPr>
        <a:xfrm>
          <a:off x="8558892" y="442474"/>
          <a:ext cx="1527428" cy="399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Sumbangan/ </a:t>
          </a:r>
          <a:r>
            <a:rPr lang="en-MY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Share </a:t>
          </a:r>
          <a:r>
            <a:rPr lang="en-MY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(%)</a:t>
          </a:r>
          <a:endParaRPr lang="en-MY">
            <a:effectLst/>
          </a:endParaRPr>
        </a:p>
      </xdr:txBody>
    </xdr:sp>
    <xdr:clientData/>
  </xdr:twoCellAnchor>
  <xdr:twoCellAnchor>
    <xdr:from>
      <xdr:col>0</xdr:col>
      <xdr:colOff>200339</xdr:colOff>
      <xdr:row>68</xdr:row>
      <xdr:rowOff>18116</xdr:rowOff>
    </xdr:from>
    <xdr:to>
      <xdr:col>4</xdr:col>
      <xdr:colOff>41416</xdr:colOff>
      <xdr:row>69</xdr:row>
      <xdr:rowOff>24848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 txBox="1"/>
      </xdr:nvSpPr>
      <xdr:spPr>
        <a:xfrm>
          <a:off x="200339" y="14315141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68</xdr:row>
      <xdr:rowOff>18116</xdr:rowOff>
    </xdr:from>
    <xdr:to>
      <xdr:col>4</xdr:col>
      <xdr:colOff>41416</xdr:colOff>
      <xdr:row>69</xdr:row>
      <xdr:rowOff>24848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 txBox="1"/>
      </xdr:nvSpPr>
      <xdr:spPr>
        <a:xfrm>
          <a:off x="200339" y="14315141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27781</xdr:colOff>
      <xdr:row>47</xdr:row>
      <xdr:rowOff>89160</xdr:rowOff>
    </xdr:from>
    <xdr:to>
      <xdr:col>5</xdr:col>
      <xdr:colOff>1099344</xdr:colOff>
      <xdr:row>54</xdr:row>
      <xdr:rowOff>1322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27781" y="10058660"/>
          <a:ext cx="2563813" cy="12456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23812</xdr:colOff>
      <xdr:row>107</xdr:row>
      <xdr:rowOff>240507</xdr:rowOff>
    </xdr:from>
    <xdr:to>
      <xdr:col>5</xdr:col>
      <xdr:colOff>1095375</xdr:colOff>
      <xdr:row>108</xdr:row>
      <xdr:rowOff>247655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 txBox="1"/>
      </xdr:nvSpPr>
      <xdr:spPr>
        <a:xfrm>
          <a:off x="23812" y="20947857"/>
          <a:ext cx="2557463" cy="25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619112</xdr:colOff>
      <xdr:row>2</xdr:row>
      <xdr:rowOff>35718</xdr:rowOff>
    </xdr:from>
    <xdr:to>
      <xdr:col>16</xdr:col>
      <xdr:colOff>1035832</xdr:colOff>
      <xdr:row>5</xdr:row>
      <xdr:rowOff>84742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SpPr txBox="1"/>
      </xdr:nvSpPr>
      <xdr:spPr>
        <a:xfrm>
          <a:off x="13096862" y="397668"/>
          <a:ext cx="1531145" cy="45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619112</xdr:colOff>
      <xdr:row>61</xdr:row>
      <xdr:rowOff>59530</xdr:rowOff>
    </xdr:from>
    <xdr:to>
      <xdr:col>16</xdr:col>
      <xdr:colOff>1035832</xdr:colOff>
      <xdr:row>63</xdr:row>
      <xdr:rowOff>72835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SpPr txBox="1"/>
      </xdr:nvSpPr>
      <xdr:spPr>
        <a:xfrm>
          <a:off x="13096862" y="11289505"/>
          <a:ext cx="1531145" cy="40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114</xdr:row>
      <xdr:rowOff>0</xdr:rowOff>
    </xdr:from>
    <xdr:to>
      <xdr:col>10</xdr:col>
      <xdr:colOff>567578</xdr:colOff>
      <xdr:row>115</xdr:row>
      <xdr:rowOff>9525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SpPr txBox="1"/>
      </xdr:nvSpPr>
      <xdr:spPr>
        <a:xfrm>
          <a:off x="6819900" y="21602700"/>
          <a:ext cx="481853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600" b="1">
            <a:solidFill>
              <a:schemeClr val="accent5"/>
            </a:solidFill>
          </a:endParaRPr>
        </a:p>
      </xdr:txBody>
    </xdr:sp>
    <xdr:clientData/>
  </xdr:twoCellAnchor>
  <xdr:twoCellAnchor>
    <xdr:from>
      <xdr:col>15</xdr:col>
      <xdr:colOff>619112</xdr:colOff>
      <xdr:row>2</xdr:row>
      <xdr:rowOff>23812</xdr:rowOff>
    </xdr:from>
    <xdr:to>
      <xdr:col>16</xdr:col>
      <xdr:colOff>1035831</xdr:colOff>
      <xdr:row>4</xdr:row>
      <xdr:rowOff>72836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SpPr txBox="1"/>
      </xdr:nvSpPr>
      <xdr:spPr>
        <a:xfrm>
          <a:off x="13096862" y="376237"/>
          <a:ext cx="1531144" cy="401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anose="020B0604020202020204" pitchFamily="7" charset="0"/>
              <a:cs typeface="Arial" panose="020B0604020202020204" pitchFamily="7" charset="0"/>
            </a:rPr>
            <a:t>RM Juta/ </a:t>
          </a:r>
          <a:r>
            <a:rPr lang="en-MY" sz="1100" b="1" i="1">
              <a:latin typeface="Arial" panose="020B0604020202020204" pitchFamily="7" charset="0"/>
              <a:cs typeface="Arial" panose="020B0604020202020204" pitchFamily="7" charset="0"/>
            </a:rPr>
            <a:t>Million</a:t>
          </a:r>
          <a:endParaRPr lang="en-MY" sz="1100" b="0" i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15</xdr:col>
      <xdr:colOff>619112</xdr:colOff>
      <xdr:row>59</xdr:row>
      <xdr:rowOff>59530</xdr:rowOff>
    </xdr:from>
    <xdr:to>
      <xdr:col>16</xdr:col>
      <xdr:colOff>1035831</xdr:colOff>
      <xdr:row>61</xdr:row>
      <xdr:rowOff>84741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SpPr txBox="1"/>
      </xdr:nvSpPr>
      <xdr:spPr>
        <a:xfrm>
          <a:off x="13096862" y="11194255"/>
          <a:ext cx="1531144" cy="406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anose="020B0604020202020204" pitchFamily="7" charset="0"/>
              <a:cs typeface="Arial" panose="020B0604020202020204" pitchFamily="7" charset="0"/>
            </a:rPr>
            <a:t>RM Juta/ </a:t>
          </a:r>
          <a:r>
            <a:rPr lang="en-MY" sz="1100" b="1" i="1">
              <a:latin typeface="Arial" panose="020B0604020202020204" pitchFamily="7" charset="0"/>
              <a:cs typeface="Arial" panose="020B0604020202020204" pitchFamily="7" charset="0"/>
            </a:rPr>
            <a:t>Million</a:t>
          </a:r>
          <a:endParaRPr lang="en-MY" sz="1100" b="0" i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23812</xdr:colOff>
      <xdr:row>48</xdr:row>
      <xdr:rowOff>240507</xdr:rowOff>
    </xdr:from>
    <xdr:to>
      <xdr:col>5</xdr:col>
      <xdr:colOff>1095375</xdr:colOff>
      <xdr:row>49</xdr:row>
      <xdr:rowOff>247655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SpPr txBox="1"/>
      </xdr:nvSpPr>
      <xdr:spPr>
        <a:xfrm>
          <a:off x="23812" y="22529007"/>
          <a:ext cx="2557463" cy="25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23812</xdr:colOff>
      <xdr:row>105</xdr:row>
      <xdr:rowOff>240507</xdr:rowOff>
    </xdr:from>
    <xdr:to>
      <xdr:col>5</xdr:col>
      <xdr:colOff>1095375</xdr:colOff>
      <xdr:row>106</xdr:row>
      <xdr:rowOff>247655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SpPr txBox="1"/>
      </xdr:nvSpPr>
      <xdr:spPr>
        <a:xfrm>
          <a:off x="23812" y="22529007"/>
          <a:ext cx="2557463" cy="25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604631</xdr:colOff>
      <xdr:row>43</xdr:row>
      <xdr:rowOff>16564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7935" cy="8208064"/>
        </a:xfrm>
        <a:prstGeom prst="rect">
          <a:avLst/>
        </a:prstGeom>
      </xdr:spPr>
    </xdr:pic>
    <xdr:clientData/>
  </xdr:twoCellAnchor>
  <xdr:twoCellAnchor>
    <xdr:from>
      <xdr:col>2</xdr:col>
      <xdr:colOff>447259</xdr:colOff>
      <xdr:row>19</xdr:row>
      <xdr:rowOff>165652</xdr:rowOff>
    </xdr:from>
    <xdr:to>
      <xdr:col>9</xdr:col>
      <xdr:colOff>57977</xdr:colOff>
      <xdr:row>22</xdr:row>
      <xdr:rowOff>87783</xdr:rowOff>
    </xdr:to>
    <xdr:sp macro="" textlink="">
      <xdr:nvSpPr>
        <xdr:cNvPr id="5" name="TextBox 4">
          <a:hlinkClick xmlns:r="http://schemas.openxmlformats.org/officeDocument/2006/relationships" r:id="rId2"/>
        </xdr:cNvPr>
        <xdr:cNvSpPr txBox="1"/>
      </xdr:nvSpPr>
      <xdr:spPr>
        <a:xfrm>
          <a:off x="1673085" y="3785152"/>
          <a:ext cx="3901109" cy="493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</a:t>
          </a:r>
          <a:r>
            <a:rPr lang="en-MY" sz="75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1:</a:t>
          </a:r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MY" sz="7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Eksport Perkhidmatan mengikut Komponen (RM Juta</a:t>
          </a:r>
          <a:r>
            <a:rPr lang="en-MY" sz="7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)/  Exports of Services by Components (RM Million)</a:t>
          </a:r>
        </a:p>
      </xdr:txBody>
    </xdr:sp>
    <xdr:clientData/>
  </xdr:twoCellAnchor>
  <xdr:twoCellAnchor>
    <xdr:from>
      <xdr:col>2</xdr:col>
      <xdr:colOff>463826</xdr:colOff>
      <xdr:row>18</xdr:row>
      <xdr:rowOff>99392</xdr:rowOff>
    </xdr:from>
    <xdr:to>
      <xdr:col>4</xdr:col>
      <xdr:colOff>389283</xdr:colOff>
      <xdr:row>20</xdr:row>
      <xdr:rowOff>74544</xdr:rowOff>
    </xdr:to>
    <xdr:sp macro="" textlink="">
      <xdr:nvSpPr>
        <xdr:cNvPr id="6" name="TextBox 5"/>
        <xdr:cNvSpPr txBox="1"/>
      </xdr:nvSpPr>
      <xdr:spPr>
        <a:xfrm>
          <a:off x="1689652" y="3528392"/>
          <a:ext cx="1151283" cy="3561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2010-2015</a:t>
          </a:r>
          <a:endParaRPr lang="en-MY" sz="1100" b="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455545</xdr:colOff>
      <xdr:row>21</xdr:row>
      <xdr:rowOff>157369</xdr:rowOff>
    </xdr:from>
    <xdr:to>
      <xdr:col>9</xdr:col>
      <xdr:colOff>66263</xdr:colOff>
      <xdr:row>24</xdr:row>
      <xdr:rowOff>79500</xdr:rowOff>
    </xdr:to>
    <xdr:sp macro="" textlink="">
      <xdr:nvSpPr>
        <xdr:cNvPr id="7" name="TextBox 6">
          <a:hlinkClick xmlns:r="http://schemas.openxmlformats.org/officeDocument/2006/relationships" r:id="rId3"/>
        </xdr:cNvPr>
        <xdr:cNvSpPr txBox="1"/>
      </xdr:nvSpPr>
      <xdr:spPr>
        <a:xfrm>
          <a:off x="1681371" y="4157869"/>
          <a:ext cx="3901109" cy="493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</a:t>
          </a:r>
          <a:r>
            <a:rPr lang="en-MY" sz="75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2:</a:t>
          </a:r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MY" sz="7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Import Perkhidmatan mengikut Komponen (RM Juta) /  </a:t>
          </a:r>
          <a:r>
            <a:rPr lang="en-MY" sz="7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Imports of Services by Components (RM Million)</a:t>
          </a:r>
        </a:p>
      </xdr:txBody>
    </xdr:sp>
    <xdr:clientData/>
  </xdr:twoCellAnchor>
  <xdr:twoCellAnchor>
    <xdr:from>
      <xdr:col>2</xdr:col>
      <xdr:colOff>455546</xdr:colOff>
      <xdr:row>23</xdr:row>
      <xdr:rowOff>165652</xdr:rowOff>
    </xdr:from>
    <xdr:to>
      <xdr:col>9</xdr:col>
      <xdr:colOff>66264</xdr:colOff>
      <xdr:row>26</xdr:row>
      <xdr:rowOff>87783</xdr:rowOff>
    </xdr:to>
    <xdr:sp macro="" textlink="">
      <xdr:nvSpPr>
        <xdr:cNvPr id="8" name="TextBox 7">
          <a:hlinkClick xmlns:r="http://schemas.openxmlformats.org/officeDocument/2006/relationships" r:id="rId4"/>
        </xdr:cNvPr>
        <xdr:cNvSpPr txBox="1"/>
      </xdr:nvSpPr>
      <xdr:spPr>
        <a:xfrm>
          <a:off x="1681372" y="4547152"/>
          <a:ext cx="3901109" cy="493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</a:t>
          </a:r>
          <a:r>
            <a:rPr lang="en-MY" sz="75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3:</a:t>
          </a:r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MY" sz="7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Imbangan Perdagangan Perkhidmatan mengikut Komponen (RM Juta) / </a:t>
          </a:r>
          <a:r>
            <a:rPr lang="en-MY" sz="7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Balance of Trade in Services by Components (RM Million)</a:t>
          </a:r>
        </a:p>
      </xdr:txBody>
    </xdr:sp>
    <xdr:clientData/>
  </xdr:twoCellAnchor>
  <xdr:twoCellAnchor>
    <xdr:from>
      <xdr:col>2</xdr:col>
      <xdr:colOff>450578</xdr:colOff>
      <xdr:row>25</xdr:row>
      <xdr:rowOff>168965</xdr:rowOff>
    </xdr:from>
    <xdr:to>
      <xdr:col>9</xdr:col>
      <xdr:colOff>61296</xdr:colOff>
      <xdr:row>28</xdr:row>
      <xdr:rowOff>91096</xdr:rowOff>
    </xdr:to>
    <xdr:sp macro="" textlink="">
      <xdr:nvSpPr>
        <xdr:cNvPr id="9" name="TextBox 8">
          <a:hlinkClick xmlns:r="http://schemas.openxmlformats.org/officeDocument/2006/relationships" r:id="rId5"/>
        </xdr:cNvPr>
        <xdr:cNvSpPr txBox="1"/>
      </xdr:nvSpPr>
      <xdr:spPr>
        <a:xfrm>
          <a:off x="1676404" y="4931465"/>
          <a:ext cx="3901109" cy="493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</a:t>
          </a:r>
          <a:r>
            <a:rPr lang="en-MY" sz="75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4:</a:t>
          </a:r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MY" sz="7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Eksport Perkhidmatan mengikut Negara Rakan Dagang Utama (RM Juta) / </a:t>
          </a:r>
          <a:r>
            <a:rPr lang="en-MY" sz="7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Exports of Services by Major Trading Partner Countries (RM Million)</a:t>
          </a:r>
        </a:p>
      </xdr:txBody>
    </xdr:sp>
    <xdr:clientData/>
  </xdr:twoCellAnchor>
  <xdr:twoCellAnchor>
    <xdr:from>
      <xdr:col>2</xdr:col>
      <xdr:colOff>453892</xdr:colOff>
      <xdr:row>27</xdr:row>
      <xdr:rowOff>172278</xdr:rowOff>
    </xdr:from>
    <xdr:to>
      <xdr:col>9</xdr:col>
      <xdr:colOff>64610</xdr:colOff>
      <xdr:row>30</xdr:row>
      <xdr:rowOff>94409</xdr:rowOff>
    </xdr:to>
    <xdr:sp macro="" textlink="">
      <xdr:nvSpPr>
        <xdr:cNvPr id="10" name="TextBox 9">
          <a:hlinkClick xmlns:r="http://schemas.openxmlformats.org/officeDocument/2006/relationships" r:id="rId6"/>
        </xdr:cNvPr>
        <xdr:cNvSpPr txBox="1"/>
      </xdr:nvSpPr>
      <xdr:spPr>
        <a:xfrm>
          <a:off x="1679718" y="5315778"/>
          <a:ext cx="3901109" cy="493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Jadual</a:t>
          </a:r>
          <a:r>
            <a:rPr lang="en-MY" sz="75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5:</a:t>
          </a:r>
          <a:r>
            <a:rPr lang="en-MY" sz="7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MY" sz="75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Import Perkhidmatan mengikut Negara Rakan Dagang Utama (RM Juta) /  </a:t>
          </a:r>
          <a:r>
            <a:rPr lang="en-MY" sz="75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Imports of Services by Major Trading Partner Countries (RM Million)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844625</xdr:colOff>
      <xdr:row>1</xdr:row>
      <xdr:rowOff>180695</xdr:rowOff>
    </xdr:from>
    <xdr:to>
      <xdr:col>12</xdr:col>
      <xdr:colOff>12169</xdr:colOff>
      <xdr:row>4</xdr:row>
      <xdr:rowOff>51125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7588325" y="342620"/>
          <a:ext cx="2587019" cy="40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844625</xdr:colOff>
      <xdr:row>1</xdr:row>
      <xdr:rowOff>180695</xdr:rowOff>
    </xdr:from>
    <xdr:to>
      <xdr:col>12</xdr:col>
      <xdr:colOff>12169</xdr:colOff>
      <xdr:row>4</xdr:row>
      <xdr:rowOff>51125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588325" y="342620"/>
          <a:ext cx="2587019" cy="40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82</xdr:row>
      <xdr:rowOff>0</xdr:rowOff>
    </xdr:from>
    <xdr:to>
      <xdr:col>4</xdr:col>
      <xdr:colOff>46225</xdr:colOff>
      <xdr:row>83</xdr:row>
      <xdr:rowOff>130965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2412" y="15202879"/>
          <a:ext cx="1535907" cy="406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 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2779046</xdr:colOff>
      <xdr:row>83</xdr:row>
      <xdr:rowOff>-1</xdr:rowOff>
    </xdr:from>
    <xdr:to>
      <xdr:col>4</xdr:col>
      <xdr:colOff>3265661</xdr:colOff>
      <xdr:row>85</xdr:row>
      <xdr:rowOff>270624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4291840" y="15284823"/>
          <a:ext cx="486615" cy="696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600" b="1">
            <a:solidFill>
              <a:schemeClr val="accent5"/>
            </a:solidFill>
          </a:endParaRPr>
        </a:p>
      </xdr:txBody>
    </xdr:sp>
    <xdr:clientData/>
  </xdr:twoCellAnchor>
  <xdr:twoCellAnchor>
    <xdr:from>
      <xdr:col>10</xdr:col>
      <xdr:colOff>815028</xdr:colOff>
      <xdr:row>2</xdr:row>
      <xdr:rowOff>22409</xdr:rowOff>
    </xdr:from>
    <xdr:to>
      <xdr:col>12</xdr:col>
      <xdr:colOff>54429</xdr:colOff>
      <xdr:row>4</xdr:row>
      <xdr:rowOff>83339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0054278" y="417016"/>
          <a:ext cx="1334901" cy="40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0</xdr:colOff>
      <xdr:row>0</xdr:row>
      <xdr:rowOff>126999</xdr:rowOff>
    </xdr:from>
    <xdr:to>
      <xdr:col>12</xdr:col>
      <xdr:colOff>0</xdr:colOff>
      <xdr:row>3</xdr:row>
      <xdr:rowOff>55459</xdr:rowOff>
    </xdr:to>
    <xdr:sp macro="" textlink="">
      <xdr:nvSpPr>
        <xdr:cNvPr id="11" name="Chevron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10287000" y="126999"/>
          <a:ext cx="0" cy="513567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82</xdr:row>
      <xdr:rowOff>0</xdr:rowOff>
    </xdr:from>
    <xdr:to>
      <xdr:col>4</xdr:col>
      <xdr:colOff>46225</xdr:colOff>
      <xdr:row>83</xdr:row>
      <xdr:rowOff>130965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22412" y="18757900"/>
          <a:ext cx="1611313" cy="34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 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2779046</xdr:colOff>
      <xdr:row>83</xdr:row>
      <xdr:rowOff>-1</xdr:rowOff>
    </xdr:from>
    <xdr:to>
      <xdr:col>4</xdr:col>
      <xdr:colOff>3265661</xdr:colOff>
      <xdr:row>85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4366546" y="18967449"/>
          <a:ext cx="486615" cy="68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600" b="1">
            <a:solidFill>
              <a:schemeClr val="accent5"/>
            </a:solidFill>
          </a:endParaRPr>
        </a:p>
      </xdr:txBody>
    </xdr:sp>
    <xdr:clientData/>
  </xdr:twoCellAnchor>
  <xdr:twoCellAnchor>
    <xdr:from>
      <xdr:col>10</xdr:col>
      <xdr:colOff>414617</xdr:colOff>
      <xdr:row>2</xdr:row>
      <xdr:rowOff>22409</xdr:rowOff>
    </xdr:from>
    <xdr:to>
      <xdr:col>12</xdr:col>
      <xdr:colOff>40823</xdr:colOff>
      <xdr:row>4</xdr:row>
      <xdr:rowOff>83339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9793941" y="414615"/>
          <a:ext cx="1732911" cy="408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Sumbangan/ </a:t>
          </a:r>
          <a:r>
            <a:rPr lang="en-MY" sz="1100" b="0" i="1">
              <a:latin typeface="Arial" pitchFamily="34" charset="0"/>
              <a:cs typeface="Arial" pitchFamily="34" charset="0"/>
            </a:rPr>
            <a:t>Share </a:t>
          </a:r>
          <a:r>
            <a:rPr lang="en-MY" sz="1100" b="1" i="0">
              <a:latin typeface="Arial" pitchFamily="34" charset="0"/>
              <a:cs typeface="Arial" pitchFamily="34" charset="0"/>
            </a:rPr>
            <a:t>(%)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0</xdr:colOff>
      <xdr:row>0</xdr:row>
      <xdr:rowOff>126999</xdr:rowOff>
    </xdr:from>
    <xdr:to>
      <xdr:col>12</xdr:col>
      <xdr:colOff>0</xdr:colOff>
      <xdr:row>3</xdr:row>
      <xdr:rowOff>55459</xdr:rowOff>
    </xdr:to>
    <xdr:sp macro="" textlink="">
      <xdr:nvSpPr>
        <xdr:cNvPr id="7" name="Chevron 10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10775950" y="126999"/>
          <a:ext cx="0" cy="461860"/>
        </a:xfrm>
        <a:prstGeom prst="chevron">
          <a:avLst/>
        </a:prstGeom>
        <a:solidFill>
          <a:srgbClr val="4BACC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39673</xdr:rowOff>
    </xdr:from>
    <xdr:to>
      <xdr:col>4</xdr:col>
      <xdr:colOff>87308</xdr:colOff>
      <xdr:row>83</xdr:row>
      <xdr:rowOff>23819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0" y="14910579"/>
          <a:ext cx="1599402" cy="1984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 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2780576</xdr:colOff>
      <xdr:row>83</xdr:row>
      <xdr:rowOff>2271</xdr:rowOff>
    </xdr:from>
    <xdr:to>
      <xdr:col>4</xdr:col>
      <xdr:colOff>3271673</xdr:colOff>
      <xdr:row>85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4293370" y="15253477"/>
          <a:ext cx="491097" cy="7031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600" b="1">
            <a:solidFill>
              <a:schemeClr val="accent5"/>
            </a:solidFill>
          </a:endParaRPr>
        </a:p>
      </xdr:txBody>
    </xdr:sp>
    <xdr:clientData/>
  </xdr:twoCellAnchor>
  <xdr:twoCellAnchor>
    <xdr:from>
      <xdr:col>10</xdr:col>
      <xdr:colOff>777308</xdr:colOff>
      <xdr:row>2</xdr:row>
      <xdr:rowOff>23811</xdr:rowOff>
    </xdr:from>
    <xdr:to>
      <xdr:col>12</xdr:col>
      <xdr:colOff>0</xdr:colOff>
      <xdr:row>4</xdr:row>
      <xdr:rowOff>84741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9921308" y="377597"/>
          <a:ext cx="1345406" cy="401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39673</xdr:rowOff>
    </xdr:from>
    <xdr:to>
      <xdr:col>4</xdr:col>
      <xdr:colOff>87308</xdr:colOff>
      <xdr:row>83</xdr:row>
      <xdr:rowOff>23819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0" y="18911873"/>
          <a:ext cx="1674808" cy="193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 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2780576</xdr:colOff>
      <xdr:row>83</xdr:row>
      <xdr:rowOff>2271</xdr:rowOff>
    </xdr:from>
    <xdr:to>
      <xdr:col>4</xdr:col>
      <xdr:colOff>3271673</xdr:colOff>
      <xdr:row>85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4368076" y="19084021"/>
          <a:ext cx="491097" cy="696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MY" sz="1600" b="1">
            <a:solidFill>
              <a:schemeClr val="accent5"/>
            </a:solidFill>
          </a:endParaRPr>
        </a:p>
      </xdr:txBody>
    </xdr:sp>
    <xdr:clientData/>
  </xdr:twoCellAnchor>
  <xdr:twoCellAnchor>
    <xdr:from>
      <xdr:col>9</xdr:col>
      <xdr:colOff>441932</xdr:colOff>
      <xdr:row>2</xdr:row>
      <xdr:rowOff>14473</xdr:rowOff>
    </xdr:from>
    <xdr:to>
      <xdr:col>12</xdr:col>
      <xdr:colOff>8638</xdr:colOff>
      <xdr:row>4</xdr:row>
      <xdr:rowOff>75403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8921050" y="365591"/>
          <a:ext cx="1763059" cy="4045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Sumbangan/ </a:t>
          </a:r>
          <a:r>
            <a:rPr lang="en-MY" sz="1100" b="0" i="1">
              <a:latin typeface="Arial" pitchFamily="34" charset="0"/>
              <a:cs typeface="Arial" pitchFamily="34" charset="0"/>
            </a:rPr>
            <a:t>Share </a:t>
          </a:r>
          <a:r>
            <a:rPr lang="en-MY" sz="1100" b="1" i="0">
              <a:latin typeface="Arial" pitchFamily="34" charset="0"/>
              <a:cs typeface="Arial" pitchFamily="34" charset="0"/>
            </a:rPr>
            <a:t>(%)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24819</xdr:colOff>
      <xdr:row>82</xdr:row>
      <xdr:rowOff>36431</xdr:rowOff>
    </xdr:from>
    <xdr:to>
      <xdr:col>4</xdr:col>
      <xdr:colOff>137077</xdr:colOff>
      <xdr:row>83</xdr:row>
      <xdr:rowOff>21979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24819" y="14660107"/>
          <a:ext cx="1625052" cy="198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765387</xdr:colOff>
      <xdr:row>2</xdr:row>
      <xdr:rowOff>23812</xdr:rowOff>
    </xdr:from>
    <xdr:to>
      <xdr:col>12</xdr:col>
      <xdr:colOff>0</xdr:colOff>
      <xdr:row>4</xdr:row>
      <xdr:rowOff>84742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9977423" y="377598"/>
          <a:ext cx="1354932" cy="401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200339" y="14264203"/>
          <a:ext cx="1514164" cy="1806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788596</xdr:colOff>
      <xdr:row>2</xdr:row>
      <xdr:rowOff>23812</xdr:rowOff>
    </xdr:from>
    <xdr:to>
      <xdr:col>12</xdr:col>
      <xdr:colOff>0</xdr:colOff>
      <xdr:row>4</xdr:row>
      <xdr:rowOff>84742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/>
      </xdr:nvSpPr>
      <xdr:spPr>
        <a:xfrm>
          <a:off x="8666331" y="371194"/>
          <a:ext cx="1408720" cy="408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437029</xdr:colOff>
      <xdr:row>2</xdr:row>
      <xdr:rowOff>14941</xdr:rowOff>
    </xdr:from>
    <xdr:to>
      <xdr:col>12</xdr:col>
      <xdr:colOff>0</xdr:colOff>
      <xdr:row>4</xdr:row>
      <xdr:rowOff>75871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/>
      </xdr:nvSpPr>
      <xdr:spPr>
        <a:xfrm>
          <a:off x="7194176" y="362323"/>
          <a:ext cx="1819089" cy="408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Sumbangan/ </a:t>
          </a:r>
          <a:r>
            <a:rPr lang="en-MY" sz="1100" b="0" i="1">
              <a:latin typeface="Arial" pitchFamily="34" charset="0"/>
              <a:cs typeface="Arial" pitchFamily="34" charset="0"/>
            </a:rPr>
            <a:t>Share </a:t>
          </a:r>
          <a:r>
            <a:rPr lang="en-MY" sz="1100" b="1" i="0">
              <a:latin typeface="Arial" pitchFamily="34" charset="0"/>
              <a:cs typeface="Arial" pitchFamily="34" charset="0"/>
            </a:rPr>
            <a:t>(%)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 txBox="1"/>
      </xdr:nvSpPr>
      <xdr:spPr>
        <a:xfrm>
          <a:off x="200339" y="142484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 txBox="1"/>
      </xdr:nvSpPr>
      <xdr:spPr>
        <a:xfrm>
          <a:off x="200339" y="142484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690541</xdr:colOff>
      <xdr:row>2</xdr:row>
      <xdr:rowOff>23812</xdr:rowOff>
    </xdr:from>
    <xdr:to>
      <xdr:col>11</xdr:col>
      <xdr:colOff>1035823</xdr:colOff>
      <xdr:row>4</xdr:row>
      <xdr:rowOff>84742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SpPr txBox="1"/>
      </xdr:nvSpPr>
      <xdr:spPr>
        <a:xfrm>
          <a:off x="8615341" y="414337"/>
          <a:ext cx="1535907" cy="40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MY" sz="1100" b="1" i="0">
              <a:latin typeface="Arial" pitchFamily="34" charset="0"/>
              <a:cs typeface="Arial" pitchFamily="34" charset="0"/>
            </a:rPr>
            <a:t>RM Juta/ </a:t>
          </a:r>
          <a:r>
            <a:rPr lang="en-MY" sz="1100" b="1" i="1">
              <a:latin typeface="Arial" pitchFamily="34" charset="0"/>
              <a:cs typeface="Arial" pitchFamily="34" charset="0"/>
            </a:rPr>
            <a:t>Million</a:t>
          </a:r>
          <a:endParaRPr lang="en-MY" sz="11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 txBox="1"/>
      </xdr:nvSpPr>
      <xdr:spPr>
        <a:xfrm>
          <a:off x="200339" y="142484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200339</xdr:colOff>
      <xdr:row>75</xdr:row>
      <xdr:rowOff>18116</xdr:rowOff>
    </xdr:from>
    <xdr:to>
      <xdr:col>4</xdr:col>
      <xdr:colOff>41416</xdr:colOff>
      <xdr:row>76</xdr:row>
      <xdr:rowOff>24848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 txBox="1"/>
      </xdr:nvSpPr>
      <xdr:spPr>
        <a:xfrm>
          <a:off x="200339" y="14248466"/>
          <a:ext cx="1517477" cy="178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MY" sz="900" b="1" i="0">
              <a:latin typeface="Arial" pitchFamily="34" charset="0"/>
              <a:cs typeface="Arial" pitchFamily="34" charset="0"/>
            </a:rPr>
            <a:t>r:</a:t>
          </a:r>
          <a:r>
            <a:rPr lang="en-MY" sz="900" i="0" baseline="0">
              <a:latin typeface="Arial" pitchFamily="34" charset="0"/>
              <a:cs typeface="Arial" pitchFamily="34" charset="0"/>
            </a:rPr>
            <a:t>  </a:t>
          </a:r>
          <a:r>
            <a:rPr lang="en-MY" sz="900" b="1" i="0" baseline="0">
              <a:latin typeface="Arial" pitchFamily="34" charset="0"/>
              <a:cs typeface="Arial" pitchFamily="34" charset="0"/>
            </a:rPr>
            <a:t>Disemak</a:t>
          </a:r>
          <a:r>
            <a:rPr lang="en-MY" sz="900" i="0" baseline="0">
              <a:latin typeface="Arial" pitchFamily="34" charset="0"/>
              <a:cs typeface="Arial" pitchFamily="34" charset="0"/>
            </a:rPr>
            <a:t>/ </a:t>
          </a:r>
          <a:r>
            <a:rPr lang="en-MY" sz="900" b="0" i="1" baseline="0">
              <a:latin typeface="Arial" pitchFamily="34" charset="0"/>
              <a:cs typeface="Arial" pitchFamily="34" charset="0"/>
            </a:rPr>
            <a:t>Revised</a:t>
          </a:r>
          <a:endParaRPr lang="en-MY" sz="900" b="0" i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%20CURRENT%20ACCOUNT%20CENTRAL\1.%20COMPILATION%202019\1.%20Table%20123\BOP%202017F%202018R%20Preliminary%2029032019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F (maintain) 2016R (TM)  "/>
      <sheetName val="BOP 2015F &amp; 2016R"/>
      <sheetName val="BOP 2015F (maintain) &amp; 2016R"/>
      <sheetName val="BOP 2015F (maintain) &amp; 2016S"/>
      <sheetName val="17F 18R_BOP detail"/>
      <sheetName val="17F 18R_BOP simplified (2)"/>
      <sheetName val="BOP Q22018_IAP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9">
          <cell r="V69">
            <v>10724.981</v>
          </cell>
        </row>
        <row r="99">
          <cell r="V99">
            <v>1663.144</v>
          </cell>
        </row>
        <row r="100">
          <cell r="V100">
            <v>9287.9459999999999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view="pageBreakPreview" topLeftCell="A15" zoomScaleNormal="100" zoomScaleSheetLayoutView="100" workbookViewId="0">
      <selection activeCell="N40" sqref="N40"/>
    </sheetView>
  </sheetViews>
  <sheetFormatPr defaultRowHeight="1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8"/>
  <sheetViews>
    <sheetView view="pageBreakPreview" zoomScale="70" zoomScaleNormal="90" zoomScaleSheetLayoutView="70" workbookViewId="0">
      <pane xSplit="6" ySplit="8" topLeftCell="G9" activePane="bottomRight" state="frozen"/>
      <selection pane="topRight" activeCell="G1" sqref="G1"/>
      <selection pane="bottomLeft" activeCell="A7" sqref="A7"/>
      <selection pane="bottomRight" activeCell="Q17" sqref="Q17"/>
    </sheetView>
  </sheetViews>
  <sheetFormatPr defaultColWidth="9.140625" defaultRowHeight="15.75"/>
  <cols>
    <col min="1" max="1" width="3.7109375" style="70" customWidth="1"/>
    <col min="2" max="2" width="10.7109375" style="95" customWidth="1"/>
    <col min="3" max="3" width="5.7109375" style="70" customWidth="1"/>
    <col min="4" max="4" width="5" style="70" customWidth="1"/>
    <col min="5" max="5" width="26.42578125" style="70" customWidth="1"/>
    <col min="6" max="6" width="2.42578125" style="70" customWidth="1"/>
    <col min="7" max="8" width="15.7109375" style="96" customWidth="1"/>
    <col min="9" max="9" width="15.5703125" style="96" customWidth="1"/>
    <col min="10" max="10" width="17.5703125" style="96" bestFit="1" customWidth="1"/>
    <col min="11" max="11" width="16.7109375" style="96" customWidth="1"/>
    <col min="12" max="12" width="15.5703125" style="96" customWidth="1"/>
    <col min="13" max="16384" width="9.140625" style="70"/>
  </cols>
  <sheetData>
    <row r="2" spans="1:12" ht="15" customHeight="1">
      <c r="A2" s="504" t="s">
        <v>238</v>
      </c>
      <c r="B2" s="504"/>
      <c r="C2" s="504"/>
      <c r="D2" s="236" t="s">
        <v>189</v>
      </c>
      <c r="G2" s="98"/>
      <c r="H2" s="98"/>
      <c r="I2" s="98"/>
      <c r="J2" s="98"/>
      <c r="K2" s="98"/>
      <c r="L2" s="98"/>
    </row>
    <row r="3" spans="1:12" ht="15" customHeight="1">
      <c r="A3" s="504"/>
      <c r="B3" s="504"/>
      <c r="C3" s="504"/>
      <c r="D3" s="237" t="s">
        <v>252</v>
      </c>
      <c r="G3" s="100"/>
      <c r="H3" s="100"/>
      <c r="J3" s="493"/>
      <c r="K3" s="493"/>
    </row>
    <row r="4" spans="1:12" ht="12" customHeight="1">
      <c r="A4" s="72"/>
      <c r="B4" s="77"/>
      <c r="C4" s="72"/>
      <c r="D4" s="72"/>
      <c r="E4" s="72"/>
      <c r="F4" s="72"/>
      <c r="G4" s="100"/>
      <c r="H4" s="100"/>
      <c r="I4" s="100"/>
      <c r="J4" s="493"/>
      <c r="K4" s="493"/>
      <c r="L4" s="100"/>
    </row>
    <row r="5" spans="1:12" s="238" customFormat="1" ht="24.75" customHeight="1">
      <c r="A5" s="496"/>
      <c r="B5" s="496"/>
      <c r="C5" s="496"/>
      <c r="D5" s="496"/>
      <c r="E5" s="496"/>
      <c r="F5" s="496"/>
      <c r="G5" s="389">
        <v>2016</v>
      </c>
      <c r="H5" s="389">
        <v>2017</v>
      </c>
      <c r="I5" s="389">
        <v>2018</v>
      </c>
      <c r="J5" s="389">
        <v>2019</v>
      </c>
      <c r="K5" s="389">
        <v>2020</v>
      </c>
      <c r="L5" s="389" t="s">
        <v>226</v>
      </c>
    </row>
    <row r="6" spans="1:12" ht="15" customHeight="1">
      <c r="A6" s="391"/>
      <c r="B6" s="391"/>
      <c r="C6" s="391"/>
      <c r="D6" s="391"/>
      <c r="E6" s="391"/>
      <c r="F6" s="391"/>
      <c r="G6" s="392"/>
      <c r="H6" s="392"/>
      <c r="I6" s="392"/>
      <c r="J6" s="392"/>
      <c r="K6" s="392"/>
      <c r="L6" s="392"/>
    </row>
    <row r="7" spans="1:12" s="106" customFormat="1" ht="24.75" customHeight="1" thickBot="1">
      <c r="A7" s="352"/>
      <c r="B7" s="352" t="s">
        <v>221</v>
      </c>
      <c r="C7" s="352"/>
      <c r="D7" s="352"/>
      <c r="E7" s="352"/>
      <c r="F7" s="353"/>
      <c r="G7" s="355">
        <f>'Table 8'!G7/'Table 8'!G$7*100</f>
        <v>100</v>
      </c>
      <c r="H7" s="355">
        <f>'Table 8'!H7/'Table 8'!H$7*100</f>
        <v>100</v>
      </c>
      <c r="I7" s="355">
        <f>'Table 8'!I7/'Table 8'!I$7*100</f>
        <v>100</v>
      </c>
      <c r="J7" s="355">
        <f>'Table 8'!J7/'Table 8'!J$7*100</f>
        <v>100</v>
      </c>
      <c r="K7" s="355">
        <f>'Table 8'!K7/'Table 8'!K$7*100</f>
        <v>100</v>
      </c>
      <c r="L7" s="355">
        <f>'Table 8'!L7/'Table 8'!L$7*100</f>
        <v>100</v>
      </c>
    </row>
    <row r="8" spans="1:12" s="95" customFormat="1" ht="12.75" customHeight="1">
      <c r="G8" s="211"/>
      <c r="H8" s="211"/>
      <c r="I8" s="211"/>
      <c r="J8" s="211"/>
      <c r="K8" s="211"/>
      <c r="L8" s="211"/>
    </row>
    <row r="9" spans="1:12" s="68" customFormat="1" ht="17.100000000000001" customHeight="1">
      <c r="A9" s="108"/>
      <c r="B9" s="109" t="s">
        <v>26</v>
      </c>
      <c r="C9" s="109"/>
      <c r="D9" s="109"/>
      <c r="E9" s="109"/>
      <c r="F9" s="108"/>
      <c r="G9" s="231">
        <f>'Table 8'!G9/'Table 8'!G$7*100</f>
        <v>69.889781935155426</v>
      </c>
      <c r="H9" s="231">
        <f>'Table 8'!H9/'Table 8'!H$7*100</f>
        <v>66.608540859967377</v>
      </c>
      <c r="I9" s="231">
        <f>'Table 8'!I9/'Table 8'!I$7*100</f>
        <v>69.013085575831482</v>
      </c>
      <c r="J9" s="231">
        <f>'Table 8'!J9/'Table 8'!J$7*100</f>
        <v>67.28434909604421</v>
      </c>
      <c r="K9" s="231">
        <f>'Table 8'!K9/'Table 8'!K$7*100</f>
        <v>55.714079667872632</v>
      </c>
      <c r="L9" s="231">
        <f>'Table 8'!L9/'Table 8'!L$7*100</f>
        <v>56.444213158007237</v>
      </c>
    </row>
    <row r="10" spans="1:12" ht="15" customHeight="1">
      <c r="A10" s="111"/>
      <c r="B10" s="118"/>
      <c r="C10" s="112" t="s">
        <v>30</v>
      </c>
      <c r="D10" s="112"/>
      <c r="E10" s="112"/>
      <c r="G10" s="208">
        <f>'Table 8'!G10/'Table 8'!G$7*100</f>
        <v>19.420192713383457</v>
      </c>
      <c r="H10" s="208">
        <f>'Table 8'!H10/'Table 8'!H$7*100</f>
        <v>19.215690980582416</v>
      </c>
      <c r="I10" s="208">
        <f>'Table 8'!I10/'Table 8'!I$7*100</f>
        <v>20.60815107180801</v>
      </c>
      <c r="J10" s="208">
        <f>'Table 8'!J10/'Table 8'!J$7*100</f>
        <v>21.305052817969049</v>
      </c>
      <c r="K10" s="208">
        <f>'Table 8'!K10/'Table 8'!K$7*100</f>
        <v>16.702998586384592</v>
      </c>
      <c r="L10" s="208">
        <f>'Table 8'!L10/'Table 8'!L$7*100</f>
        <v>15.670055602776062</v>
      </c>
    </row>
    <row r="11" spans="1:12" ht="15" customHeight="1">
      <c r="A11" s="111"/>
      <c r="B11" s="118"/>
      <c r="C11" s="112" t="s">
        <v>92</v>
      </c>
      <c r="D11" s="112"/>
      <c r="E11" s="112"/>
      <c r="G11" s="208">
        <f>'Table 8'!G11/'Table 8'!G$7*100</f>
        <v>2.8718854136898608</v>
      </c>
      <c r="H11" s="208">
        <f>'Table 8'!H11/'Table 8'!H$7*100</f>
        <v>2.9607095446251024</v>
      </c>
      <c r="I11" s="208">
        <f>'Table 8'!I11/'Table 8'!I$7*100</f>
        <v>2.6852887040116369</v>
      </c>
      <c r="J11" s="208">
        <f>'Table 8'!J11/'Table 8'!J$7*100</f>
        <v>3.1417473550263644</v>
      </c>
      <c r="K11" s="208">
        <f>'Table 8'!K11/'Table 8'!K$7*100</f>
        <v>4.473793372055046</v>
      </c>
      <c r="L11" s="208">
        <f>'Table 8'!L11/'Table 8'!L$7*100</f>
        <v>4.4492121240264799</v>
      </c>
    </row>
    <row r="12" spans="1:12" ht="15" customHeight="1">
      <c r="B12" s="112"/>
      <c r="C12" s="112" t="s">
        <v>32</v>
      </c>
      <c r="D12" s="112"/>
      <c r="E12" s="112"/>
      <c r="G12" s="208">
        <f>'Table 8'!G12/'Table 8'!G$7*100</f>
        <v>12.004003769433497</v>
      </c>
      <c r="H12" s="208">
        <f>'Table 8'!H12/'Table 8'!H$7*100</f>
        <v>11.246778415711205</v>
      </c>
      <c r="I12" s="208">
        <f>'Table 8'!I12/'Table 8'!I$7*100</f>
        <v>13.816918343186636</v>
      </c>
      <c r="J12" s="208">
        <f>'Table 8'!J12/'Table 8'!J$7*100</f>
        <v>12.717056124455977</v>
      </c>
      <c r="K12" s="208">
        <f>'Table 8'!K12/'Table 8'!K$7*100</f>
        <v>9.1787398071086894</v>
      </c>
      <c r="L12" s="208">
        <f>'Table 8'!L12/'Table 8'!L$7*100</f>
        <v>10.272366858974792</v>
      </c>
    </row>
    <row r="13" spans="1:12" ht="15" customHeight="1">
      <c r="B13" s="112"/>
      <c r="C13" s="112" t="s">
        <v>33</v>
      </c>
      <c r="D13" s="112"/>
      <c r="E13" s="112"/>
      <c r="G13" s="208">
        <f>'Table 8'!G13/'Table 8'!G$7*100</f>
        <v>7.0848918569973049</v>
      </c>
      <c r="H13" s="208">
        <f>'Table 8'!H13/'Table 8'!H$7*100</f>
        <v>6.0986734432149774</v>
      </c>
      <c r="I13" s="208">
        <f>'Table 8'!I13/'Table 8'!I$7*100</f>
        <v>5.1669034259691733</v>
      </c>
      <c r="J13" s="208">
        <f>'Table 8'!J13/'Table 8'!J$7*100</f>
        <v>4.5988292604854832</v>
      </c>
      <c r="K13" s="208">
        <f>'Table 8'!K13/'Table 8'!K$7*100</f>
        <v>5.3584963779775849</v>
      </c>
      <c r="L13" s="208">
        <f>'Table 8'!L13/'Table 8'!L$7*100</f>
        <v>5.1315743219505761</v>
      </c>
    </row>
    <row r="14" spans="1:12" ht="15" customHeight="1">
      <c r="B14" s="112"/>
      <c r="C14" s="113" t="s">
        <v>31</v>
      </c>
      <c r="D14" s="112"/>
      <c r="E14" s="112"/>
      <c r="G14" s="208">
        <f>'Table 8'!G14/'Table 8'!G$7*100</f>
        <v>5.289723026872033</v>
      </c>
      <c r="H14" s="208">
        <f>'Table 8'!H14/'Table 8'!H$7*100</f>
        <v>4.7651852394230136</v>
      </c>
      <c r="I14" s="208">
        <f>'Table 8'!I14/'Table 8'!I$7*100</f>
        <v>5.0611234576756461</v>
      </c>
      <c r="J14" s="208">
        <f>'Table 8'!J14/'Table 8'!J$7*100</f>
        <v>4.526996142280983</v>
      </c>
      <c r="K14" s="208">
        <f>'Table 8'!K14/'Table 8'!K$7*100</f>
        <v>3.5447287599604791</v>
      </c>
      <c r="L14" s="208">
        <f>'Table 8'!L14/'Table 8'!L$7*100</f>
        <v>3.5597445579303724</v>
      </c>
    </row>
    <row r="15" spans="1:12" ht="15" customHeight="1">
      <c r="B15" s="112"/>
      <c r="C15" s="112" t="s">
        <v>28</v>
      </c>
      <c r="D15" s="113"/>
      <c r="E15" s="113"/>
      <c r="F15" s="111"/>
      <c r="G15" s="208">
        <f>'Table 8'!G15/'Table 8'!G$7*100</f>
        <v>4.310155565251824</v>
      </c>
      <c r="H15" s="208">
        <f>'Table 8'!H15/'Table 8'!H$7*100</f>
        <v>4.3040050036151811</v>
      </c>
      <c r="I15" s="208">
        <f>'Table 8'!I15/'Table 8'!I$7*100</f>
        <v>4.1725621625819986</v>
      </c>
      <c r="J15" s="208">
        <f>'Table 8'!J15/'Table 8'!J$7*100</f>
        <v>4.2192369495861239</v>
      </c>
      <c r="K15" s="208">
        <f>'Table 8'!K15/'Table 8'!K$7*100</f>
        <v>2.91146813423611</v>
      </c>
      <c r="L15" s="208">
        <f>'Table 8'!L15/'Table 8'!L$7*100</f>
        <v>3.0417356620069906</v>
      </c>
    </row>
    <row r="16" spans="1:12" ht="15" customHeight="1">
      <c r="B16" s="112"/>
      <c r="C16" s="112" t="s">
        <v>34</v>
      </c>
      <c r="D16" s="112"/>
      <c r="E16" s="112"/>
      <c r="G16" s="208">
        <f>'Table 8'!G16/'Table 8'!G$7*100</f>
        <v>4.8981165654338819</v>
      </c>
      <c r="H16" s="208">
        <f>'Table 8'!H16/'Table 8'!H$7*100</f>
        <v>3.6766040560696029</v>
      </c>
      <c r="I16" s="208">
        <f>'Table 8'!I16/'Table 8'!I$7*100</f>
        <v>3.5296384006339179</v>
      </c>
      <c r="J16" s="208">
        <f>'Table 8'!J16/'Table 8'!J$7*100</f>
        <v>2.4238192738007323</v>
      </c>
      <c r="K16" s="208">
        <f>'Table 8'!K16/'Table 8'!K$7*100</f>
        <v>2.5910994517017381</v>
      </c>
      <c r="L16" s="208">
        <f>'Table 8'!L16/'Table 8'!L$7*100</f>
        <v>2.8362997984334273</v>
      </c>
    </row>
    <row r="17" spans="2:12" ht="15" customHeight="1">
      <c r="B17" s="112"/>
      <c r="C17" s="113" t="s">
        <v>36</v>
      </c>
      <c r="D17" s="112"/>
      <c r="E17" s="112"/>
      <c r="G17" s="208">
        <f>'Table 8'!G17/'Table 8'!G$7*100</f>
        <v>1.7877231690230231</v>
      </c>
      <c r="H17" s="208">
        <f>'Table 8'!H17/'Table 8'!H$7*100</f>
        <v>2.0177589401803639</v>
      </c>
      <c r="I17" s="208">
        <f>'Table 8'!I17/'Table 8'!I$7*100</f>
        <v>1.8658620925106295</v>
      </c>
      <c r="J17" s="208">
        <f>'Table 8'!J17/'Table 8'!J$7*100</f>
        <v>1.6430538489573721</v>
      </c>
      <c r="K17" s="208">
        <f>'Table 8'!K17/'Table 8'!K$7*100</f>
        <v>2.2077354757737129</v>
      </c>
      <c r="L17" s="208">
        <f>'Table 8'!L17/'Table 8'!L$7*100</f>
        <v>2.0084242035690023</v>
      </c>
    </row>
    <row r="18" spans="2:12" ht="15" customHeight="1">
      <c r="B18" s="112"/>
      <c r="C18" s="112" t="s">
        <v>67</v>
      </c>
      <c r="D18" s="113"/>
      <c r="E18" s="113"/>
      <c r="F18" s="111"/>
      <c r="G18" s="208">
        <f>'Table 8'!G18/'Table 8'!G$7*100</f>
        <v>3.392376641151055</v>
      </c>
      <c r="H18" s="208">
        <f>'Table 8'!H18/'Table 8'!H$7*100</f>
        <v>3.2105094926416564</v>
      </c>
      <c r="I18" s="208">
        <f>'Table 8'!I18/'Table 8'!I$7*100</f>
        <v>3.3310025128933773</v>
      </c>
      <c r="J18" s="208">
        <f>'Table 8'!J18/'Table 8'!J$7*100</f>
        <v>3.2267154858203662</v>
      </c>
      <c r="K18" s="208">
        <f>'Table 8'!K18/'Table 8'!K$7*100</f>
        <v>2.619121702712099</v>
      </c>
      <c r="L18" s="208">
        <f>'Table 8'!L18/'Table 8'!L$7*100</f>
        <v>3.448825574716448</v>
      </c>
    </row>
    <row r="19" spans="2:12" ht="15" customHeight="1">
      <c r="B19" s="112"/>
      <c r="C19" s="112" t="s">
        <v>27</v>
      </c>
      <c r="D19" s="112"/>
      <c r="E19" s="112"/>
      <c r="G19" s="208">
        <f>'Table 8'!G19/'Table 8'!G$7*100</f>
        <v>1.3166977237854913</v>
      </c>
      <c r="H19" s="208">
        <f>'Table 8'!H19/'Table 8'!H$7*100</f>
        <v>1.3360342600846549</v>
      </c>
      <c r="I19" s="208">
        <f>'Table 8'!I19/'Table 8'!I$7*100</f>
        <v>1.0724820339238688</v>
      </c>
      <c r="J19" s="208">
        <f>'Table 8'!J19/'Table 8'!J$7*100</f>
        <v>0.93857553027609075</v>
      </c>
      <c r="K19" s="208">
        <f>'Table 8'!K19/'Table 8'!K$7*100</f>
        <v>0.1612769143259086</v>
      </c>
      <c r="L19" s="208">
        <f>'Table 8'!L19/'Table 8'!L$7*100</f>
        <v>0.20253355663556336</v>
      </c>
    </row>
    <row r="20" spans="2:12" ht="15" customHeight="1">
      <c r="B20" s="112"/>
      <c r="C20" s="113" t="s">
        <v>147</v>
      </c>
      <c r="D20" s="113"/>
      <c r="E20" s="113"/>
      <c r="F20" s="111"/>
      <c r="G20" s="208">
        <f>'Table 8'!G20/'Table 8'!G$7*100</f>
        <v>1.241607528921826</v>
      </c>
      <c r="H20" s="208">
        <f>'Table 8'!H20/'Table 8'!H$7*100</f>
        <v>1.0511267198994363</v>
      </c>
      <c r="I20" s="208">
        <f>'Table 8'!I20/'Table 8'!I$7*100</f>
        <v>0.88384395333651788</v>
      </c>
      <c r="J20" s="208">
        <f>'Table 8'!J20/'Table 8'!J$7*100</f>
        <v>0.9642607831705563</v>
      </c>
      <c r="K20" s="208">
        <f>'Table 8'!K20/'Table 8'!K$7*100</f>
        <v>0.92510465918610707</v>
      </c>
      <c r="L20" s="208">
        <f>'Table 8'!L20/'Table 8'!L$7*100</f>
        <v>0.94308565244836451</v>
      </c>
    </row>
    <row r="21" spans="2:12" ht="15" customHeight="1">
      <c r="B21" s="112"/>
      <c r="C21" s="112" t="s">
        <v>93</v>
      </c>
      <c r="D21" s="112"/>
      <c r="E21" s="112"/>
      <c r="G21" s="208">
        <f>'Table 8'!G21/'Table 8'!G$7*100</f>
        <v>0.97834893876358131</v>
      </c>
      <c r="H21" s="208">
        <f>'Table 8'!H21/'Table 8'!H$7*100</f>
        <v>1.0930269049231027</v>
      </c>
      <c r="I21" s="208">
        <f>'Table 8'!I21/'Table 8'!I$7*100</f>
        <v>1.202033824696787</v>
      </c>
      <c r="J21" s="208">
        <f>'Table 8'!J21/'Table 8'!J$7*100</f>
        <v>1.7528651384683895</v>
      </c>
      <c r="K21" s="208">
        <f>'Table 8'!K21/'Table 8'!K$7*100</f>
        <v>1.3948204429682254</v>
      </c>
      <c r="L21" s="208">
        <f>'Table 8'!L21/'Table 8'!L$7*100</f>
        <v>1.7696809773364006</v>
      </c>
    </row>
    <row r="22" spans="2:12" ht="15" customHeight="1">
      <c r="B22" s="112"/>
      <c r="C22" s="112" t="s">
        <v>29</v>
      </c>
      <c r="D22" s="112"/>
      <c r="E22" s="112"/>
      <c r="G22" s="208">
        <f>'Table 8'!G22/'Table 8'!G$7*100</f>
        <v>1.0640905487998136</v>
      </c>
      <c r="H22" s="208">
        <f>'Table 8'!H22/'Table 8'!H$7*100</f>
        <v>1.3090208223068245</v>
      </c>
      <c r="I22" s="208">
        <f>'Table 8'!I22/'Table 8'!I$7*100</f>
        <v>1.5447148492262581</v>
      </c>
      <c r="J22" s="208">
        <f>'Table 8'!J22/'Table 8'!J$7*100</f>
        <v>1.4385337458391023</v>
      </c>
      <c r="K22" s="208">
        <f>'Table 8'!K22/'Table 8'!K$7*100</f>
        <v>0.72281664849267857</v>
      </c>
      <c r="L22" s="208">
        <f>'Table 8'!L22/'Table 8'!L$7*100</f>
        <v>0.74985236208725681</v>
      </c>
    </row>
    <row r="23" spans="2:12" ht="15" customHeight="1">
      <c r="B23" s="112"/>
      <c r="C23" s="113" t="s">
        <v>110</v>
      </c>
      <c r="D23" s="113"/>
      <c r="E23" s="113"/>
      <c r="F23" s="111"/>
      <c r="G23" s="208">
        <f>'Table 8'!G23/'Table 8'!G$7*100</f>
        <v>0.17928140602283599</v>
      </c>
      <c r="H23" s="208">
        <f>'Table 8'!H23/'Table 8'!H$7*100</f>
        <v>0.12183647567162004</v>
      </c>
      <c r="I23" s="208">
        <f>'Table 8'!I23/'Table 8'!I$7*100</f>
        <v>0.13544096336012418</v>
      </c>
      <c r="J23" s="208">
        <f>'Table 8'!J23/'Table 8'!J$7*100</f>
        <v>0.10884936947356372</v>
      </c>
      <c r="K23" s="208">
        <f>'Table 8'!K23/'Table 8'!K$7*100</f>
        <v>8.7961765280924128E-2</v>
      </c>
      <c r="L23" s="208">
        <f>'Table 8'!L23/'Table 8'!L$7*100</f>
        <v>8.9833858931174224E-2</v>
      </c>
    </row>
    <row r="24" spans="2:12" ht="15" customHeight="1">
      <c r="B24" s="112"/>
      <c r="C24" s="112" t="s">
        <v>146</v>
      </c>
      <c r="D24" s="113"/>
      <c r="E24" s="113"/>
      <c r="F24" s="111"/>
      <c r="G24" s="208">
        <f>'Table 8'!G24/'Table 8'!G$7*100</f>
        <v>1.9917017332301543</v>
      </c>
      <c r="H24" s="208">
        <f>'Table 8'!H24/'Table 8'!H$7*100</f>
        <v>2.3368083270439164</v>
      </c>
      <c r="I24" s="208">
        <f>'Table 8'!I24/'Table 8'!I$7*100</f>
        <v>2.3585496930234044</v>
      </c>
      <c r="J24" s="208">
        <f>'Table 8'!J24/'Table 8'!J$7*100</f>
        <v>2.5473056205606244</v>
      </c>
      <c r="K24" s="208">
        <f>'Table 8'!K24/'Table 8'!K$7*100</f>
        <v>1.0696333062911394</v>
      </c>
      <c r="L24" s="208">
        <f>'Table 8'!L24/'Table 8'!L$7*100</f>
        <v>0.5532034362012177</v>
      </c>
    </row>
    <row r="25" spans="2:12" ht="15" customHeight="1">
      <c r="B25" s="112"/>
      <c r="C25" s="113" t="s">
        <v>108</v>
      </c>
      <c r="D25" s="112"/>
      <c r="E25" s="112"/>
      <c r="G25" s="208">
        <f>'Table 8'!G25/'Table 8'!G$7*100</f>
        <v>0.17259724663680334</v>
      </c>
      <c r="H25" s="208">
        <f>'Table 8'!H25/'Table 8'!H$7*100</f>
        <v>0.19151775639412408</v>
      </c>
      <c r="I25" s="208">
        <f>'Table 8'!I25/'Table 8'!I$7*100</f>
        <v>0.1311016315481808</v>
      </c>
      <c r="J25" s="208">
        <f>'Table 8'!J25/'Table 8'!J$7*100</f>
        <v>0.14769172267366018</v>
      </c>
      <c r="K25" s="208">
        <f>'Table 8'!K25/'Table 8'!K$7*100</f>
        <v>7.26329153126926E-2</v>
      </c>
      <c r="L25" s="208">
        <f>'Table 8'!L25/'Table 8'!L$7*100</f>
        <v>8.0908586987726558E-2</v>
      </c>
    </row>
    <row r="26" spans="2:12" ht="15" customHeight="1">
      <c r="B26" s="112"/>
      <c r="C26" s="112" t="s">
        <v>35</v>
      </c>
      <c r="D26" s="112"/>
      <c r="E26" s="112"/>
      <c r="G26" s="208">
        <f>'Table 8'!G26/'Table 8'!G$7*100</f>
        <v>0.27785924451522837</v>
      </c>
      <c r="H26" s="208">
        <f>'Table 8'!H26/'Table 8'!H$7*100</f>
        <v>0.24712110171894361</v>
      </c>
      <c r="I26" s="208">
        <f>'Table 8'!I26/'Table 8'!I$7*100</f>
        <v>0.24337892372307976</v>
      </c>
      <c r="J26" s="208">
        <f>'Table 8'!J26/'Table 8'!J$7*100</f>
        <v>0.34194876849220868</v>
      </c>
      <c r="K26" s="208">
        <f>'Table 8'!K26/'Table 8'!K$7*100</f>
        <v>0.40235162542079683</v>
      </c>
      <c r="L26" s="208">
        <f>'Table 8'!L26/'Table 8'!L$7*100</f>
        <v>0.27700824450465811</v>
      </c>
    </row>
    <row r="27" spans="2:12" ht="15" customHeight="1">
      <c r="B27" s="112"/>
      <c r="C27" s="112" t="s">
        <v>72</v>
      </c>
      <c r="D27" s="112"/>
      <c r="E27" s="112"/>
      <c r="G27" s="208">
        <f>'Table 8'!G27/'Table 8'!G$7*100</f>
        <v>0.10483500440821211</v>
      </c>
      <c r="H27" s="208">
        <f>'Table 8'!H27/'Table 8'!H$7*100</f>
        <v>7.1656120506424656E-2</v>
      </c>
      <c r="I27" s="208">
        <f>'Table 8'!I27/'Table 8'!I$7*100</f>
        <v>6.541072973558032E-2</v>
      </c>
      <c r="J27" s="208">
        <f>'Table 8'!J27/'Table 8'!J$7*100</f>
        <v>7.1388602917387523E-2</v>
      </c>
      <c r="K27" s="208">
        <f>'Table 8'!K27/'Table 8'!K$7*100</f>
        <v>7.1294852291722666E-2</v>
      </c>
      <c r="L27" s="208">
        <f>'Table 8'!L27/'Table 8'!L$7*100</f>
        <v>6.4553951770277049E-2</v>
      </c>
    </row>
    <row r="28" spans="2:12" ht="15" customHeight="1">
      <c r="B28" s="112"/>
      <c r="C28" s="112" t="s">
        <v>38</v>
      </c>
      <c r="D28" s="112"/>
      <c r="E28" s="112"/>
      <c r="G28" s="208">
        <f>'Table 8'!G28/'Table 8'!G$7*100</f>
        <v>0.14451777168142671</v>
      </c>
      <c r="H28" s="208">
        <f>'Table 8'!H28/'Table 8'!H$7*100</f>
        <v>0.13116799147194058</v>
      </c>
      <c r="I28" s="208">
        <f>'Table 8'!I28/'Table 8'!I$7*100</f>
        <v>0.11355196394594509</v>
      </c>
      <c r="J28" s="208">
        <f>'Table 8'!J28/'Table 8'!J$7*100</f>
        <v>0.14823894584077649</v>
      </c>
      <c r="K28" s="208">
        <f>'Table 8'!K28/'Table 8'!K$7*100</f>
        <v>0.16348989215419008</v>
      </c>
      <c r="L28" s="208">
        <f>'Table 8'!L28/'Table 8'!L$7*100</f>
        <v>0.21298525215785166</v>
      </c>
    </row>
    <row r="29" spans="2:12" ht="15" customHeight="1">
      <c r="B29" s="69"/>
      <c r="C29" s="112" t="s">
        <v>148</v>
      </c>
      <c r="D29" s="112"/>
      <c r="E29" s="112"/>
      <c r="G29" s="208">
        <f>'Table 8'!G29/'Table 8'!G$7*100</f>
        <v>0.28395846488580762</v>
      </c>
      <c r="H29" s="208">
        <f>'Table 8'!H29/'Table 8'!H$7*100</f>
        <v>0.17311920736526679</v>
      </c>
      <c r="I29" s="208">
        <f>'Table 8'!I29/'Table 8'!I$7*100</f>
        <v>0.20330986953336957</v>
      </c>
      <c r="J29" s="208">
        <f>'Table 8'!J29/'Table 8'!J$7*100</f>
        <v>0.21184825513724109</v>
      </c>
      <c r="K29" s="208">
        <f>'Table 8'!K29/'Table 8'!K$7*100</f>
        <v>0.16950368259563731</v>
      </c>
      <c r="L29" s="208">
        <f>'Table 8'!L29/'Table 8'!L$7*100</f>
        <v>0.19440099422728441</v>
      </c>
    </row>
    <row r="30" spans="2:12" ht="15" customHeight="1">
      <c r="B30" s="112"/>
      <c r="C30" s="112" t="s">
        <v>107</v>
      </c>
      <c r="D30" s="112"/>
      <c r="E30" s="112"/>
      <c r="G30" s="208">
        <f>'Table 8'!G30/'Table 8'!G$7*100</f>
        <v>5.6067065239947957E-2</v>
      </c>
      <c r="H30" s="208">
        <f>'Table 8'!H30/'Table 8'!H$7*100</f>
        <v>6.8475196297647853E-2</v>
      </c>
      <c r="I30" s="208">
        <f>'Table 8'!I30/'Table 8'!I$7*100</f>
        <v>6.758873409622522E-2</v>
      </c>
      <c r="J30" s="208">
        <f>'Table 8'!J30/'Table 8'!J$7*100</f>
        <v>7.814578747440297E-2</v>
      </c>
      <c r="K30" s="208">
        <f>'Table 8'!K30/'Table 8'!K$7*100</f>
        <v>0.10033403119802051</v>
      </c>
      <c r="L30" s="208">
        <f>'Table 8'!L30/'Table 8'!L$7*100</f>
        <v>7.6859597565577503E-2</v>
      </c>
    </row>
    <row r="31" spans="2:12" ht="15" customHeight="1">
      <c r="B31" s="69"/>
      <c r="C31" s="112" t="s">
        <v>73</v>
      </c>
      <c r="D31" s="112"/>
      <c r="E31" s="112"/>
      <c r="G31" s="208">
        <f>'Table 8'!G31/'Table 8'!G$7*100</f>
        <v>5.566709667291312E-2</v>
      </c>
      <c r="H31" s="208">
        <f>'Table 8'!H31/'Table 8'!H$7*100</f>
        <v>9.3684445909451103E-2</v>
      </c>
      <c r="I31" s="208">
        <f>'Table 8'!I31/'Table 8'!I$7*100</f>
        <v>6.4686951869944873E-2</v>
      </c>
      <c r="J31" s="208">
        <f>'Table 8'!J31/'Table 8'!J$7*100</f>
        <v>6.4598286786177336E-2</v>
      </c>
      <c r="K31" s="208">
        <f>'Table 8'!K31/'Table 8'!K$7*100</f>
        <v>0.11235947118008148</v>
      </c>
      <c r="L31" s="208">
        <f>'Table 8'!L31/'Table 8'!L$7*100</f>
        <v>0.12669790380745782</v>
      </c>
    </row>
    <row r="32" spans="2:12" ht="15" customHeight="1">
      <c r="B32" s="69"/>
      <c r="C32" s="112" t="s">
        <v>109</v>
      </c>
      <c r="D32" s="112"/>
      <c r="E32" s="112"/>
      <c r="G32" s="208">
        <f>'Table 8'!G32/'Table 8'!G$7*100</f>
        <v>0.12073885965178052</v>
      </c>
      <c r="H32" s="208">
        <f>'Table 8'!H32/'Table 8'!H$7*100</f>
        <v>6.9564952288441492E-2</v>
      </c>
      <c r="I32" s="208">
        <f>'Table 8'!I32/'Table 8'!I$7*100</f>
        <v>7.5201743212874511E-2</v>
      </c>
      <c r="J32" s="208">
        <f>'Table 8'!J32/'Table 8'!J$7*100</f>
        <v>4.317761968347706E-2</v>
      </c>
      <c r="K32" s="208">
        <f>'Table 8'!K32/'Table 8'!K$7*100</f>
        <v>4.664309282698384E-2</v>
      </c>
      <c r="L32" s="208">
        <f>'Table 8'!L32/'Table 8'!L$7*100</f>
        <v>6.2299917129643403E-2</v>
      </c>
    </row>
    <row r="33" spans="1:12" ht="15" customHeight="1">
      <c r="A33" s="111"/>
      <c r="B33" s="118"/>
      <c r="C33" s="112" t="s">
        <v>37</v>
      </c>
      <c r="D33" s="112"/>
      <c r="E33" s="112"/>
      <c r="G33" s="208">
        <f>'Table 8'!G33/'Table 8'!G$7*100</f>
        <v>0.16255899648967531</v>
      </c>
      <c r="H33" s="208">
        <f>'Table 8'!H33/'Table 8'!H$7*100</f>
        <v>0.12378936669439675</v>
      </c>
      <c r="I33" s="208">
        <f>'Table 8'!I33/'Table 8'!I$7*100</f>
        <v>0.10971905428115522</v>
      </c>
      <c r="J33" s="208">
        <f>'Table 8'!J33/'Table 8'!J$7*100</f>
        <v>0.14147734374053506</v>
      </c>
      <c r="K33" s="208">
        <f>'Table 8'!K33/'Table 8'!K$7*100</f>
        <v>0.172411739561212</v>
      </c>
      <c r="L33" s="208">
        <f>'Table 8'!L33/'Table 8'!L$7*100</f>
        <v>7.1853118097527507E-2</v>
      </c>
    </row>
    <row r="34" spans="1:12" ht="15" customHeight="1">
      <c r="A34" s="111"/>
      <c r="B34" s="118"/>
      <c r="C34" s="112" t="s">
        <v>130</v>
      </c>
      <c r="D34" s="112"/>
      <c r="E34" s="112"/>
      <c r="G34" s="208">
        <f>'Table 8'!G34/'Table 8'!G$7*100</f>
        <v>4.5191643647704921E-2</v>
      </c>
      <c r="H34" s="208">
        <f>'Table 8'!H34/'Table 8'!H$7*100</f>
        <v>6.7604379199264417E-2</v>
      </c>
      <c r="I34" s="208">
        <f>'Table 8'!I34/'Table 8'!I$7*100</f>
        <v>2.7916590348960268E-2</v>
      </c>
      <c r="J34" s="208">
        <f>'Table 8'!J34/'Table 8'!J$7*100</f>
        <v>6.1406611805418225E-2</v>
      </c>
      <c r="K34" s="208">
        <f>'Table 8'!K34/'Table 8'!K$7*100</f>
        <v>1.8223347895193687E-2</v>
      </c>
      <c r="L34" s="208">
        <f>'Table 8'!L34/'Table 8'!L$7*100</f>
        <v>5.0357059701592939E-2</v>
      </c>
    </row>
    <row r="35" spans="1:12" ht="15" customHeight="1">
      <c r="B35" s="112"/>
      <c r="C35" s="112" t="s">
        <v>71</v>
      </c>
      <c r="D35" s="112"/>
      <c r="E35" s="112"/>
      <c r="G35" s="208">
        <f>'Table 8'!G35/'Table 8'!G$7*100</f>
        <v>1.6814894757369969E-2</v>
      </c>
      <c r="H35" s="208">
        <f>'Table 8'!H35/'Table 8'!H$7*100</f>
        <v>5.3638931202442251E-2</v>
      </c>
      <c r="I35" s="208">
        <f>'Table 8'!I35/'Table 8'!I$7*100</f>
        <v>5.2322135383516967E-2</v>
      </c>
      <c r="J35" s="208">
        <f>'Table 8'!J35/'Table 8'!J$7*100</f>
        <v>3.9068752290427139E-2</v>
      </c>
      <c r="K35" s="208">
        <f>'Table 8'!K35/'Table 8'!K$7*100</f>
        <v>5.0973421579648133E-2</v>
      </c>
      <c r="L35" s="208">
        <f>'Table 8'!L35/'Table 8'!L$7*100</f>
        <v>7.2914358835370965E-2</v>
      </c>
    </row>
    <row r="36" spans="1:12" ht="15" customHeight="1">
      <c r="A36" s="111"/>
      <c r="B36" s="118"/>
      <c r="C36" s="112" t="s">
        <v>70</v>
      </c>
      <c r="D36" s="112"/>
      <c r="E36" s="112"/>
      <c r="G36" s="208">
        <f>'Table 8'!G36/'Table 8'!G$7*100</f>
        <v>4.5682295778737142E-2</v>
      </c>
      <c r="H36" s="208">
        <f>'Table 8'!H36/'Table 8'!H$7*100</f>
        <v>5.7997406446588198E-2</v>
      </c>
      <c r="I36" s="208">
        <f>'Table 8'!I36/'Table 8'!I$7*100</f>
        <v>5.2031401263910711E-2</v>
      </c>
      <c r="J36" s="208">
        <f>'Table 8'!J36/'Table 8'!J$7*100</f>
        <v>1.8106405297420653E-2</v>
      </c>
      <c r="K36" s="208">
        <f>'Table 8'!K36/'Table 8'!K$7*100</f>
        <v>1.2236675530971419E-2</v>
      </c>
      <c r="L36" s="208">
        <f>'Table 8'!L36/'Table 8'!L$7*100</f>
        <v>1.3795451482867278E-2</v>
      </c>
    </row>
    <row r="37" spans="1:12" ht="15" customHeight="1">
      <c r="A37" s="111"/>
      <c r="B37" s="118"/>
      <c r="C37" s="113" t="s">
        <v>149</v>
      </c>
      <c r="D37" s="113"/>
      <c r="E37" s="113"/>
      <c r="F37" s="111"/>
      <c r="G37" s="208">
        <f>'Table 8'!G37/'Table 8'!G$7*100</f>
        <v>0.57249675003018541</v>
      </c>
      <c r="H37" s="208">
        <f>'Table 8'!H37/'Table 8'!H$7*100</f>
        <v>0.51543537847938903</v>
      </c>
      <c r="I37" s="208">
        <f>'Table 8'!I37/'Table 8'!I$7*100</f>
        <v>0.37235035805074207</v>
      </c>
      <c r="J37" s="208">
        <f>'Table 8'!J37/'Table 8'!J$7*100</f>
        <v>0.36435454773429898</v>
      </c>
      <c r="K37" s="208">
        <f>'Table 8'!K37/'Table 8'!K$7*100</f>
        <v>0.3718295158704587</v>
      </c>
      <c r="L37" s="208">
        <f>'Table 8'!L37/'Table 8'!L$7*100</f>
        <v>0.41315017371527624</v>
      </c>
    </row>
    <row r="38" spans="1:12" s="72" customFormat="1" ht="7.5" customHeight="1">
      <c r="A38" s="119"/>
      <c r="B38" s="120"/>
      <c r="C38" s="121"/>
      <c r="D38" s="121"/>
      <c r="E38" s="121"/>
      <c r="F38" s="119"/>
      <c r="G38" s="67"/>
      <c r="H38" s="67"/>
      <c r="I38" s="67"/>
      <c r="J38" s="67"/>
      <c r="K38" s="67"/>
      <c r="L38" s="67"/>
    </row>
    <row r="39" spans="1:12" s="75" customFormat="1" ht="14.1" customHeight="1">
      <c r="B39" s="122" t="s">
        <v>157</v>
      </c>
      <c r="C39" s="74"/>
      <c r="D39" s="74"/>
      <c r="E39" s="74"/>
      <c r="G39" s="234">
        <f>'Table 8'!G39/'Table 8'!G$7*100</f>
        <v>32.653063871827257</v>
      </c>
      <c r="H39" s="234">
        <f>'Table 8'!H39/'Table 8'!H$7*100</f>
        <v>32.35056054282623</v>
      </c>
      <c r="I39" s="234">
        <f>'Table 8'!I39/'Table 8'!I$7*100</f>
        <v>33.887676579493849</v>
      </c>
      <c r="J39" s="234">
        <f>'Table 8'!J39/'Table 8'!J$7*100</f>
        <v>34.477823253808388</v>
      </c>
      <c r="K39" s="234">
        <f>'Table 8'!K39/'Table 8'!K$7*100</f>
        <v>25.629300494407509</v>
      </c>
      <c r="L39" s="234">
        <f>'Table 8'!L39/'Table 8'!L$7*100</f>
        <v>25.201728641136643</v>
      </c>
    </row>
    <row r="40" spans="1:12" ht="14.1" customHeight="1">
      <c r="A40" s="111"/>
      <c r="B40" s="118"/>
      <c r="C40" s="113"/>
      <c r="D40" s="113"/>
      <c r="E40" s="113"/>
      <c r="F40" s="111"/>
      <c r="G40" s="114"/>
      <c r="H40" s="114"/>
      <c r="I40" s="114"/>
      <c r="J40" s="114"/>
      <c r="K40" s="114"/>
      <c r="L40" s="114"/>
    </row>
    <row r="41" spans="1:12" s="68" customFormat="1" ht="17.100000000000001" customHeight="1">
      <c r="A41" s="108"/>
      <c r="B41" s="109" t="s">
        <v>163</v>
      </c>
      <c r="C41" s="109"/>
      <c r="D41" s="109"/>
      <c r="E41" s="109"/>
      <c r="F41" s="108"/>
      <c r="G41" s="231">
        <f>'Table 8'!G41/'Table 8'!G$7*100</f>
        <v>10.298184073642021</v>
      </c>
      <c r="H41" s="231">
        <f>'Table 8'!H41/'Table 8'!H$7*100</f>
        <v>11.575971971256429</v>
      </c>
      <c r="I41" s="231">
        <f>'Table 8'!I41/'Table 8'!I$7*100</f>
        <v>11.813823075458119</v>
      </c>
      <c r="J41" s="231">
        <f>'Table 8'!J41/'Table 8'!J$7*100</f>
        <v>13.916485925646541</v>
      </c>
      <c r="K41" s="231">
        <f>'Table 8'!K41/'Table 8'!K$7*100</f>
        <v>24.064302698714695</v>
      </c>
      <c r="L41" s="231">
        <f>'Table 8'!L41/'Table 8'!L$7*100</f>
        <v>23.388154340017572</v>
      </c>
    </row>
    <row r="42" spans="1:12" ht="15" customHeight="1">
      <c r="A42" s="111"/>
      <c r="B42" s="118"/>
      <c r="C42" s="112" t="s">
        <v>65</v>
      </c>
      <c r="D42" s="112"/>
      <c r="E42" s="112"/>
      <c r="G42" s="208">
        <f>'Table 8'!G42/'Table 8'!G$7*100</f>
        <v>9.0385833641842641</v>
      </c>
      <c r="H42" s="208">
        <f>'Table 8'!H42/'Table 8'!H$7*100</f>
        <v>10.011315025344892</v>
      </c>
      <c r="I42" s="208">
        <f>'Table 8'!I42/'Table 8'!I$7*100</f>
        <v>10.554134951562778</v>
      </c>
      <c r="J42" s="208">
        <f>'Table 8'!J42/'Table 8'!J$7*100</f>
        <v>12.759699221409113</v>
      </c>
      <c r="K42" s="208">
        <f>'Table 8'!K42/'Table 8'!K$7*100</f>
        <v>22.48413733424977</v>
      </c>
      <c r="L42" s="208">
        <f>'Table 8'!L42/'Table 8'!L$7*100</f>
        <v>21.754921797203934</v>
      </c>
    </row>
    <row r="43" spans="1:12" ht="15" customHeight="1">
      <c r="B43" s="69"/>
      <c r="C43" s="113" t="s">
        <v>150</v>
      </c>
      <c r="D43" s="113"/>
      <c r="E43" s="113"/>
      <c r="F43" s="111"/>
      <c r="G43" s="208">
        <f>'Table 8'!G43/'Table 8'!G$7*100</f>
        <v>0.44331290841197257</v>
      </c>
      <c r="H43" s="208">
        <f>'Table 8'!H43/'Table 8'!H$7*100</f>
        <v>0.45953737103621289</v>
      </c>
      <c r="I43" s="208">
        <f>'Table 8'!I43/'Table 8'!I$7*100</f>
        <v>0.38211135309121275</v>
      </c>
      <c r="J43" s="208">
        <f>'Table 8'!J43/'Table 8'!J$7*100</f>
        <v>0.37889157810514057</v>
      </c>
      <c r="K43" s="208">
        <f>'Table 8'!K43/'Table 8'!K$7*100</f>
        <v>0.40659703177373019</v>
      </c>
      <c r="L43" s="208">
        <f>'Table 8'!L43/'Table 8'!L$7*100</f>
        <v>0.35725770944945578</v>
      </c>
    </row>
    <row r="44" spans="1:12" ht="15" customHeight="1">
      <c r="A44" s="111"/>
      <c r="B44" s="118"/>
      <c r="C44" s="113" t="s">
        <v>164</v>
      </c>
      <c r="D44" s="113"/>
      <c r="E44" s="113"/>
      <c r="F44" s="111"/>
      <c r="G44" s="208">
        <f>'Table 8'!G44/'Table 8'!G$7*100</f>
        <v>0.81628780104578591</v>
      </c>
      <c r="H44" s="208">
        <f>'Table 8'!H44/'Table 8'!H$7*100</f>
        <v>1.1051195748753235</v>
      </c>
      <c r="I44" s="208">
        <f>'Table 8'!I44/'Table 8'!I$7*100</f>
        <v>0.87757677080412599</v>
      </c>
      <c r="J44" s="208">
        <f>'Table 8'!J44/'Table 8'!J$7*100</f>
        <v>0.77789512613228962</v>
      </c>
      <c r="K44" s="208">
        <f>'Table 8'!K44/'Table 8'!K$7*100</f>
        <v>1.1735683326911943</v>
      </c>
      <c r="L44" s="208">
        <f>'Table 8'!L44/'Table 8'!L$7*100</f>
        <v>1.2759748333641829</v>
      </c>
    </row>
    <row r="45" spans="1:12" ht="14.1" customHeight="1">
      <c r="A45" s="111"/>
      <c r="B45" s="118"/>
      <c r="C45" s="113"/>
      <c r="D45" s="113"/>
      <c r="E45" s="113"/>
      <c r="F45" s="111"/>
      <c r="G45" s="125"/>
      <c r="H45" s="125"/>
      <c r="I45" s="125"/>
      <c r="J45" s="125"/>
      <c r="K45" s="125"/>
      <c r="L45" s="125"/>
    </row>
    <row r="46" spans="1:12" s="68" customFormat="1" ht="17.100000000000001" customHeight="1">
      <c r="A46" s="108"/>
      <c r="B46" s="109" t="s">
        <v>39</v>
      </c>
      <c r="C46" s="109"/>
      <c r="D46" s="109"/>
      <c r="E46" s="109"/>
      <c r="F46" s="108"/>
      <c r="G46" s="231">
        <f>'Table 8'!G46/'Table 8'!G$7*100</f>
        <v>15.200847428897257</v>
      </c>
      <c r="H46" s="231">
        <f>'Table 8'!H46/'Table 8'!H$7*100</f>
        <v>15.849902782352268</v>
      </c>
      <c r="I46" s="231">
        <f>'Table 8'!I46/'Table 8'!I$7*100</f>
        <v>15.258898427766029</v>
      </c>
      <c r="J46" s="231">
        <f>'Table 8'!J46/'Table 8'!J$7*100</f>
        <v>15.231637689184463</v>
      </c>
      <c r="K46" s="231">
        <f>'Table 8'!K46/'Table 8'!K$7*100</f>
        <v>16.719611263219342</v>
      </c>
      <c r="L46" s="231">
        <f>'Table 8'!L46/'Table 8'!L$7*100</f>
        <v>16.67606842326941</v>
      </c>
    </row>
    <row r="47" spans="1:12" ht="15" customHeight="1">
      <c r="A47" s="111"/>
      <c r="B47" s="112"/>
      <c r="C47" s="113" t="s">
        <v>66</v>
      </c>
      <c r="D47" s="113"/>
      <c r="E47" s="113"/>
      <c r="F47" s="111"/>
      <c r="G47" s="208">
        <f>'Table 8'!G47/'Table 8'!G$7*100</f>
        <v>5.5380314405921922</v>
      </c>
      <c r="H47" s="208">
        <f>'Table 8'!H47/'Table 8'!H$7*100</f>
        <v>5.4121008305016147</v>
      </c>
      <c r="I47" s="208">
        <f>'Table 8'!I47/'Table 8'!I$7*100</f>
        <v>6.0408212828626899</v>
      </c>
      <c r="J47" s="208">
        <f>'Table 8'!J47/'Table 8'!J$7*100</f>
        <v>5.8097982367751699</v>
      </c>
      <c r="K47" s="208">
        <f>'Table 8'!K47/'Table 8'!K$7*100</f>
        <v>6.107004550106498</v>
      </c>
      <c r="L47" s="208">
        <f>'Table 8'!L47/'Table 8'!L$7*100</f>
        <v>5.4486981444548155</v>
      </c>
    </row>
    <row r="48" spans="1:12" ht="15" customHeight="1">
      <c r="B48" s="112"/>
      <c r="C48" s="112" t="s">
        <v>41</v>
      </c>
      <c r="D48" s="112"/>
      <c r="E48" s="112"/>
      <c r="G48" s="208">
        <f>'Table 8'!G48/'Table 8'!G$7*100</f>
        <v>2.5052511638950179</v>
      </c>
      <c r="H48" s="208">
        <f>'Table 8'!H48/'Table 8'!H$7*100</f>
        <v>2.4947428327308176</v>
      </c>
      <c r="I48" s="208">
        <f>'Table 8'!I48/'Table 8'!I$7*100</f>
        <v>2.6225173731286189</v>
      </c>
      <c r="J48" s="208">
        <f>'Table 8'!J48/'Table 8'!J$7*100</f>
        <v>2.2762981787341743</v>
      </c>
      <c r="K48" s="208">
        <f>'Table 8'!K48/'Table 8'!K$7*100</f>
        <v>2.1848570958327662</v>
      </c>
      <c r="L48" s="208">
        <f>'Table 8'!L48/'Table 8'!L$7*100</f>
        <v>2.0683995627118552</v>
      </c>
    </row>
    <row r="49" spans="1:12" ht="15" customHeight="1">
      <c r="B49" s="112"/>
      <c r="C49" s="113" t="s">
        <v>42</v>
      </c>
      <c r="D49" s="113"/>
      <c r="E49" s="113"/>
      <c r="F49" s="111"/>
      <c r="G49" s="208">
        <f>'Table 8'!G49/'Table 8'!G$7*100</f>
        <v>1.3739658958333516</v>
      </c>
      <c r="H49" s="208">
        <f>'Table 8'!H49/'Table 8'!H$7*100</f>
        <v>1.2007656913120086</v>
      </c>
      <c r="I49" s="208">
        <f>'Table 8'!I49/'Table 8'!I$7*100</f>
        <v>1.3053005827518052</v>
      </c>
      <c r="J49" s="208">
        <f>'Table 8'!J49/'Table 8'!J$7*100</f>
        <v>1.6562402154868754</v>
      </c>
      <c r="K49" s="208">
        <f>'Table 8'!K49/'Table 8'!K$7*100</f>
        <v>1.6935403362737207</v>
      </c>
      <c r="L49" s="208">
        <f>'Table 8'!L49/'Table 8'!L$7*100</f>
        <v>2.1268918972581177</v>
      </c>
    </row>
    <row r="50" spans="1:12" ht="15" customHeight="1">
      <c r="B50" s="112"/>
      <c r="C50" s="112" t="s">
        <v>43</v>
      </c>
      <c r="D50" s="112"/>
      <c r="E50" s="112"/>
      <c r="G50" s="208">
        <f>'Table 8'!G50/'Table 8'!G$7*100</f>
        <v>0.82208494305417501</v>
      </c>
      <c r="H50" s="208">
        <f>'Table 8'!H50/'Table 8'!H$7*100</f>
        <v>0.73466564069377582</v>
      </c>
      <c r="I50" s="208">
        <f>'Table 8'!I50/'Table 8'!I$7*100</f>
        <v>0.8944677004871775</v>
      </c>
      <c r="J50" s="208">
        <f>'Table 8'!J50/'Table 8'!J$7*100</f>
        <v>0.81773253094403442</v>
      </c>
      <c r="K50" s="208">
        <f>'Table 8'!K50/'Table 8'!K$7*100</f>
        <v>1.3106666266365787</v>
      </c>
      <c r="L50" s="208">
        <f>'Table 8'!L50/'Table 8'!L$7*100</f>
        <v>1.053120381398936</v>
      </c>
    </row>
    <row r="51" spans="1:12" ht="15" customHeight="1">
      <c r="B51" s="112"/>
      <c r="C51" s="113" t="s">
        <v>44</v>
      </c>
      <c r="D51" s="113"/>
      <c r="E51" s="113"/>
      <c r="F51" s="111"/>
      <c r="G51" s="208">
        <f>'Table 8'!G51/'Table 8'!G$7*100</f>
        <v>0.46358398800911049</v>
      </c>
      <c r="H51" s="208">
        <f>'Table 8'!H51/'Table 8'!H$7*100</f>
        <v>0.55580353997521281</v>
      </c>
      <c r="I51" s="208">
        <f>'Table 8'!I51/'Table 8'!I$7*100</f>
        <v>0.77635126645311214</v>
      </c>
      <c r="J51" s="208">
        <f>'Table 8'!J51/'Table 8'!J$7*100</f>
        <v>0.80322366241125831</v>
      </c>
      <c r="K51" s="208">
        <f>'Table 8'!K51/'Table 8'!K$7*100</f>
        <v>0.99258799436049638</v>
      </c>
      <c r="L51" s="208">
        <f>'Table 8'!L51/'Table 8'!L$7*100</f>
        <v>1.5205714973278164</v>
      </c>
    </row>
    <row r="52" spans="1:12" ht="15" customHeight="1">
      <c r="B52" s="112"/>
      <c r="C52" s="113" t="s">
        <v>68</v>
      </c>
      <c r="D52" s="113"/>
      <c r="E52" s="113"/>
      <c r="F52" s="111"/>
      <c r="G52" s="208">
        <f>'Table 8'!G52/'Table 8'!G$7*100</f>
        <v>0.11482941415685138</v>
      </c>
      <c r="H52" s="208">
        <f>'Table 8'!H52/'Table 8'!H$7*100</f>
        <v>0.10732834455551543</v>
      </c>
      <c r="I52" s="208">
        <f>'Table 8'!I52/'Table 8'!I$7*100</f>
        <v>0.13155357579146928</v>
      </c>
      <c r="J52" s="208">
        <f>'Table 8'!J52/'Table 8'!J$7*100</f>
        <v>0.11948681356168543</v>
      </c>
      <c r="K52" s="208">
        <f>'Table 8'!K52/'Table 8'!K$7*100</f>
        <v>0.1315319517781498</v>
      </c>
      <c r="L52" s="208">
        <f>'Table 8'!L52/'Table 8'!L$7*100</f>
        <v>0.16318627624363585</v>
      </c>
    </row>
    <row r="53" spans="1:12" ht="15" customHeight="1">
      <c r="A53" s="111"/>
      <c r="B53" s="112"/>
      <c r="C53" s="112" t="s">
        <v>40</v>
      </c>
      <c r="D53" s="112"/>
      <c r="E53" s="112"/>
      <c r="G53" s="208">
        <f>'Table 8'!G53/'Table 8'!G$7*100</f>
        <v>1.2246148703568853</v>
      </c>
      <c r="H53" s="208">
        <f>'Table 8'!H53/'Table 8'!H$7*100</f>
        <v>1.6717476951276695</v>
      </c>
      <c r="I53" s="208">
        <f>'Table 8'!I53/'Table 8'!I$7*100</f>
        <v>1.0846083706066425</v>
      </c>
      <c r="J53" s="208">
        <f>'Table 8'!J53/'Table 8'!J$7*100</f>
        <v>1.2581096844397572</v>
      </c>
      <c r="K53" s="208">
        <f>'Table 8'!K53/'Table 8'!K$7*100</f>
        <v>1.3362810778428049</v>
      </c>
      <c r="L53" s="208">
        <f>'Table 8'!L53/'Table 8'!L$7*100</f>
        <v>1.0934197269639832</v>
      </c>
    </row>
    <row r="54" spans="1:12" ht="15" customHeight="1">
      <c r="B54" s="112"/>
      <c r="C54" s="113" t="s">
        <v>106</v>
      </c>
      <c r="D54" s="112"/>
      <c r="E54" s="112"/>
      <c r="G54" s="208">
        <f>'Table 8'!G54/'Table 8'!G$7*100</f>
        <v>0.34012462143740835</v>
      </c>
      <c r="H54" s="208">
        <f>'Table 8'!H54/'Table 8'!H$7*100</f>
        <v>0.31437649561602032</v>
      </c>
      <c r="I54" s="208">
        <f>'Table 8'!I54/'Table 8'!I$7*100</f>
        <v>0.24506329156707007</v>
      </c>
      <c r="J54" s="208">
        <f>'Table 8'!J54/'Table 8'!J$7*100</f>
        <v>0.34737682473111214</v>
      </c>
      <c r="K54" s="208">
        <f>'Table 8'!K54/'Table 8'!K$7*100</f>
        <v>0.43439092002851198</v>
      </c>
      <c r="L54" s="208">
        <f>'Table 8'!L54/'Table 8'!L$7*100</f>
        <v>0.42792820528065811</v>
      </c>
    </row>
    <row r="55" spans="1:12" ht="15" customHeight="1">
      <c r="A55" s="111"/>
      <c r="B55" s="112"/>
      <c r="C55" s="112" t="s">
        <v>74</v>
      </c>
      <c r="D55" s="113"/>
      <c r="E55" s="113"/>
      <c r="F55" s="111"/>
      <c r="G55" s="208">
        <f>'Table 8'!G55/'Table 8'!G$7*100</f>
        <v>0.35275245786239567</v>
      </c>
      <c r="H55" s="208">
        <f>'Table 8'!H55/'Table 8'!H$7*100</f>
        <v>0.43261008214587243</v>
      </c>
      <c r="I55" s="208">
        <f>'Table 8'!I55/'Table 8'!I$7*100</f>
        <v>0.29283096300807465</v>
      </c>
      <c r="J55" s="208">
        <f>'Table 8'!J55/'Table 8'!J$7*100</f>
        <v>0.21291398744050496</v>
      </c>
      <c r="K55" s="208">
        <f>'Table 8'!K55/'Table 8'!K$7*100</f>
        <v>0.29092986880581101</v>
      </c>
      <c r="L55" s="208">
        <f>'Table 8'!L55/'Table 8'!L$7*100</f>
        <v>0.47934582761099676</v>
      </c>
    </row>
    <row r="56" spans="1:12" ht="15" customHeight="1">
      <c r="A56" s="111"/>
      <c r="B56" s="112"/>
      <c r="C56" s="113" t="s">
        <v>105</v>
      </c>
      <c r="D56" s="113"/>
      <c r="E56" s="113"/>
      <c r="F56" s="111"/>
      <c r="G56" s="208">
        <f>'Table 8'!G56/'Table 8'!G$7*100</f>
        <v>0.23811762300842607</v>
      </c>
      <c r="H56" s="208">
        <f>'Table 8'!H56/'Table 8'!H$7*100</f>
        <v>0.26067555916334662</v>
      </c>
      <c r="I56" s="208">
        <f>'Table 8'!I56/'Table 8'!I$7*100</f>
        <v>0.26087188983353754</v>
      </c>
      <c r="J56" s="208">
        <f>'Table 8'!J56/'Table 8'!J$7*100</f>
        <v>0.3160547866803165</v>
      </c>
      <c r="K56" s="208">
        <f>'Table 8'!K56/'Table 8'!K$7*100</f>
        <v>0.35666836980085537</v>
      </c>
      <c r="L56" s="208">
        <f>'Table 8'!L56/'Table 8'!L$7*100</f>
        <v>0.33469159489740807</v>
      </c>
    </row>
    <row r="57" spans="1:12" ht="15" customHeight="1">
      <c r="A57" s="111"/>
      <c r="B57" s="112"/>
      <c r="C57" s="112" t="s">
        <v>45</v>
      </c>
      <c r="D57" s="112"/>
      <c r="G57" s="208">
        <f>'Table 8'!G57/'Table 8'!G$7*100</f>
        <v>0.7101574029452401</v>
      </c>
      <c r="H57" s="208">
        <f>'Table 8'!H57/'Table 8'!H$7*100</f>
        <v>0.80135146423916892</v>
      </c>
      <c r="I57" s="208">
        <f>'Table 8'!I57/'Table 8'!I$7*100</f>
        <v>0.53227524791935121</v>
      </c>
      <c r="J57" s="208">
        <f>'Table 8'!J57/'Table 8'!J$7*100</f>
        <v>0.46363165323010153</v>
      </c>
      <c r="K57" s="208">
        <f>'Table 8'!K57/'Table 8'!K$7*100</f>
        <v>0.48995728752974022</v>
      </c>
      <c r="L57" s="208">
        <f>'Table 8'!L57/'Table 8'!L$7*100</f>
        <v>0.45273750472777669</v>
      </c>
    </row>
    <row r="58" spans="1:12" ht="15" customHeight="1">
      <c r="A58" s="111"/>
      <c r="B58" s="112"/>
      <c r="C58" s="113" t="s">
        <v>151</v>
      </c>
      <c r="D58" s="113"/>
      <c r="E58" s="113"/>
      <c r="F58" s="111"/>
      <c r="G58" s="208">
        <f>'Table 8'!G58/'Table 8'!G$7*100</f>
        <v>0.28917006732533962</v>
      </c>
      <c r="H58" s="208">
        <f>'Table 8'!H58/'Table 8'!H$7*100</f>
        <v>0.16030387445238389</v>
      </c>
      <c r="I58" s="208">
        <f>'Table 8'!I58/'Table 8'!I$7*100</f>
        <v>0.16054249141140556</v>
      </c>
      <c r="J58" s="208">
        <f>'Table 8'!J58/'Table 8'!J$7*100</f>
        <v>0.24553588758554062</v>
      </c>
      <c r="K58" s="208">
        <f>'Table 8'!K58/'Table 8'!K$7*100</f>
        <v>0.20050606756630224</v>
      </c>
      <c r="L58" s="208">
        <f>'Table 8'!L58/'Table 8'!L$7*100</f>
        <v>0.2281172566722138</v>
      </c>
    </row>
    <row r="59" spans="1:12" ht="15" customHeight="1">
      <c r="A59" s="111"/>
      <c r="B59" s="112"/>
      <c r="C59" s="112" t="s">
        <v>69</v>
      </c>
      <c r="D59" s="112"/>
      <c r="E59" s="112"/>
      <c r="G59" s="208">
        <f>'Table 8'!G59/'Table 8'!G$7*100</f>
        <v>6.3697096237211634E-2</v>
      </c>
      <c r="H59" s="208">
        <f>'Table 8'!H59/'Table 8'!H$7*100</f>
        <v>4.7682586147021845E-2</v>
      </c>
      <c r="I59" s="208">
        <f>'Table 8'!I59/'Table 8'!I$7*100</f>
        <v>4.8164581883449784E-2</v>
      </c>
      <c r="J59" s="208">
        <f>'Table 8'!J59/'Table 8'!J$7*100</f>
        <v>7.3727692055535546E-2</v>
      </c>
      <c r="K59" s="208">
        <f>'Table 8'!K59/'Table 8'!K$7*100</f>
        <v>7.3753320082251425E-2</v>
      </c>
      <c r="L59" s="208">
        <f>'Table 8'!L59/'Table 8'!L$7*100</f>
        <v>8.3200595737829369E-2</v>
      </c>
    </row>
    <row r="60" spans="1:12" ht="15" customHeight="1">
      <c r="A60" s="111"/>
      <c r="B60" s="118"/>
      <c r="C60" s="113" t="s">
        <v>152</v>
      </c>
      <c r="D60" s="113"/>
      <c r="E60" s="113"/>
      <c r="F60" s="111"/>
      <c r="G60" s="208">
        <f>'Table 8'!G60/'Table 8'!G$7*100</f>
        <v>1.164466444183651</v>
      </c>
      <c r="H60" s="208">
        <f>'Table 8'!H60/'Table 8'!H$7*100</f>
        <v>1.6557481456918381</v>
      </c>
      <c r="I60" s="208">
        <f>'Table 8'!I60/'Table 8'!I$7*100</f>
        <v>0.86352981006162055</v>
      </c>
      <c r="J60" s="208">
        <f>'Table 8'!J60/'Table 8'!J$7*100</f>
        <v>0.83150753510839726</v>
      </c>
      <c r="K60" s="208">
        <f>'Table 8'!K60/'Table 8'!K$7*100</f>
        <v>1.1169357965748572</v>
      </c>
      <c r="L60" s="208">
        <f>'Table 8'!L60/'Table 8'!L$7*100</f>
        <v>1.1957599519833662</v>
      </c>
    </row>
    <row r="61" spans="1:12" s="72" customFormat="1" ht="7.5" customHeight="1">
      <c r="A61" s="119"/>
      <c r="B61" s="120"/>
      <c r="C61" s="121"/>
      <c r="D61" s="121"/>
      <c r="E61" s="121"/>
      <c r="F61" s="119"/>
      <c r="G61" s="126"/>
      <c r="H61" s="126"/>
      <c r="I61" s="126"/>
      <c r="J61" s="126"/>
      <c r="K61" s="126"/>
      <c r="L61" s="126"/>
    </row>
    <row r="62" spans="1:12" s="129" customFormat="1" ht="14.1" customHeight="1">
      <c r="A62" s="127"/>
      <c r="B62" s="128" t="s">
        <v>246</v>
      </c>
      <c r="C62" s="128"/>
      <c r="D62" s="128"/>
      <c r="E62" s="128"/>
      <c r="G62" s="234">
        <f>'Table 8'!G62/'Table 8'!G$7*100</f>
        <v>8.2524943910564161</v>
      </c>
      <c r="H62" s="234">
        <f>'Table 8'!H62/'Table 8'!H$7*100</f>
        <v>8.4591622886570264</v>
      </c>
      <c r="I62" s="234">
        <f>'Table 8'!I62/'Table 8'!I$7*100</f>
        <v>7.8344679107274136</v>
      </c>
      <c r="J62" s="234">
        <f>'Table 8'!J62/'Table 8'!J$7*100</f>
        <v>7.9758146576447624</v>
      </c>
      <c r="K62" s="234">
        <f>'Table 8'!K62/'Table 8'!K$7*100</f>
        <v>8.6211386168420443</v>
      </c>
      <c r="L62" s="234">
        <f>'Table 8'!L62/'Table 8'!L$7*100</f>
        <v>9.508063992016325</v>
      </c>
    </row>
    <row r="63" spans="1:12" ht="14.1" customHeight="1">
      <c r="A63" s="111"/>
      <c r="B63" s="118"/>
      <c r="C63" s="113"/>
      <c r="D63" s="113"/>
      <c r="E63" s="113"/>
      <c r="F63" s="111"/>
      <c r="G63" s="114"/>
      <c r="H63" s="114"/>
      <c r="I63" s="114"/>
      <c r="J63" s="114"/>
      <c r="K63" s="114"/>
      <c r="L63" s="114"/>
    </row>
    <row r="64" spans="1:12" s="68" customFormat="1" ht="17.100000000000001" customHeight="1">
      <c r="A64" s="108"/>
      <c r="B64" s="109" t="s">
        <v>46</v>
      </c>
      <c r="C64" s="109"/>
      <c r="D64" s="109"/>
      <c r="E64" s="109"/>
      <c r="F64" s="108"/>
      <c r="G64" s="231">
        <f>'Table 8'!G64/'Table 8'!G$7*100</f>
        <v>3.3668218927059104</v>
      </c>
      <c r="H64" s="231">
        <f>'Table 8'!H64/'Table 8'!H$7*100</f>
        <v>4.1870482862648748</v>
      </c>
      <c r="I64" s="231">
        <f>'Table 8'!I64/'Table 8'!I$7*100</f>
        <v>3.0868258770065591</v>
      </c>
      <c r="J64" s="231">
        <f>'Table 8'!J64/'Table 8'!J$7*100</f>
        <v>2.7187416380738423</v>
      </c>
      <c r="K64" s="231">
        <f>'Table 8'!K64/'Table 8'!K$7*100</f>
        <v>2.6321726341934308</v>
      </c>
      <c r="L64" s="231">
        <f>'Table 8'!L64/'Table 8'!L$7*100</f>
        <v>2.4447209532239262</v>
      </c>
    </row>
    <row r="65" spans="1:12" ht="15" customHeight="1">
      <c r="A65" s="111"/>
      <c r="B65" s="118"/>
      <c r="C65" s="113" t="s">
        <v>47</v>
      </c>
      <c r="D65" s="113"/>
      <c r="E65" s="113"/>
      <c r="F65" s="111"/>
      <c r="G65" s="208">
        <f>'Table 8'!G65/'Table 8'!G$7*100</f>
        <v>3.0531498470525609</v>
      </c>
      <c r="H65" s="208">
        <f>'Table 8'!H65/'Table 8'!H$7*100</f>
        <v>2.8211220083783695</v>
      </c>
      <c r="I65" s="208">
        <f>'Table 8'!I65/'Table 8'!I$7*100</f>
        <v>2.7794354162420651</v>
      </c>
      <c r="J65" s="208">
        <f>'Table 8'!J65/'Table 8'!J$7*100</f>
        <v>2.4485133404338715</v>
      </c>
      <c r="K65" s="208">
        <f>'Table 8'!K65/'Table 8'!K$7*100</f>
        <v>2.301927976113884</v>
      </c>
      <c r="L65" s="208">
        <f>'Table 8'!L65/'Table 8'!L$7*100</f>
        <v>2.0172321626385541</v>
      </c>
    </row>
    <row r="66" spans="1:12" ht="15" customHeight="1">
      <c r="A66" s="111"/>
      <c r="B66" s="118"/>
      <c r="C66" s="113" t="s">
        <v>48</v>
      </c>
      <c r="D66" s="113"/>
      <c r="E66" s="113"/>
      <c r="F66" s="111"/>
      <c r="G66" s="208">
        <f>'Table 8'!G66/'Table 8'!G$7*100</f>
        <v>0.27403431988543125</v>
      </c>
      <c r="H66" s="208">
        <f>'Table 8'!H66/'Table 8'!H$7*100</f>
        <v>0.32626943184183166</v>
      </c>
      <c r="I66" s="208">
        <f>'Table 8'!I66/'Table 8'!I$7*100</f>
        <v>0.26972677279951834</v>
      </c>
      <c r="J66" s="208">
        <f>'Table 8'!J66/'Table 8'!J$7*100</f>
        <v>0.23500115137742253</v>
      </c>
      <c r="K66" s="208">
        <f>'Table 8'!K66/'Table 8'!K$7*100</f>
        <v>0.24929719756294982</v>
      </c>
      <c r="L66" s="208">
        <f>'Table 8'!L66/'Table 8'!L$7*100</f>
        <v>0.20428850298031664</v>
      </c>
    </row>
    <row r="67" spans="1:12" ht="15" customHeight="1">
      <c r="A67" s="111"/>
      <c r="B67" s="118"/>
      <c r="C67" s="113" t="s">
        <v>153</v>
      </c>
      <c r="D67" s="113"/>
      <c r="E67" s="113"/>
      <c r="F67" s="111"/>
      <c r="G67" s="208">
        <f>'Table 8'!G67/'Table 8'!G$7*100</f>
        <v>3.9637725767917881E-2</v>
      </c>
      <c r="H67" s="208">
        <f>'Table 8'!H67/'Table 8'!H$7*100</f>
        <v>1.0396568460446731</v>
      </c>
      <c r="I67" s="208">
        <f>'Table 8'!I67/'Table 8'!I$7*100</f>
        <v>3.766368796497551E-2</v>
      </c>
      <c r="J67" s="208">
        <f>'Table 8'!J67/'Table 8'!J$7*100</f>
        <v>3.5227146262548047E-2</v>
      </c>
      <c r="K67" s="208">
        <f>'Table 8'!K67/'Table 8'!K$7*100</f>
        <v>8.0947460516596972E-2</v>
      </c>
      <c r="L67" s="208">
        <f>'Table 8'!L67/'Table 8'!L$7*100</f>
        <v>0.22320028760505539</v>
      </c>
    </row>
    <row r="68" spans="1:12" ht="14.1" customHeight="1">
      <c r="A68" s="111"/>
      <c r="B68" s="118"/>
      <c r="C68" s="113"/>
      <c r="D68" s="113"/>
      <c r="E68" s="113"/>
      <c r="F68" s="111"/>
      <c r="G68" s="125"/>
      <c r="H68" s="125"/>
      <c r="I68" s="125"/>
      <c r="J68" s="125"/>
      <c r="K68" s="125"/>
      <c r="L68" s="125"/>
    </row>
    <row r="69" spans="1:12" s="68" customFormat="1" ht="17.100000000000001" customHeight="1">
      <c r="A69" s="108"/>
      <c r="B69" s="109" t="s">
        <v>49</v>
      </c>
      <c r="C69" s="109"/>
      <c r="D69" s="109"/>
      <c r="E69" s="109"/>
      <c r="F69" s="108"/>
      <c r="G69" s="231">
        <f>'Table 8'!G69/'Table 8'!G$7*100</f>
        <v>1.0545927967162461</v>
      </c>
      <c r="H69" s="231">
        <f>'Table 8'!H69/'Table 8'!H$7*100</f>
        <v>0.74742006579448439</v>
      </c>
      <c r="I69" s="231">
        <f>'Table 8'!I69/'Table 8'!I$7*100</f>
        <v>0.74477242681167388</v>
      </c>
      <c r="J69" s="231">
        <f>'Table 8'!J69/'Table 8'!J$7*100</f>
        <v>0.75792341320770562</v>
      </c>
      <c r="K69" s="231">
        <f>'Table 8'!K69/'Table 8'!K$7*100</f>
        <v>0.74405295749429101</v>
      </c>
      <c r="L69" s="231">
        <f>'Table 8'!L69/'Table 8'!L$7*100</f>
        <v>0.9103119616491876</v>
      </c>
    </row>
    <row r="70" spans="1:12" ht="15" customHeight="1">
      <c r="A70" s="111"/>
      <c r="B70" s="118"/>
      <c r="C70" s="113" t="s">
        <v>155</v>
      </c>
      <c r="D70" s="113"/>
      <c r="E70" s="113"/>
      <c r="F70" s="111"/>
      <c r="G70" s="208">
        <f>'Table 8'!G70/'Table 8'!G$7*100</f>
        <v>0.58582062785035782</v>
      </c>
      <c r="H70" s="208">
        <f>'Table 8'!H70/'Table 8'!H$7*100</f>
        <v>0.14934869904644488</v>
      </c>
      <c r="I70" s="208">
        <f>'Table 8'!I70/'Table 8'!I$7*100</f>
        <v>0.11788240140623701</v>
      </c>
      <c r="J70" s="208">
        <f>'Table 8'!J70/'Table 8'!J$7*100</f>
        <v>0.12808390487231497</v>
      </c>
      <c r="K70" s="208">
        <f>'Table 8'!K70/'Table 8'!K$7*100</f>
        <v>6.995964380519748E-2</v>
      </c>
      <c r="L70" s="208">
        <f>'Table 8'!L70/'Table 8'!L$7*100</f>
        <v>8.8917733540230762E-2</v>
      </c>
    </row>
    <row r="71" spans="1:12" ht="15" customHeight="1">
      <c r="A71" s="111"/>
      <c r="B71" s="118"/>
      <c r="C71" s="113" t="s">
        <v>50</v>
      </c>
      <c r="D71" s="113"/>
      <c r="E71" s="113"/>
      <c r="F71" s="111"/>
      <c r="G71" s="208">
        <f>'Table 8'!G71/'Table 8'!G$7*100</f>
        <v>7.0432302662580534E-2</v>
      </c>
      <c r="H71" s="208">
        <f>'Table 8'!H71/'Table 8'!H$7*100</f>
        <v>0.15429375493216102</v>
      </c>
      <c r="I71" s="208">
        <f>'Table 8'!I71/'Table 8'!I$7*100</f>
        <v>0.18636557374040955</v>
      </c>
      <c r="J71" s="208">
        <f>'Table 8'!J71/'Table 8'!J$7*100</f>
        <v>0.11569656147380816</v>
      </c>
      <c r="K71" s="208">
        <f>'Table 8'!K71/'Table 8'!K$7*100</f>
        <v>0.15100915392819372</v>
      </c>
      <c r="L71" s="208">
        <f>'Table 8'!L71/'Table 8'!L$7*100</f>
        <v>0.14370216754046902</v>
      </c>
    </row>
    <row r="72" spans="1:12" ht="15" customHeight="1">
      <c r="A72" s="111"/>
      <c r="B72" s="118"/>
      <c r="C72" s="113" t="s">
        <v>154</v>
      </c>
      <c r="D72" s="113"/>
      <c r="E72" s="113"/>
      <c r="F72" s="111"/>
      <c r="G72" s="208">
        <f>'Table 8'!G72/'Table 8'!G$7*100</f>
        <v>0.11113420906230882</v>
      </c>
      <c r="H72" s="208">
        <f>'Table 8'!H72/'Table 8'!H$7*100</f>
        <v>0.12495319975405098</v>
      </c>
      <c r="I72" s="208">
        <f>'Table 8'!I72/'Table 8'!I$7*100</f>
        <v>0.13897257686272169</v>
      </c>
      <c r="J72" s="208">
        <f>'Table 8'!J72/'Table 8'!J$7*100</f>
        <v>0.13636127649196531</v>
      </c>
      <c r="K72" s="208">
        <f>'Table 8'!K72/'Table 8'!K$7*100</f>
        <v>0.11285187837179841</v>
      </c>
      <c r="L72" s="208">
        <f>'Table 8'!L72/'Table 8'!L$7*100</f>
        <v>0.14517502050059425</v>
      </c>
    </row>
    <row r="73" spans="1:12" ht="15" customHeight="1">
      <c r="A73" s="111"/>
      <c r="B73" s="118"/>
      <c r="C73" s="113" t="s">
        <v>156</v>
      </c>
      <c r="D73" s="113"/>
      <c r="E73" s="113"/>
      <c r="F73" s="111"/>
      <c r="G73" s="208">
        <f>'Table 8'!G73/'Table 8'!G$7*100</f>
        <v>0.28720565714099888</v>
      </c>
      <c r="H73" s="208">
        <f>'Table 8'!H73/'Table 8'!H$7*100</f>
        <v>0.31882441206182754</v>
      </c>
      <c r="I73" s="208">
        <f>'Table 8'!I73/'Table 8'!I$7*100</f>
        <v>0.30155187480230566</v>
      </c>
      <c r="J73" s="208">
        <f>'Table 8'!J73/'Table 8'!J$7*100</f>
        <v>0.37778167036961713</v>
      </c>
      <c r="K73" s="208">
        <f>'Table 8'!K73/'Table 8'!K$7*100</f>
        <v>0.41023228138910128</v>
      </c>
      <c r="L73" s="208">
        <f>'Table 8'!L73/'Table 8'!L$7*100</f>
        <v>0.53251704006789347</v>
      </c>
    </row>
    <row r="74" spans="1:12" ht="14.1" customHeight="1">
      <c r="A74" s="111"/>
      <c r="B74" s="118"/>
      <c r="C74" s="113"/>
      <c r="D74" s="113"/>
      <c r="E74" s="113"/>
      <c r="F74" s="111"/>
      <c r="G74" s="125"/>
      <c r="H74" s="125"/>
      <c r="I74" s="125"/>
      <c r="J74" s="125"/>
      <c r="K74" s="125"/>
      <c r="L74" s="125"/>
    </row>
    <row r="75" spans="1:12" s="68" customFormat="1" ht="17.100000000000001" customHeight="1">
      <c r="A75" s="108"/>
      <c r="B75" s="109" t="s">
        <v>225</v>
      </c>
      <c r="C75" s="109"/>
      <c r="D75" s="109"/>
      <c r="E75" s="109"/>
      <c r="F75" s="108"/>
      <c r="G75" s="231">
        <f>'Table 8'!G75/'Table 8'!G$7*100</f>
        <v>0.18977187288314309</v>
      </c>
      <c r="H75" s="231">
        <f>'Table 8'!H75/'Table 8'!H$7*100</f>
        <v>1.0311160343645609</v>
      </c>
      <c r="I75" s="231">
        <f>'Table 8'!I75/'Table 8'!I$7*100</f>
        <v>8.2594617126150821E-2</v>
      </c>
      <c r="J75" s="231">
        <f>'Table 8'!J75/'Table 8'!J$7*100</f>
        <v>9.086223784324407E-2</v>
      </c>
      <c r="K75" s="231">
        <f>'Table 8'!K75/'Table 8'!K$7*100</f>
        <v>0.12578077850561828</v>
      </c>
      <c r="L75" s="231">
        <f>'Table 8'!L75/'Table 8'!L$7*100</f>
        <v>0.13653116383267699</v>
      </c>
    </row>
    <row r="76" spans="1:12" s="95" customFormat="1" ht="14.1" customHeight="1">
      <c r="A76" s="131"/>
      <c r="B76" s="131"/>
      <c r="C76" s="131"/>
      <c r="D76" s="131"/>
      <c r="E76" s="131"/>
      <c r="F76" s="131"/>
      <c r="G76" s="132"/>
      <c r="H76" s="132"/>
      <c r="I76" s="132"/>
      <c r="J76" s="132"/>
      <c r="K76" s="132"/>
      <c r="L76" s="132"/>
    </row>
    <row r="77" spans="1:12" s="72" customFormat="1" ht="7.5" customHeight="1">
      <c r="A77" s="119"/>
      <c r="B77" s="120"/>
      <c r="C77" s="121"/>
      <c r="D77" s="121"/>
      <c r="E77" s="121"/>
      <c r="F77" s="119"/>
      <c r="G77" s="67"/>
      <c r="H77" s="67"/>
      <c r="I77" s="67"/>
      <c r="J77" s="296"/>
      <c r="K77" s="347"/>
      <c r="L77" s="340"/>
    </row>
    <row r="78" spans="1:12" s="75" customFormat="1" ht="14.1" customHeight="1">
      <c r="B78" s="405" t="s">
        <v>247</v>
      </c>
      <c r="C78" s="74"/>
      <c r="D78" s="74"/>
      <c r="E78" s="74"/>
      <c r="G78" s="123"/>
      <c r="H78" s="123"/>
      <c r="I78" s="123"/>
      <c r="J78" s="123"/>
      <c r="K78" s="348"/>
      <c r="L78" s="400"/>
    </row>
    <row r="79" spans="1:12" ht="16.5" customHeight="1">
      <c r="B79" s="404" t="s">
        <v>248</v>
      </c>
      <c r="C79" s="72"/>
      <c r="D79" s="72"/>
      <c r="E79" s="72"/>
      <c r="F79" s="72"/>
      <c r="G79" s="133"/>
      <c r="H79" s="133"/>
      <c r="I79" s="133"/>
      <c r="J79" s="133"/>
      <c r="K79" s="133"/>
      <c r="L79" s="133"/>
    </row>
    <row r="80" spans="1:12" s="95" customFormat="1" ht="16.5" customHeight="1">
      <c r="A80" s="505">
        <v>29</v>
      </c>
      <c r="B80" s="505"/>
      <c r="C80" s="505"/>
      <c r="D80" s="505"/>
      <c r="E80" s="505"/>
      <c r="F80" s="505"/>
      <c r="G80" s="505"/>
      <c r="H80" s="505"/>
      <c r="I80" s="505"/>
      <c r="J80" s="505"/>
      <c r="K80" s="505"/>
      <c r="L80" s="305"/>
    </row>
    <row r="81" spans="1:12" s="135" customFormat="1" ht="21.75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</row>
    <row r="82" spans="1:12" ht="15">
      <c r="B82" s="70"/>
      <c r="C82" s="136"/>
      <c r="D82" s="136"/>
      <c r="E82" s="136"/>
      <c r="F82" s="136"/>
      <c r="J82" s="58"/>
      <c r="K82" s="58"/>
    </row>
    <row r="83" spans="1:12" ht="15">
      <c r="B83" s="70"/>
      <c r="C83" s="136"/>
      <c r="D83" s="136"/>
      <c r="E83" s="136"/>
      <c r="F83" s="136"/>
      <c r="G83" s="137"/>
      <c r="H83" s="137"/>
      <c r="I83" s="137"/>
      <c r="J83" s="137"/>
      <c r="K83" s="137"/>
      <c r="L83" s="137"/>
    </row>
    <row r="84" spans="1:12" ht="15">
      <c r="B84" s="70"/>
      <c r="C84" s="136"/>
      <c r="D84" s="136"/>
      <c r="E84" s="136"/>
      <c r="F84" s="136"/>
      <c r="G84" s="138"/>
      <c r="H84" s="138"/>
      <c r="I84" s="138"/>
      <c r="J84" s="138"/>
      <c r="K84" s="138"/>
      <c r="L84" s="138"/>
    </row>
    <row r="85" spans="1:12" ht="15">
      <c r="B85" s="70"/>
      <c r="C85" s="136"/>
      <c r="D85" s="136"/>
      <c r="E85" s="136"/>
      <c r="F85" s="136"/>
      <c r="G85" s="139"/>
      <c r="H85" s="139"/>
      <c r="I85" s="139"/>
      <c r="J85" s="140"/>
      <c r="K85" s="140"/>
      <c r="L85" s="139"/>
    </row>
    <row r="88" spans="1:12" ht="15">
      <c r="B88" s="70"/>
    </row>
  </sheetData>
  <sheetProtection algorithmName="SHA-512" hashValue="iTTrPy9VXxGenQLwp1iwSWMKJQaaSaWq3byt96DoI6POf+Q+7ggASFuTqkRmBB0neXCcyVVJ6XLBe+DMU+Np9g==" saltValue="n7QaIDxDUt+dSF4wFpO+Cg==" spinCount="100000" sheet="1" objects="1" scenarios="1"/>
  <mergeCells count="4">
    <mergeCell ref="A2:C3"/>
    <mergeCell ref="J3:K4"/>
    <mergeCell ref="A5:F5"/>
    <mergeCell ref="A80:K80"/>
  </mergeCells>
  <conditionalFormatting sqref="D10:E37">
    <cfRule type="duplicateValues" dxfId="40" priority="6"/>
  </conditionalFormatting>
  <conditionalFormatting sqref="D56:E56">
    <cfRule type="duplicateValues" dxfId="39" priority="4"/>
  </conditionalFormatting>
  <conditionalFormatting sqref="D47:E49 D51:E55 D50 D57:E60">
    <cfRule type="duplicateValues" dxfId="38" priority="5"/>
  </conditionalFormatting>
  <conditionalFormatting sqref="D9:E9 D61:E75 D38:E46">
    <cfRule type="duplicateValues" dxfId="37" priority="34"/>
  </conditionalFormatting>
  <conditionalFormatting sqref="D76:E76">
    <cfRule type="duplicateValues" dxfId="36" priority="2"/>
  </conditionalFormatting>
  <conditionalFormatting sqref="D77:E78">
    <cfRule type="duplicateValues" dxfId="35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6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9"/>
  <sheetViews>
    <sheetView view="pageBreakPreview" zoomScale="70" zoomScaleNormal="90" zoomScaleSheetLayoutView="70" workbookViewId="0">
      <pane xSplit="5" ySplit="7" topLeftCell="F26" activePane="bottomRight" state="frozen"/>
      <selection pane="topRight" activeCell="F1" sqref="F1"/>
      <selection pane="bottomLeft" activeCell="A8" sqref="A8"/>
      <selection pane="bottomRight"/>
    </sheetView>
  </sheetViews>
  <sheetFormatPr defaultColWidth="9.140625" defaultRowHeight="15.75"/>
  <cols>
    <col min="1" max="1" width="3.7109375" style="70" customWidth="1"/>
    <col min="2" max="2" width="10.7109375" style="95" customWidth="1"/>
    <col min="3" max="3" width="6.5703125" style="70" customWidth="1"/>
    <col min="4" max="4" width="4.140625" style="70" customWidth="1"/>
    <col min="5" max="5" width="26.42578125" style="70" customWidth="1"/>
    <col min="6" max="6" width="2.42578125" style="70" customWidth="1"/>
    <col min="7" max="8" width="15.7109375" style="96" customWidth="1"/>
    <col min="9" max="9" width="15.5703125" style="96" customWidth="1"/>
    <col min="10" max="10" width="17.5703125" style="96" bestFit="1" customWidth="1"/>
    <col min="11" max="11" width="16.7109375" style="96" customWidth="1"/>
    <col min="12" max="12" width="15.42578125" style="96" customWidth="1"/>
    <col min="13" max="16384" width="9.140625" style="70"/>
  </cols>
  <sheetData>
    <row r="2" spans="1:12" ht="15" customHeight="1">
      <c r="A2" s="507" t="s">
        <v>239</v>
      </c>
      <c r="B2" s="507"/>
      <c r="C2" s="507"/>
      <c r="D2" s="236" t="s">
        <v>189</v>
      </c>
      <c r="E2" s="240" t="s">
        <v>224</v>
      </c>
      <c r="G2" s="98"/>
      <c r="H2" s="98"/>
      <c r="I2" s="98"/>
      <c r="J2" s="98"/>
      <c r="K2" s="98"/>
      <c r="L2" s="98"/>
    </row>
    <row r="3" spans="1:12" ht="15" customHeight="1">
      <c r="A3" s="507"/>
      <c r="B3" s="507"/>
      <c r="C3" s="507"/>
      <c r="D3" s="237" t="s">
        <v>190</v>
      </c>
      <c r="E3" s="241" t="s">
        <v>223</v>
      </c>
      <c r="G3" s="100"/>
      <c r="H3" s="100"/>
      <c r="J3" s="493"/>
      <c r="K3" s="493"/>
    </row>
    <row r="4" spans="1:12" ht="12" customHeight="1">
      <c r="A4" s="72"/>
      <c r="B4" s="77"/>
      <c r="C4" s="72"/>
      <c r="D4" s="72"/>
      <c r="E4" s="72"/>
      <c r="F4" s="72"/>
      <c r="G4" s="100"/>
      <c r="H4" s="100"/>
      <c r="I4" s="100"/>
      <c r="J4" s="493"/>
      <c r="K4" s="493"/>
      <c r="L4" s="100"/>
    </row>
    <row r="5" spans="1:12" s="238" customFormat="1" ht="24.75" customHeight="1">
      <c r="A5" s="496"/>
      <c r="B5" s="496"/>
      <c r="C5" s="496"/>
      <c r="D5" s="496"/>
      <c r="E5" s="496"/>
      <c r="F5" s="496"/>
      <c r="G5" s="389">
        <v>2016</v>
      </c>
      <c r="H5" s="389">
        <v>2017</v>
      </c>
      <c r="I5" s="389">
        <v>2018</v>
      </c>
      <c r="J5" s="389">
        <v>2019</v>
      </c>
      <c r="K5" s="389">
        <v>2020</v>
      </c>
      <c r="L5" s="389" t="s">
        <v>226</v>
      </c>
    </row>
    <row r="6" spans="1:12" ht="15" customHeight="1">
      <c r="A6" s="391"/>
      <c r="B6" s="391"/>
      <c r="C6" s="391"/>
      <c r="D6" s="391"/>
      <c r="E6" s="391"/>
      <c r="F6" s="391"/>
      <c r="G6" s="392"/>
      <c r="H6" s="392"/>
      <c r="I6" s="392"/>
      <c r="J6" s="392"/>
      <c r="K6" s="392"/>
      <c r="L6" s="392"/>
    </row>
    <row r="7" spans="1:12" s="106" customFormat="1" ht="24.75" customHeight="1" thickBot="1">
      <c r="A7" s="352"/>
      <c r="B7" s="352" t="s">
        <v>222</v>
      </c>
      <c r="C7" s="352"/>
      <c r="D7" s="352"/>
      <c r="E7" s="352"/>
      <c r="F7" s="353"/>
      <c r="G7" s="354">
        <f>'Table 6'!G7-'Table 8'!G7</f>
        <v>-18917.421999999991</v>
      </c>
      <c r="H7" s="354">
        <f>'Table 6'!H7-'Table 8'!H7</f>
        <v>-22858.698999999964</v>
      </c>
      <c r="I7" s="354">
        <f>'Table 6'!I7-'Table 8'!I7</f>
        <v>-17514.935000000027</v>
      </c>
      <c r="J7" s="354">
        <f>'Table 6'!J7-'Table 8'!J7</f>
        <v>-10874.956999999966</v>
      </c>
      <c r="K7" s="354">
        <f>'Table 6'!K7-'Table 8'!K7</f>
        <v>-47161.314999999973</v>
      </c>
      <c r="L7" s="354">
        <f>'Table 6'!L7-'Table 8'!L7</f>
        <v>-60727.946999999986</v>
      </c>
    </row>
    <row r="8" spans="1:12" s="95" customFormat="1" ht="12.75" customHeight="1">
      <c r="G8" s="224"/>
      <c r="H8" s="224"/>
      <c r="I8" s="224"/>
      <c r="J8" s="224"/>
      <c r="K8" s="224"/>
      <c r="L8" s="224"/>
    </row>
    <row r="9" spans="1:12" s="68" customFormat="1" ht="17.100000000000001" customHeight="1">
      <c r="A9" s="108"/>
      <c r="B9" s="109" t="s">
        <v>26</v>
      </c>
      <c r="C9" s="109"/>
      <c r="D9" s="109"/>
      <c r="E9" s="109"/>
      <c r="F9" s="108"/>
      <c r="G9" s="110">
        <f>'Table 6'!G9-'Table 8'!G9</f>
        <v>-11857.702000000005</v>
      </c>
      <c r="H9" s="110">
        <f>'Table 6'!H9-'Table 8'!H9</f>
        <v>-9965.7059999999619</v>
      </c>
      <c r="I9" s="110">
        <f>'Table 6'!I9-'Table 8'!I9</f>
        <v>-8048.8440000000264</v>
      </c>
      <c r="J9" s="110">
        <f>'Table 6'!J9-'Table 8'!J9</f>
        <v>-2824.0939999999828</v>
      </c>
      <c r="K9" s="110">
        <f>'Table 6'!K9-'Table 8'!K9</f>
        <v>-30286.766999999978</v>
      </c>
      <c r="L9" s="110">
        <f>'Table 6'!L9-'Table 8'!L9</f>
        <v>-41606.546000000009</v>
      </c>
    </row>
    <row r="10" spans="1:12" ht="15" customHeight="1">
      <c r="A10" s="111"/>
      <c r="B10" s="118"/>
      <c r="C10" s="112" t="str">
        <f>'Table 6'!C10</f>
        <v>Singapore</v>
      </c>
      <c r="D10" s="112"/>
      <c r="E10" s="112"/>
      <c r="G10" s="60">
        <f>'Table 6'!G10-'Table 8'!G10</f>
        <v>14204.878999999997</v>
      </c>
      <c r="H10" s="60">
        <f>'Table 6'!H10-'Table 8'!H10</f>
        <v>13707.284</v>
      </c>
      <c r="I10" s="60">
        <f>'Table 6'!I10-'Table 8'!I10</f>
        <v>7733.8789999999935</v>
      </c>
      <c r="J10" s="60">
        <f>'Table 6'!J10-'Table 8'!J10</f>
        <v>2385.9309999999969</v>
      </c>
      <c r="K10" s="60">
        <f>'Table 6'!K10-'Table 8'!K10</f>
        <v>-4320.3849999999984</v>
      </c>
      <c r="L10" s="60">
        <f>'Table 6'!L10-'Table 8'!L10</f>
        <v>-3589.4219999999987</v>
      </c>
    </row>
    <row r="11" spans="1:12" ht="15" customHeight="1">
      <c r="A11" s="111"/>
      <c r="B11" s="118"/>
      <c r="C11" s="112" t="str">
        <f>'Table 6'!C11</f>
        <v>Hong Kong</v>
      </c>
      <c r="D11" s="112"/>
      <c r="E11" s="112"/>
      <c r="G11" s="60">
        <f>'Table 6'!G11-'Table 8'!G11</f>
        <v>-2123.7409999999995</v>
      </c>
      <c r="H11" s="60">
        <f>'Table 6'!H11-'Table 8'!H11</f>
        <v>-2339.069</v>
      </c>
      <c r="I11" s="60">
        <f>'Table 6'!I11-'Table 8'!I11</f>
        <v>-969.56600000000026</v>
      </c>
      <c r="J11" s="60">
        <f>'Table 6'!J11-'Table 8'!J11</f>
        <v>-1872.1759999999995</v>
      </c>
      <c r="K11" s="60">
        <f>'Table 6'!K11-'Table 8'!K11</f>
        <v>-1124.2449999999999</v>
      </c>
      <c r="L11" s="60">
        <f>'Table 6'!L11-'Table 8'!L11</f>
        <v>-1036.8689999999997</v>
      </c>
    </row>
    <row r="12" spans="1:12" ht="15" customHeight="1">
      <c r="B12" s="112"/>
      <c r="C12" s="112" t="str">
        <f>'Table 6'!C12</f>
        <v>China</v>
      </c>
      <c r="D12" s="112"/>
      <c r="E12" s="112"/>
      <c r="G12" s="60">
        <f>'Table 6'!G12-'Table 8'!G12</f>
        <v>-10139.831</v>
      </c>
      <c r="H12" s="60">
        <f>'Table 6'!H12-'Table 8'!H12</f>
        <v>-7681.7639999999992</v>
      </c>
      <c r="I12" s="60">
        <f>'Table 6'!I12-'Table 8'!I12</f>
        <v>-10732.75</v>
      </c>
      <c r="J12" s="60">
        <f>'Table 6'!J12-'Table 8'!J12</f>
        <v>-5273.2990000000027</v>
      </c>
      <c r="K12" s="60">
        <f>'Table 6'!K12-'Table 8'!K12</f>
        <v>-8455.8779999999988</v>
      </c>
      <c r="L12" s="60">
        <f>'Table 6'!L12-'Table 8'!L12</f>
        <v>-12300.011</v>
      </c>
    </row>
    <row r="13" spans="1:12" ht="15" customHeight="1">
      <c r="B13" s="112"/>
      <c r="C13" s="112" t="str">
        <f>'Table 6'!C13</f>
        <v>Japan</v>
      </c>
      <c r="D13" s="112"/>
      <c r="E13" s="112"/>
      <c r="G13" s="60">
        <f>'Table 6'!G13-'Table 8'!G13</f>
        <v>-6080.2100000000009</v>
      </c>
      <c r="H13" s="60">
        <f>'Table 6'!H13-'Table 8'!H13</f>
        <v>-6731.4009999999998</v>
      </c>
      <c r="I13" s="60">
        <f>'Table 6'!I13-'Table 8'!I13</f>
        <v>-4001.3859999999995</v>
      </c>
      <c r="J13" s="60">
        <f>'Table 6'!J13-'Table 8'!J13</f>
        <v>-3090.0649999999996</v>
      </c>
      <c r="K13" s="60">
        <f>'Table 6'!K13-'Table 8'!K13</f>
        <v>-4435.5419999999995</v>
      </c>
      <c r="L13" s="60">
        <f>'Table 6'!L13-'Table 8'!L13</f>
        <v>-4814.7369999999992</v>
      </c>
    </row>
    <row r="14" spans="1:12" ht="15" customHeight="1">
      <c r="B14" s="112"/>
      <c r="C14" s="112" t="str">
        <f>'Table 6'!C14</f>
        <v>Thailand</v>
      </c>
      <c r="D14" s="112"/>
      <c r="E14" s="112"/>
      <c r="G14" s="60">
        <f>'Table 6'!G14-'Table 8'!G14</f>
        <v>-3786.2709999999997</v>
      </c>
      <c r="H14" s="60">
        <f>'Table 6'!H14-'Table 8'!H14</f>
        <v>-2983.8190000000004</v>
      </c>
      <c r="I14" s="60">
        <f>'Table 6'!I14-'Table 8'!I14</f>
        <v>-3985.6939999999995</v>
      </c>
      <c r="J14" s="60">
        <f>'Table 6'!J14-'Table 8'!J14</f>
        <v>-2875.4290000000001</v>
      </c>
      <c r="K14" s="60">
        <f>'Table 6'!K14-'Table 8'!K14</f>
        <v>-2657.6529999999998</v>
      </c>
      <c r="L14" s="60">
        <f>'Table 6'!L14-'Table 8'!L14</f>
        <v>-3082.4839999999995</v>
      </c>
    </row>
    <row r="15" spans="1:12" ht="15" customHeight="1">
      <c r="B15" s="112"/>
      <c r="C15" s="112" t="str">
        <f>'Table 6'!C15</f>
        <v>Indonesia</v>
      </c>
      <c r="D15" s="113"/>
      <c r="E15" s="113"/>
      <c r="F15" s="111"/>
      <c r="G15" s="60">
        <f>'Table 6'!G15-'Table 8'!G15</f>
        <v>3538.1900000000005</v>
      </c>
      <c r="H15" s="60">
        <f>'Table 6'!H15-'Table 8'!H15</f>
        <v>3062.991</v>
      </c>
      <c r="I15" s="60">
        <f>'Table 6'!I15-'Table 8'!I15</f>
        <v>7146.4719999999998</v>
      </c>
      <c r="J15" s="60">
        <f>'Table 6'!J15-'Table 8'!J15</f>
        <v>7163.9249999999993</v>
      </c>
      <c r="K15" s="60">
        <f>'Table 6'!K15-'Table 8'!K15</f>
        <v>-435.72900000000027</v>
      </c>
      <c r="L15" s="60">
        <f>'Table 6'!L15-'Table 8'!L15</f>
        <v>-2727.4839999999995</v>
      </c>
    </row>
    <row r="16" spans="1:12" ht="15" customHeight="1">
      <c r="B16" s="112"/>
      <c r="C16" s="112" t="str">
        <f>'Table 6'!C16</f>
        <v>Republic of Korea</v>
      </c>
      <c r="D16" s="112"/>
      <c r="E16" s="112"/>
      <c r="G16" s="60">
        <f>'Table 6'!G16-'Table 8'!G16</f>
        <v>-4612.3070000000007</v>
      </c>
      <c r="H16" s="60">
        <f>'Table 6'!H16-'Table 8'!H16</f>
        <v>-3138.558</v>
      </c>
      <c r="I16" s="60">
        <f>'Table 6'!I16-'Table 8'!I16</f>
        <v>-2406.5350000000003</v>
      </c>
      <c r="J16" s="60">
        <f>'Table 6'!J16-'Table 8'!J16</f>
        <v>-23.119999999999891</v>
      </c>
      <c r="K16" s="60">
        <f>'Table 6'!K16-'Table 8'!K16</f>
        <v>-1976.9439999999997</v>
      </c>
      <c r="L16" s="60">
        <f>'Table 6'!L16-'Table 8'!L16</f>
        <v>-2879.0410000000002</v>
      </c>
    </row>
    <row r="17" spans="2:12" ht="15" customHeight="1">
      <c r="B17" s="112"/>
      <c r="C17" s="112" t="str">
        <f>'Table 6'!C17</f>
        <v>India</v>
      </c>
      <c r="D17" s="112"/>
      <c r="E17" s="112"/>
      <c r="G17" s="60">
        <f>'Table 6'!G17-'Table 8'!G17</f>
        <v>2207.6020000000003</v>
      </c>
      <c r="H17" s="60">
        <f>'Table 6'!H17-'Table 8'!H17</f>
        <v>2207.6889999999999</v>
      </c>
      <c r="I17" s="60">
        <f>'Table 6'!I17-'Table 8'!I17</f>
        <v>4005.3560000000002</v>
      </c>
      <c r="J17" s="60">
        <f>'Table 6'!J17-'Table 8'!J17</f>
        <v>4801.241</v>
      </c>
      <c r="K17" s="60">
        <f>'Table 6'!K17-'Table 8'!K17</f>
        <v>-1064.7170000000001</v>
      </c>
      <c r="L17" s="60">
        <f>'Table 6'!L17-'Table 8'!L17</f>
        <v>-1966.6120000000001</v>
      </c>
    </row>
    <row r="18" spans="2:12" ht="15" customHeight="1">
      <c r="B18" s="112"/>
      <c r="C18" s="112" t="str">
        <f>'Table 6'!C18</f>
        <v>Taiwan</v>
      </c>
      <c r="D18" s="113"/>
      <c r="E18" s="113"/>
      <c r="F18" s="111"/>
      <c r="G18" s="60">
        <f>'Table 6'!G18-'Table 8'!G18</f>
        <v>-4199.8270000000002</v>
      </c>
      <c r="H18" s="60">
        <f>'Table 6'!H18-'Table 8'!H18</f>
        <v>-3767.8160000000003</v>
      </c>
      <c r="I18" s="60">
        <f>'Table 6'!I18-'Table 8'!I18</f>
        <v>-3889.4760000000001</v>
      </c>
      <c r="J18" s="60">
        <f>'Table 6'!J18-'Table 8'!J18</f>
        <v>-2611.0290000000005</v>
      </c>
      <c r="K18" s="60">
        <f>'Table 6'!K18-'Table 8'!K18</f>
        <v>-2822.6869999999999</v>
      </c>
      <c r="L18" s="60">
        <f>'Table 6'!L18-'Table 8'!L18</f>
        <v>-4235.625</v>
      </c>
    </row>
    <row r="19" spans="2:12" ht="15" customHeight="1">
      <c r="B19" s="112"/>
      <c r="C19" s="112" t="str">
        <f>'Table 6'!C19</f>
        <v>Brunei Darussalam</v>
      </c>
      <c r="D19" s="112"/>
      <c r="E19" s="112"/>
      <c r="G19" s="60">
        <f>'Table 6'!G19-'Table 8'!G19</f>
        <v>2001.0389999999998</v>
      </c>
      <c r="H19" s="60">
        <f>'Table 6'!H19-'Table 8'!H19</f>
        <v>1519.7060000000001</v>
      </c>
      <c r="I19" s="60">
        <f>'Table 6'!I19-'Table 8'!I19</f>
        <v>1975.2610000000002</v>
      </c>
      <c r="J19" s="60">
        <f>'Table 6'!J19-'Table 8'!J19</f>
        <v>2282.8060000000005</v>
      </c>
      <c r="K19" s="60">
        <f>'Table 6'!K19-'Table 8'!K19</f>
        <v>669.43</v>
      </c>
      <c r="L19" s="60">
        <f>'Table 6'!L19-'Table 8'!L19</f>
        <v>353.11500000000001</v>
      </c>
    </row>
    <row r="20" spans="2:12" ht="15" customHeight="1">
      <c r="B20" s="112"/>
      <c r="C20" s="112" t="str">
        <f>'Table 6'!C20</f>
        <v>United Arab Emirates</v>
      </c>
      <c r="D20" s="113"/>
      <c r="E20" s="113"/>
      <c r="F20" s="111"/>
      <c r="G20" s="60">
        <f>'Table 6'!G20-'Table 8'!G20</f>
        <v>-1282.0539999999999</v>
      </c>
      <c r="H20" s="60">
        <f>'Table 6'!H20-'Table 8'!H20</f>
        <v>-1403.3140000000001</v>
      </c>
      <c r="I20" s="60">
        <f>'Table 6'!I20-'Table 8'!I20</f>
        <v>-1107.9680000000001</v>
      </c>
      <c r="J20" s="60">
        <f>'Table 6'!J20-'Table 8'!J20</f>
        <v>-1173.239</v>
      </c>
      <c r="K20" s="60">
        <f>'Table 6'!K20-'Table 8'!K20</f>
        <v>-636.48199999999997</v>
      </c>
      <c r="L20" s="60">
        <f>'Table 6'!L20-'Table 8'!L20</f>
        <v>-739.947</v>
      </c>
    </row>
    <row r="21" spans="2:12" ht="15" customHeight="1">
      <c r="B21" s="112"/>
      <c r="C21" s="112" t="str">
        <f>'Table 6'!C21</f>
        <v>Vietnam</v>
      </c>
      <c r="D21" s="112"/>
      <c r="E21" s="112"/>
      <c r="G21" s="60">
        <f>'Table 6'!G21-'Table 8'!G21</f>
        <v>-403.09099999999989</v>
      </c>
      <c r="H21" s="60">
        <f>'Table 6'!H21-'Table 8'!H21</f>
        <v>-681.33699999999999</v>
      </c>
      <c r="I21" s="60">
        <f>'Table 6'!I21-'Table 8'!I21</f>
        <v>-301.74299999999994</v>
      </c>
      <c r="J21" s="60">
        <f>'Table 6'!J21-'Table 8'!J21</f>
        <v>-1217.4570000000001</v>
      </c>
      <c r="K21" s="60">
        <f>'Table 6'!K21-'Table 8'!K21</f>
        <v>-957.60299999999995</v>
      </c>
      <c r="L21" s="60">
        <f>'Table 6'!L21-'Table 8'!L21</f>
        <v>-1963.7959999999998</v>
      </c>
    </row>
    <row r="22" spans="2:12" ht="15" customHeight="1">
      <c r="B22" s="112"/>
      <c r="C22" s="112" t="str">
        <f>'Table 6'!C22</f>
        <v>Philippines</v>
      </c>
      <c r="D22" s="112"/>
      <c r="E22" s="112"/>
      <c r="G22" s="60">
        <f>'Table 6'!G22-'Table 8'!G22</f>
        <v>267.51400000000012</v>
      </c>
      <c r="H22" s="60">
        <f>'Table 6'!H22-'Table 8'!H22</f>
        <v>-502.36300000000006</v>
      </c>
      <c r="I22" s="60">
        <f>'Table 6'!I22-'Table 8'!I22</f>
        <v>-1155.268</v>
      </c>
      <c r="J22" s="60">
        <f>'Table 6'!J22-'Table 8'!J22</f>
        <v>-688.43499999999995</v>
      </c>
      <c r="K22" s="60">
        <f>'Table 6'!K22-'Table 8'!K22</f>
        <v>-296.70300000000009</v>
      </c>
      <c r="L22" s="60">
        <f>'Table 6'!L22-'Table 8'!L22</f>
        <v>-595.71699999999998</v>
      </c>
    </row>
    <row r="23" spans="2:12" ht="15" customHeight="1">
      <c r="B23" s="112"/>
      <c r="C23" s="112" t="str">
        <f>'Table 6'!C23</f>
        <v>Qatar</v>
      </c>
      <c r="D23" s="113"/>
      <c r="E23" s="113"/>
      <c r="F23" s="111"/>
      <c r="G23" s="60">
        <f>'Table 6'!G23-'Table 8'!G23</f>
        <v>-189.87299999999999</v>
      </c>
      <c r="H23" s="60">
        <f>'Table 6'!H23-'Table 8'!H23</f>
        <v>485.38</v>
      </c>
      <c r="I23" s="60">
        <f>'Table 6'!I23-'Table 8'!I23</f>
        <v>-24.363</v>
      </c>
      <c r="J23" s="60">
        <f>'Table 6'!J23-'Table 8'!J23</f>
        <v>52.333999999999975</v>
      </c>
      <c r="K23" s="60">
        <f>'Table 6'!K23-'Table 8'!K23</f>
        <v>68.022000000000006</v>
      </c>
      <c r="L23" s="60">
        <f>'Table 6'!L23-'Table 8'!L23</f>
        <v>161.239</v>
      </c>
    </row>
    <row r="24" spans="2:12" ht="15" customHeight="1">
      <c r="B24" s="112"/>
      <c r="C24" s="112" t="str">
        <f>'Table 6'!C24</f>
        <v>Saudi Arabia</v>
      </c>
      <c r="D24" s="113"/>
      <c r="E24" s="113"/>
      <c r="F24" s="111"/>
      <c r="G24" s="60">
        <f>'Table 6'!G24-'Table 8'!G24</f>
        <v>-1694.681</v>
      </c>
      <c r="H24" s="60">
        <f>'Table 6'!H24-'Table 8'!H24</f>
        <v>-2266.2370000000001</v>
      </c>
      <c r="I24" s="60">
        <f>'Table 6'!I24-'Table 8'!I24</f>
        <v>-2830.2530000000002</v>
      </c>
      <c r="J24" s="60">
        <f>'Table 6'!J24-'Table 8'!J24</f>
        <v>-3096.8029999999999</v>
      </c>
      <c r="K24" s="60">
        <f>'Table 6'!K24-'Table 8'!K24</f>
        <v>-853.30799999999999</v>
      </c>
      <c r="L24" s="60">
        <f>'Table 6'!L24-'Table 8'!L24</f>
        <v>-522.98700000000008</v>
      </c>
    </row>
    <row r="25" spans="2:12" ht="15" customHeight="1">
      <c r="B25" s="112"/>
      <c r="C25" s="112" t="str">
        <f>'Table 6'!C25</f>
        <v>Cambodia</v>
      </c>
      <c r="D25" s="112"/>
      <c r="E25" s="112"/>
      <c r="G25" s="60">
        <f>'Table 6'!G25-'Table 8'!G25</f>
        <v>-65.41</v>
      </c>
      <c r="H25" s="60">
        <f>'Table 6'!H25-'Table 8'!H25</f>
        <v>-57.225999999999999</v>
      </c>
      <c r="I25" s="60">
        <f>'Table 6'!I25-'Table 8'!I25</f>
        <v>325.30600000000004</v>
      </c>
      <c r="J25" s="60">
        <f>'Table 6'!J25-'Table 8'!J25</f>
        <v>186.31</v>
      </c>
      <c r="K25" s="60">
        <f>'Table 6'!K25-'Table 8'!K25</f>
        <v>92.53</v>
      </c>
      <c r="L25" s="60">
        <f>'Table 6'!L25-'Table 8'!L25</f>
        <v>38.402000000000015</v>
      </c>
    </row>
    <row r="26" spans="2:12" ht="15" customHeight="1">
      <c r="B26" s="112"/>
      <c r="C26" s="112" t="str">
        <f>'Table 6'!C26</f>
        <v>Bangladesh</v>
      </c>
      <c r="D26" s="112"/>
      <c r="E26" s="112"/>
      <c r="G26" s="60">
        <f>'Table 6'!G26-'Table 8'!G26</f>
        <v>301.63799999999992</v>
      </c>
      <c r="H26" s="60">
        <f>'Table 6'!H26-'Table 8'!H26</f>
        <v>373.35599999999999</v>
      </c>
      <c r="I26" s="60">
        <f>'Table 6'!I26-'Table 8'!I26</f>
        <v>559.54499999999996</v>
      </c>
      <c r="J26" s="60">
        <f>'Table 6'!J26-'Table 8'!J26</f>
        <v>947.04200000000003</v>
      </c>
      <c r="K26" s="60">
        <f>'Table 6'!K26-'Table 8'!K26</f>
        <v>-499.64</v>
      </c>
      <c r="L26" s="60">
        <f>'Table 6'!L26-'Table 8'!L26</f>
        <v>-306.58899999999994</v>
      </c>
    </row>
    <row r="27" spans="2:12" ht="15" customHeight="1">
      <c r="B27" s="112"/>
      <c r="C27" s="112" t="str">
        <f>'Table 6'!C27</f>
        <v>Sri Lanka</v>
      </c>
      <c r="D27" s="112"/>
      <c r="E27" s="112"/>
      <c r="G27" s="60">
        <f>'Table 6'!G27-'Table 8'!G27</f>
        <v>152.93199999999999</v>
      </c>
      <c r="H27" s="60">
        <f>'Table 6'!H27-'Table 8'!H27</f>
        <v>229.97</v>
      </c>
      <c r="I27" s="60">
        <f>'Table 6'!I27-'Table 8'!I27</f>
        <v>68.930000000000007</v>
      </c>
      <c r="J27" s="60">
        <f>'Table 6'!J27-'Table 8'!J27</f>
        <v>130.14000000000001</v>
      </c>
      <c r="K27" s="60">
        <f>'Table 6'!K27-'Table 8'!K27</f>
        <v>2.1550000000000011</v>
      </c>
      <c r="L27" s="60">
        <f>'Table 6'!L27-'Table 8'!L27</f>
        <v>-13.828000000000003</v>
      </c>
    </row>
    <row r="28" spans="2:12" ht="15" customHeight="1">
      <c r="B28" s="112"/>
      <c r="C28" s="112" t="str">
        <f>'Table 6'!C28</f>
        <v>Pakistan</v>
      </c>
      <c r="D28" s="112"/>
      <c r="E28" s="112"/>
      <c r="G28" s="60">
        <f>'Table 6'!G28-'Table 8'!G28</f>
        <v>100.30600000000001</v>
      </c>
      <c r="H28" s="60">
        <f>'Table 6'!H28-'Table 8'!H28</f>
        <v>118.28</v>
      </c>
      <c r="I28" s="60">
        <f>'Table 6'!I28-'Table 8'!I28</f>
        <v>161.292</v>
      </c>
      <c r="J28" s="60">
        <f>'Table 6'!J28-'Table 8'!J28</f>
        <v>222.19300000000004</v>
      </c>
      <c r="K28" s="60">
        <f>'Table 6'!K28-'Table 8'!K28</f>
        <v>-113.94199999999999</v>
      </c>
      <c r="L28" s="60">
        <f>'Table 6'!L28-'Table 8'!L28</f>
        <v>-238.58499999999998</v>
      </c>
    </row>
    <row r="29" spans="2:12" ht="15" customHeight="1">
      <c r="B29" s="328"/>
      <c r="C29" s="112" t="str">
        <f>'Table 6'!C29</f>
        <v>Turkey</v>
      </c>
      <c r="D29" s="112"/>
      <c r="E29" s="112"/>
      <c r="G29" s="60">
        <f>'Table 6'!G29-'Table 8'!G29</f>
        <v>-149.18199999999996</v>
      </c>
      <c r="H29" s="60">
        <f>'Table 6'!H29-'Table 8'!H29</f>
        <v>13.849999999999966</v>
      </c>
      <c r="I29" s="60">
        <f>'Table 6'!I29-'Table 8'!I29</f>
        <v>259.88000000000005</v>
      </c>
      <c r="J29" s="60">
        <f>'Table 6'!J29-'Table 8'!J29</f>
        <v>141.25300000000004</v>
      </c>
      <c r="K29" s="60">
        <f>'Table 6'!K29-'Table 8'!K29</f>
        <v>-146.636</v>
      </c>
      <c r="L29" s="60">
        <f>'Table 6'!L29-'Table 8'!L29</f>
        <v>-229.95</v>
      </c>
    </row>
    <row r="30" spans="2:12" ht="15" customHeight="1">
      <c r="B30" s="112"/>
      <c r="C30" s="112" t="str">
        <f>'Table 6'!C30</f>
        <v>Myanmar</v>
      </c>
      <c r="D30" s="112"/>
      <c r="E30" s="112"/>
      <c r="G30" s="60">
        <f>'Table 6'!G30-'Table 8'!G30</f>
        <v>137.15600000000001</v>
      </c>
      <c r="H30" s="60">
        <f>'Table 6'!H30-'Table 8'!H30</f>
        <v>47.501000000000005</v>
      </c>
      <c r="I30" s="60">
        <f>'Table 6'!I30-'Table 8'!I30</f>
        <v>31.126999999999995</v>
      </c>
      <c r="J30" s="60">
        <f>'Table 6'!J30-'Table 8'!J30</f>
        <v>38.305000000000007</v>
      </c>
      <c r="K30" s="60">
        <f>'Table 6'!K30-'Table 8'!K30</f>
        <v>20.281000000000006</v>
      </c>
      <c r="L30" s="60">
        <f>'Table 6'!L30-'Table 8'!L30</f>
        <v>-59.118999999999993</v>
      </c>
    </row>
    <row r="31" spans="2:12" ht="15" customHeight="1">
      <c r="B31" s="328"/>
      <c r="C31" s="112" t="str">
        <f>'Table 6'!C31</f>
        <v>Oman</v>
      </c>
      <c r="D31" s="112"/>
      <c r="E31" s="112"/>
      <c r="G31" s="60">
        <f>'Table 6'!G31-'Table 8'!G31</f>
        <v>126.60899999999999</v>
      </c>
      <c r="H31" s="60">
        <f>'Table 6'!H31-'Table 8'!H31</f>
        <v>-20.02000000000001</v>
      </c>
      <c r="I31" s="60">
        <f>'Table 6'!I31-'Table 8'!I31</f>
        <v>80.714000000000013</v>
      </c>
      <c r="J31" s="60">
        <f>'Table 6'!J31-'Table 8'!J31</f>
        <v>130.02600000000001</v>
      </c>
      <c r="K31" s="60">
        <f>'Table 6'!K31-'Table 8'!K31</f>
        <v>-115.14100000000001</v>
      </c>
      <c r="L31" s="60">
        <f>'Table 6'!L31-'Table 8'!L31</f>
        <v>-158.66300000000001</v>
      </c>
    </row>
    <row r="32" spans="2:12" ht="15" customHeight="1">
      <c r="B32" s="328"/>
      <c r="C32" s="112" t="str">
        <f>'Table 6'!C32</f>
        <v>Kuwait</v>
      </c>
      <c r="D32" s="112"/>
      <c r="E32" s="112"/>
      <c r="G32" s="60">
        <f>'Table 6'!G32-'Table 8'!G32</f>
        <v>-56.59</v>
      </c>
      <c r="H32" s="60">
        <f>'Table 6'!H32-'Table 8'!H32</f>
        <v>40.761999999999986</v>
      </c>
      <c r="I32" s="60">
        <f>'Table 6'!I32-'Table 8'!I32</f>
        <v>-6.3129999999999882</v>
      </c>
      <c r="J32" s="60">
        <f>'Table 6'!J32-'Table 8'!J32</f>
        <v>48.2</v>
      </c>
      <c r="K32" s="60">
        <f>'Table 6'!K32-'Table 8'!K32</f>
        <v>-35.448999999999998</v>
      </c>
      <c r="L32" s="60">
        <f>'Table 6'!L32-'Table 8'!L32</f>
        <v>-70.711000000000013</v>
      </c>
    </row>
    <row r="33" spans="1:12" ht="15" customHeight="1">
      <c r="A33" s="111"/>
      <c r="B33" s="118"/>
      <c r="C33" s="112" t="str">
        <f>'Table 6'!C33</f>
        <v>Nepal</v>
      </c>
      <c r="D33" s="112"/>
      <c r="E33" s="112"/>
      <c r="G33" s="60">
        <f>'Table 6'!G33-'Table 8'!G33</f>
        <v>-92.80400000000003</v>
      </c>
      <c r="H33" s="60">
        <f>'Table 6'!H33-'Table 8'!H33</f>
        <v>-121.703</v>
      </c>
      <c r="I33" s="60">
        <f>'Table 6'!I33-'Table 8'!I33</f>
        <v>-66.335999999999984</v>
      </c>
      <c r="J33" s="60">
        <f>'Table 6'!J33-'Table 8'!J33</f>
        <v>-97.260999999999967</v>
      </c>
      <c r="K33" s="60">
        <f>'Table 6'!K33-'Table 8'!K33</f>
        <v>-189.33100000000002</v>
      </c>
      <c r="L33" s="60">
        <f>'Table 6'!L33-'Table 8'!L33</f>
        <v>-85.926000000000002</v>
      </c>
    </row>
    <row r="34" spans="1:12" ht="15" customHeight="1">
      <c r="A34" s="111"/>
      <c r="B34" s="118"/>
      <c r="C34" s="112" t="str">
        <f>'Table 6'!C34</f>
        <v>Lao, People's Dem. Rep</v>
      </c>
      <c r="D34" s="112"/>
      <c r="E34" s="112"/>
      <c r="G34" s="60">
        <f>'Table 6'!G34-'Table 8'!G34</f>
        <v>50.463999999999999</v>
      </c>
      <c r="H34" s="60">
        <f>'Table 6'!H34-'Table 8'!H34</f>
        <v>42.26900000000002</v>
      </c>
      <c r="I34" s="60">
        <f>'Table 6'!I34-'Table 8'!I34</f>
        <v>37.258999999999993</v>
      </c>
      <c r="J34" s="60">
        <f>'Table 6'!J34-'Table 8'!J34</f>
        <v>120.092</v>
      </c>
      <c r="K34" s="60">
        <f>'Table 6'!K34-'Table 8'!K34</f>
        <v>75.885999999999996</v>
      </c>
      <c r="L34" s="60">
        <f>'Table 6'!L34-'Table 8'!L34</f>
        <v>-60.473999999999997</v>
      </c>
    </row>
    <row r="35" spans="1:12" ht="15" customHeight="1">
      <c r="B35" s="112"/>
      <c r="C35" s="112" t="str">
        <f>'Table 6'!C35</f>
        <v>Iraq</v>
      </c>
      <c r="D35" s="112"/>
      <c r="E35" s="112"/>
      <c r="G35" s="60">
        <f>'Table 6'!G35-'Table 8'!G35</f>
        <v>124.01599999999999</v>
      </c>
      <c r="H35" s="60">
        <f>'Table 6'!H35-'Table 8'!H35</f>
        <v>68.789000000000001</v>
      </c>
      <c r="I35" s="60">
        <f>'Table 6'!I35-'Table 8'!I35</f>
        <v>99.422999999999988</v>
      </c>
      <c r="J35" s="60">
        <f>'Table 6'!J35-'Table 8'!J35</f>
        <v>126.69100000000002</v>
      </c>
      <c r="K35" s="60">
        <f>'Table 6'!K35-'Table 8'!K35</f>
        <v>-40.875</v>
      </c>
      <c r="L35" s="60">
        <f>'Table 6'!L35-'Table 8'!L35</f>
        <v>-102.452</v>
      </c>
    </row>
    <row r="36" spans="1:12" ht="15" customHeight="1">
      <c r="A36" s="111"/>
      <c r="B36" s="118"/>
      <c r="C36" s="112" t="str">
        <f>'Table 6'!C36</f>
        <v>Iran</v>
      </c>
      <c r="D36" s="112"/>
      <c r="E36" s="112"/>
      <c r="G36" s="60">
        <f>'Table 6'!G36-'Table 8'!G36</f>
        <v>312.64799999999997</v>
      </c>
      <c r="H36" s="60">
        <f>'Table 6'!H36-'Table 8'!H36</f>
        <v>319.84799999999996</v>
      </c>
      <c r="I36" s="60">
        <f>'Table 6'!I36-'Table 8'!I36</f>
        <v>408.30400000000003</v>
      </c>
      <c r="J36" s="60">
        <f>'Table 6'!J36-'Table 8'!J36</f>
        <v>328.625</v>
      </c>
      <c r="K36" s="60">
        <f>'Table 6'!K36-'Table 8'!K36</f>
        <v>37.309000000000005</v>
      </c>
      <c r="L36" s="60">
        <f>'Table 6'!L36-'Table 8'!L36</f>
        <v>-16.973000000000003</v>
      </c>
    </row>
    <row r="37" spans="1:12" ht="15" customHeight="1">
      <c r="A37" s="111"/>
      <c r="B37" s="118"/>
      <c r="C37" s="112" t="str">
        <f>'Table 6'!C37</f>
        <v>Other Asia</v>
      </c>
      <c r="D37" s="113"/>
      <c r="E37" s="113"/>
      <c r="F37" s="111"/>
      <c r="G37" s="60">
        <f>'Table 6'!G37-'Table 8'!G37</f>
        <v>-506.82300000000004</v>
      </c>
      <c r="H37" s="60">
        <f>'Table 6'!H37-'Table 8'!H37</f>
        <v>-508.75399999999996</v>
      </c>
      <c r="I37" s="60">
        <f>'Table 6'!I37-'Table 8'!I37</f>
        <v>536.05899999999997</v>
      </c>
      <c r="J37" s="60">
        <f>'Table 6'!J37-'Table 8'!J37</f>
        <v>89.105000000000018</v>
      </c>
      <c r="K37" s="60">
        <f>'Table 6'!K37-'Table 8'!K37</f>
        <v>-73.490000000000009</v>
      </c>
      <c r="L37" s="60">
        <f>'Table 6'!L37-'Table 8'!L37</f>
        <v>-361.30000000000007</v>
      </c>
    </row>
    <row r="38" spans="1:12" s="72" customFormat="1" ht="7.5" customHeight="1">
      <c r="A38" s="119"/>
      <c r="B38" s="120"/>
      <c r="C38" s="121"/>
      <c r="D38" s="121"/>
      <c r="E38" s="121"/>
      <c r="F38" s="119"/>
      <c r="G38" s="67"/>
      <c r="H38" s="67"/>
      <c r="I38" s="67"/>
      <c r="J38" s="67"/>
      <c r="K38" s="67"/>
      <c r="L38" s="67"/>
    </row>
    <row r="39" spans="1:12" s="75" customFormat="1" ht="14.1" customHeight="1">
      <c r="B39" s="122" t="s">
        <v>157</v>
      </c>
      <c r="C39" s="74"/>
      <c r="D39" s="74"/>
      <c r="E39" s="74"/>
      <c r="G39" s="123">
        <f>'Table 6'!G39-'Table 8'!G39</f>
        <v>15944.472000000002</v>
      </c>
      <c r="H39" s="123">
        <f>'Table 6'!H39-'Table 8'!H39</f>
        <v>14155.007000000005</v>
      </c>
      <c r="I39" s="123">
        <f>'Table 6'!I39-'Table 8'!I39</f>
        <v>11806.594000000005</v>
      </c>
      <c r="J39" s="123">
        <f>'Table 6'!J39-'Table 8'!J39</f>
        <v>7379.1719999999987</v>
      </c>
      <c r="K39" s="123">
        <f>'Table 6'!K39-'Table 8'!K39</f>
        <v>-7809.9479999999967</v>
      </c>
      <c r="L39" s="123">
        <f>'Table 6'!L39-'Table 8'!L39</f>
        <v>-11686.981000000003</v>
      </c>
    </row>
    <row r="40" spans="1:12" ht="14.1" customHeight="1">
      <c r="A40" s="111"/>
      <c r="B40" s="118"/>
      <c r="C40" s="113"/>
      <c r="D40" s="113"/>
      <c r="E40" s="113"/>
      <c r="F40" s="111"/>
      <c r="G40" s="114"/>
      <c r="H40" s="114"/>
      <c r="I40" s="114"/>
      <c r="J40" s="114"/>
      <c r="K40" s="114"/>
      <c r="L40" s="114"/>
    </row>
    <row r="41" spans="1:12" s="68" customFormat="1" ht="17.100000000000001" customHeight="1">
      <c r="A41" s="108"/>
      <c r="B41" s="109" t="s">
        <v>163</v>
      </c>
      <c r="C41" s="109"/>
      <c r="D41" s="109"/>
      <c r="E41" s="109"/>
      <c r="F41" s="108"/>
      <c r="G41" s="110">
        <f>'Table 6'!G41-'Table 8'!G41</f>
        <v>2512.3849999999984</v>
      </c>
      <c r="H41" s="110">
        <f>'Table 6'!H41-'Table 8'!H41</f>
        <v>1172.6100000000042</v>
      </c>
      <c r="I41" s="110">
        <f>'Table 6'!I41-'Table 8'!I41</f>
        <v>648.37799999999697</v>
      </c>
      <c r="J41" s="110">
        <f>'Table 6'!J41-'Table 8'!J41</f>
        <v>-649.94100000000253</v>
      </c>
      <c r="K41" s="110">
        <f>'Table 6'!K41-'Table 8'!K41</f>
        <v>-7826.9629999999997</v>
      </c>
      <c r="L41" s="110">
        <f>'Table 6'!L41-'Table 8'!L41</f>
        <v>-7308.7019999999975</v>
      </c>
    </row>
    <row r="42" spans="1:12" ht="15" customHeight="1">
      <c r="A42" s="111"/>
      <c r="B42" s="118"/>
      <c r="C42" s="112" t="s">
        <v>65</v>
      </c>
      <c r="D42" s="112"/>
      <c r="E42" s="112"/>
      <c r="G42" s="60">
        <f>'Table 6'!G42-'Table 8'!G42</f>
        <v>3742.4279999999981</v>
      </c>
      <c r="H42" s="60">
        <f>'Table 6'!H42-'Table 8'!H42</f>
        <v>2619.9080000000031</v>
      </c>
      <c r="I42" s="60">
        <f>'Table 6'!I42-'Table 8'!I42</f>
        <v>1655.494999999999</v>
      </c>
      <c r="J42" s="60">
        <f>'Table 6'!J42-'Table 8'!J42</f>
        <v>-28.901000000001659</v>
      </c>
      <c r="K42" s="60">
        <f>'Table 6'!K42-'Table 8'!K42</f>
        <v>-6630.8230000000003</v>
      </c>
      <c r="L42" s="60">
        <f>'Table 6'!L42-'Table 8'!L42</f>
        <v>-5470.4419999999991</v>
      </c>
    </row>
    <row r="43" spans="1:12" ht="15" customHeight="1">
      <c r="B43" s="328"/>
      <c r="C43" s="113" t="s">
        <v>150</v>
      </c>
      <c r="D43" s="113"/>
      <c r="E43" s="113"/>
      <c r="F43" s="111"/>
      <c r="G43" s="60">
        <f>'Table 6'!G43-'Table 8'!G43</f>
        <v>-345.17499999999995</v>
      </c>
      <c r="H43" s="60">
        <f>'Table 6'!H43-'Table 8'!H43</f>
        <v>-359.12099999999998</v>
      </c>
      <c r="I43" s="60">
        <f>'Table 6'!I43-'Table 8'!I43</f>
        <v>-140.56100000000004</v>
      </c>
      <c r="J43" s="60">
        <f>'Table 6'!J43-'Table 8'!J43</f>
        <v>-15.830000000000041</v>
      </c>
      <c r="K43" s="60">
        <f>'Table 6'!K43-'Table 8'!K43</f>
        <v>-289.04199999999997</v>
      </c>
      <c r="L43" s="60">
        <f>'Table 6'!L43-'Table 8'!L43</f>
        <v>-273.49100000000004</v>
      </c>
    </row>
    <row r="44" spans="1:12" ht="15" customHeight="1">
      <c r="A44" s="111"/>
      <c r="B44" s="118"/>
      <c r="C44" s="113" t="s">
        <v>164</v>
      </c>
      <c r="D44" s="113"/>
      <c r="E44" s="113"/>
      <c r="F44" s="111"/>
      <c r="G44" s="60">
        <f>'Table 6'!G44-'Table 8'!G44</f>
        <v>-884.86800000000017</v>
      </c>
      <c r="H44" s="60">
        <f>'Table 6'!H44-'Table 8'!H44</f>
        <v>-1088.1770000000001</v>
      </c>
      <c r="I44" s="60">
        <f>'Table 6'!I44-'Table 8'!I44</f>
        <v>-866.55599999999993</v>
      </c>
      <c r="J44" s="60">
        <f>'Table 6'!J44-'Table 8'!J44</f>
        <v>-605.21</v>
      </c>
      <c r="K44" s="60">
        <f>'Table 6'!K44-'Table 8'!K44</f>
        <v>-907.09800000000007</v>
      </c>
      <c r="L44" s="60">
        <f>'Table 6'!L44-'Table 8'!L44</f>
        <v>-1564.769</v>
      </c>
    </row>
    <row r="45" spans="1:12" ht="14.1" customHeight="1">
      <c r="A45" s="111"/>
      <c r="B45" s="118"/>
      <c r="C45" s="113"/>
      <c r="D45" s="113"/>
      <c r="E45" s="113"/>
      <c r="F45" s="111"/>
      <c r="G45" s="125"/>
      <c r="H45" s="125"/>
      <c r="I45" s="125"/>
      <c r="J45" s="125"/>
      <c r="K45" s="125"/>
      <c r="L45" s="125"/>
    </row>
    <row r="46" spans="1:12" s="68" customFormat="1" ht="17.100000000000001" customHeight="1">
      <c r="A46" s="108"/>
      <c r="B46" s="109" t="s">
        <v>39</v>
      </c>
      <c r="C46" s="109"/>
      <c r="D46" s="109"/>
      <c r="E46" s="109"/>
      <c r="F46" s="108"/>
      <c r="G46" s="110">
        <f>'Table 6'!G46-'Table 8'!G46</f>
        <v>-7679.8159999999989</v>
      </c>
      <c r="H46" s="110">
        <f>'Table 6'!H46-'Table 8'!H46</f>
        <v>-10182.688999999998</v>
      </c>
      <c r="I46" s="110">
        <f>'Table 6'!I46-'Table 8'!I46</f>
        <v>-8384.6520000000055</v>
      </c>
      <c r="J46" s="110">
        <f>'Table 6'!J46-'Table 8'!J46</f>
        <v>-8191.8419999999969</v>
      </c>
      <c r="K46" s="110">
        <f>'Table 6'!K46-'Table 8'!K46</f>
        <v>-7551.0820000000022</v>
      </c>
      <c r="L46" s="110">
        <f>'Table 6'!L46-'Table 8'!L46</f>
        <v>-8487.8950000000004</v>
      </c>
    </row>
    <row r="47" spans="1:12" ht="15" customHeight="1">
      <c r="A47" s="111"/>
      <c r="B47" s="112"/>
      <c r="C47" s="113" t="s">
        <v>66</v>
      </c>
      <c r="D47" s="113"/>
      <c r="E47" s="113"/>
      <c r="F47" s="111"/>
      <c r="G47" s="60">
        <f>'Table 6'!G47-'Table 8'!G47</f>
        <v>-2485.0580000000009</v>
      </c>
      <c r="H47" s="60">
        <f>'Table 6'!H47-'Table 8'!H47</f>
        <v>-2819.2530000000006</v>
      </c>
      <c r="I47" s="60">
        <f>'Table 6'!I47-'Table 8'!I47</f>
        <v>-4038.021999999999</v>
      </c>
      <c r="J47" s="60">
        <f>'Table 6'!J47-'Table 8'!J47</f>
        <v>-3232.2849999999999</v>
      </c>
      <c r="K47" s="60">
        <f>'Table 6'!K47-'Table 8'!K47</f>
        <v>-2653.7700000000004</v>
      </c>
      <c r="L47" s="60">
        <f>'Table 6'!L47-'Table 8'!L47</f>
        <v>-1712.6000000000004</v>
      </c>
    </row>
    <row r="48" spans="1:12" ht="15" customHeight="1">
      <c r="B48" s="112"/>
      <c r="C48" s="112" t="s">
        <v>41</v>
      </c>
      <c r="D48" s="112"/>
      <c r="E48" s="112"/>
      <c r="G48" s="60">
        <f>'Table 6'!G48-'Table 8'!G48</f>
        <v>-936.47199999999975</v>
      </c>
      <c r="H48" s="60">
        <f>'Table 6'!H48-'Table 8'!H48</f>
        <v>-686.69599999999946</v>
      </c>
      <c r="I48" s="60">
        <f>'Table 6'!I48-'Table 8'!I48</f>
        <v>-583.27700000000004</v>
      </c>
      <c r="J48" s="60">
        <f>'Table 6'!J48-'Table 8'!J48</f>
        <v>-619.42199999999957</v>
      </c>
      <c r="K48" s="60">
        <f>'Table 6'!K48-'Table 8'!K48</f>
        <v>-429.25199999999995</v>
      </c>
      <c r="L48" s="60">
        <f>'Table 6'!L48-'Table 8'!L48</f>
        <v>-375.89699999999993</v>
      </c>
    </row>
    <row r="49" spans="1:12" ht="15" customHeight="1">
      <c r="B49" s="112"/>
      <c r="C49" s="113" t="s">
        <v>42</v>
      </c>
      <c r="D49" s="113"/>
      <c r="E49" s="113"/>
      <c r="F49" s="111"/>
      <c r="G49" s="60">
        <f>'Table 6'!G49-'Table 8'!G49</f>
        <v>-286.95400000000018</v>
      </c>
      <c r="H49" s="60">
        <f>'Table 6'!H49-'Table 8'!H49</f>
        <v>-587.25599999999986</v>
      </c>
      <c r="I49" s="60">
        <f>'Table 6'!I49-'Table 8'!I49</f>
        <v>-849.14899999999989</v>
      </c>
      <c r="J49" s="60">
        <f>'Table 6'!J49-'Table 8'!J49</f>
        <v>-1487.5160000000001</v>
      </c>
      <c r="K49" s="60">
        <f>'Table 6'!K49-'Table 8'!K49</f>
        <v>-917.17000000000007</v>
      </c>
      <c r="L49" s="60">
        <f>'Table 6'!L49-'Table 8'!L49</f>
        <v>-1656.0129999999999</v>
      </c>
    </row>
    <row r="50" spans="1:12" ht="15" customHeight="1">
      <c r="B50" s="112"/>
      <c r="C50" s="112" t="s">
        <v>43</v>
      </c>
      <c r="D50" s="112"/>
      <c r="E50" s="112"/>
      <c r="G50" s="60">
        <f>'Table 6'!G50-'Table 8'!G50</f>
        <v>-728.99699999999996</v>
      </c>
      <c r="H50" s="60">
        <f>'Table 6'!H50-'Table 8'!H50</f>
        <v>-723.94299999999998</v>
      </c>
      <c r="I50" s="60">
        <f>'Table 6'!I50-'Table 8'!I50</f>
        <v>-667.23300000000006</v>
      </c>
      <c r="J50" s="60">
        <f>'Table 6'!J50-'Table 8'!J50</f>
        <v>-692.06500000000005</v>
      </c>
      <c r="K50" s="60">
        <f>'Table 6'!K50-'Table 8'!K50</f>
        <v>-1037.19</v>
      </c>
      <c r="L50" s="60">
        <f>'Table 6'!L50-'Table 8'!L50</f>
        <v>-592.97300000000007</v>
      </c>
    </row>
    <row r="51" spans="1:12" ht="15" customHeight="1">
      <c r="B51" s="112"/>
      <c r="C51" s="113" t="s">
        <v>44</v>
      </c>
      <c r="D51" s="113"/>
      <c r="E51" s="113"/>
      <c r="F51" s="111"/>
      <c r="G51" s="60">
        <f>'Table 6'!G51-'Table 8'!G51</f>
        <v>-432.86399999999998</v>
      </c>
      <c r="H51" s="60">
        <f>'Table 6'!H51-'Table 8'!H51</f>
        <v>-412.22499999999991</v>
      </c>
      <c r="I51" s="60">
        <f>'Table 6'!I51-'Table 8'!I51</f>
        <v>-757.04000000000008</v>
      </c>
      <c r="J51" s="60">
        <f>'Table 6'!J51-'Table 8'!J51</f>
        <v>-671.21600000000001</v>
      </c>
      <c r="K51" s="60">
        <f>'Table 6'!K51-'Table 8'!K51</f>
        <v>-641.95600000000002</v>
      </c>
      <c r="L51" s="60">
        <f>'Table 6'!L51-'Table 8'!L51</f>
        <v>-1292.4559999999999</v>
      </c>
    </row>
    <row r="52" spans="1:12" ht="15" customHeight="1">
      <c r="B52" s="112"/>
      <c r="C52" s="113" t="s">
        <v>68</v>
      </c>
      <c r="D52" s="113"/>
      <c r="E52" s="113"/>
      <c r="F52" s="111"/>
      <c r="G52" s="60">
        <f>'Table 6'!G52-'Table 8'!G52</f>
        <v>366.74400000000003</v>
      </c>
      <c r="H52" s="60">
        <f>'Table 6'!H52-'Table 8'!H52</f>
        <v>469.97399999999999</v>
      </c>
      <c r="I52" s="60">
        <f>'Table 6'!I52-'Table 8'!I52</f>
        <v>491.63799999999998</v>
      </c>
      <c r="J52" s="60">
        <f>'Table 6'!J52-'Table 8'!J52</f>
        <v>535.20800000000008</v>
      </c>
      <c r="K52" s="60">
        <f>'Table 6'!K52-'Table 8'!K52</f>
        <v>464.74800000000005</v>
      </c>
      <c r="L52" s="60">
        <f>'Table 6'!L52-'Table 8'!L52</f>
        <v>513.07600000000002</v>
      </c>
    </row>
    <row r="53" spans="1:12" ht="15" customHeight="1">
      <c r="A53" s="111"/>
      <c r="B53" s="112"/>
      <c r="C53" s="112" t="s">
        <v>40</v>
      </c>
      <c r="D53" s="112"/>
      <c r="E53" s="112"/>
      <c r="G53" s="60">
        <f>'Table 6'!G53-'Table 8'!G53</f>
        <v>-727.2360000000001</v>
      </c>
      <c r="H53" s="60">
        <f>'Table 6'!H53-'Table 8'!H53</f>
        <v>-1617.8950000000002</v>
      </c>
      <c r="I53" s="60">
        <f>'Table 6'!I53-'Table 8'!I53</f>
        <v>-720.91300000000001</v>
      </c>
      <c r="J53" s="60">
        <f>'Table 6'!J53-'Table 8'!J53</f>
        <v>-1025.944</v>
      </c>
      <c r="K53" s="60">
        <f>'Table 6'!K53-'Table 8'!K53</f>
        <v>-1135.1669999999999</v>
      </c>
      <c r="L53" s="60">
        <f>'Table 6'!L53-'Table 8'!L53</f>
        <v>-927.01099999999997</v>
      </c>
    </row>
    <row r="54" spans="1:12" ht="15" customHeight="1">
      <c r="B54" s="112"/>
      <c r="C54" s="112" t="s">
        <v>106</v>
      </c>
      <c r="D54" s="112"/>
      <c r="E54" s="112"/>
      <c r="G54" s="60">
        <f>'Table 6'!G54-'Table 8'!G54</f>
        <v>-306.55399999999997</v>
      </c>
      <c r="H54" s="60">
        <f>'Table 6'!H54-'Table 8'!H54</f>
        <v>-318.59799999999996</v>
      </c>
      <c r="I54" s="60">
        <f>'Table 6'!I54-'Table 8'!I54</f>
        <v>-168.56</v>
      </c>
      <c r="J54" s="60">
        <f>'Table 6'!J54-'Table 8'!J54</f>
        <v>-368.40600000000001</v>
      </c>
      <c r="K54" s="60">
        <f>'Table 6'!K54-'Table 8'!K54</f>
        <v>-25.697999999999979</v>
      </c>
      <c r="L54" s="60">
        <f>'Table 6'!L54-'Table 8'!L54</f>
        <v>-166.81100000000004</v>
      </c>
    </row>
    <row r="55" spans="1:12" ht="15" customHeight="1">
      <c r="A55" s="111"/>
      <c r="B55" s="112"/>
      <c r="C55" s="113" t="s">
        <v>74</v>
      </c>
      <c r="D55" s="113"/>
      <c r="E55" s="113"/>
      <c r="F55" s="111"/>
      <c r="G55" s="60">
        <f>'Table 6'!G55-'Table 8'!G55</f>
        <v>9.7599999999999909</v>
      </c>
      <c r="H55" s="60">
        <f>'Table 6'!H55-'Table 8'!H55</f>
        <v>-308.81099999999998</v>
      </c>
      <c r="I55" s="60">
        <f>'Table 6'!I55-'Table 8'!I55</f>
        <v>-271.86500000000001</v>
      </c>
      <c r="J55" s="60">
        <f>'Table 6'!J55-'Table 8'!J55</f>
        <v>-85.173000000000002</v>
      </c>
      <c r="K55" s="60">
        <f>'Table 6'!K55-'Table 8'!K55</f>
        <v>-198.82799999999997</v>
      </c>
      <c r="L55" s="60">
        <f>'Table 6'!L55-'Table 8'!L55</f>
        <v>-530.59299999999996</v>
      </c>
    </row>
    <row r="56" spans="1:12" ht="15" customHeight="1">
      <c r="A56" s="111"/>
      <c r="B56" s="112"/>
      <c r="C56" s="113" t="s">
        <v>105</v>
      </c>
      <c r="D56" s="113"/>
      <c r="E56" s="113"/>
      <c r="F56" s="111"/>
      <c r="G56" s="60">
        <f>'Table 6'!G56-'Table 8'!G56</f>
        <v>-82.540999999999997</v>
      </c>
      <c r="H56" s="60">
        <f>'Table 6'!H56-'Table 8'!H56</f>
        <v>-175.53800000000001</v>
      </c>
      <c r="I56" s="60">
        <f>'Table 6'!I56-'Table 8'!I56</f>
        <v>-276.79500000000002</v>
      </c>
      <c r="J56" s="60">
        <f>'Table 6'!J56-'Table 8'!J56</f>
        <v>-370.39400000000006</v>
      </c>
      <c r="K56" s="60">
        <f>'Table 6'!K56-'Table 8'!K56</f>
        <v>-315.96499999999997</v>
      </c>
      <c r="L56" s="60">
        <f>'Table 6'!L56-'Table 8'!L56</f>
        <v>-119.41899999999998</v>
      </c>
    </row>
    <row r="57" spans="1:12" ht="15" customHeight="1">
      <c r="A57" s="111"/>
      <c r="B57" s="112"/>
      <c r="C57" s="112" t="s">
        <v>45</v>
      </c>
      <c r="D57" s="112"/>
      <c r="G57" s="60">
        <f>'Table 6'!G57-'Table 8'!G57</f>
        <v>-815.43200000000013</v>
      </c>
      <c r="H57" s="60">
        <f>'Table 6'!H57-'Table 8'!H57</f>
        <v>-1164.133</v>
      </c>
      <c r="I57" s="60">
        <f>'Table 6'!I57-'Table 8'!I57</f>
        <v>-620.375</v>
      </c>
      <c r="J57" s="60">
        <f>'Table 6'!J57-'Table 8'!J57</f>
        <v>-469.45000000000005</v>
      </c>
      <c r="K57" s="60">
        <f>'Table 6'!K57-'Table 8'!K57</f>
        <v>-536.93499999999995</v>
      </c>
      <c r="L57" s="60">
        <f>'Table 6'!L57-'Table 8'!L57</f>
        <v>-528.86200000000008</v>
      </c>
    </row>
    <row r="58" spans="1:12" ht="15" customHeight="1">
      <c r="A58" s="111"/>
      <c r="B58" s="112"/>
      <c r="C58" s="113" t="s">
        <v>151</v>
      </c>
      <c r="D58" s="113"/>
      <c r="E58" s="113"/>
      <c r="F58" s="111"/>
      <c r="G58" s="60">
        <f>'Table 6'!G58-'Table 8'!G58</f>
        <v>-232.52299999999997</v>
      </c>
      <c r="H58" s="60">
        <f>'Table 6'!H58-'Table 8'!H58</f>
        <v>4.3840000000000146</v>
      </c>
      <c r="I58" s="60">
        <f>'Table 6'!I58-'Table 8'!I58</f>
        <v>59.438000000000045</v>
      </c>
      <c r="J58" s="60">
        <f>'Table 6'!J58-'Table 8'!J58</f>
        <v>-91.954000000000008</v>
      </c>
      <c r="K58" s="60">
        <f>'Table 6'!K58-'Table 8'!K58</f>
        <v>-120.31299999999999</v>
      </c>
      <c r="L58" s="60">
        <f>'Table 6'!L58-'Table 8'!L58</f>
        <v>-268.53199999999998</v>
      </c>
    </row>
    <row r="59" spans="1:12" ht="15" customHeight="1">
      <c r="A59" s="111"/>
      <c r="B59" s="112"/>
      <c r="C59" s="112" t="s">
        <v>69</v>
      </c>
      <c r="D59" s="112"/>
      <c r="E59" s="112"/>
      <c r="G59" s="60">
        <f>'Table 6'!G59-'Table 8'!G59</f>
        <v>142.58000000000001</v>
      </c>
      <c r="H59" s="60">
        <f>'Table 6'!H59-'Table 8'!H59</f>
        <v>179.19899999999998</v>
      </c>
      <c r="I59" s="60">
        <f>'Table 6'!I59-'Table 8'!I59</f>
        <v>292.81600000000003</v>
      </c>
      <c r="J59" s="60">
        <f>'Table 6'!J59-'Table 8'!J59</f>
        <v>271.41399999999999</v>
      </c>
      <c r="K59" s="60">
        <f>'Table 6'!K59-'Table 8'!K59</f>
        <v>-50.605000000000004</v>
      </c>
      <c r="L59" s="60">
        <f>'Table 6'!L59-'Table 8'!L59</f>
        <v>-106.73699999999999</v>
      </c>
    </row>
    <row r="60" spans="1:12" ht="15" customHeight="1">
      <c r="A60" s="111"/>
      <c r="B60" s="118"/>
      <c r="C60" s="113" t="s">
        <v>152</v>
      </c>
      <c r="D60" s="113"/>
      <c r="E60" s="113"/>
      <c r="F60" s="111"/>
      <c r="G60" s="60">
        <f>'Table 6'!G60-'Table 8'!G60</f>
        <v>-1164.269</v>
      </c>
      <c r="H60" s="60">
        <f>'Table 6'!H60-'Table 8'!H60</f>
        <v>-2021.8979999999997</v>
      </c>
      <c r="I60" s="60">
        <f>'Table 6'!I60-'Table 8'!I60</f>
        <v>-275.31499999999983</v>
      </c>
      <c r="J60" s="60">
        <f>'Table 6'!J60-'Table 8'!J60</f>
        <v>115.3610000000001</v>
      </c>
      <c r="K60" s="60">
        <f>'Table 6'!K60-'Table 8'!K60</f>
        <v>47.019000000000005</v>
      </c>
      <c r="L60" s="60">
        <f>'Table 6'!L60-'Table 8'!L60</f>
        <v>-723.06700000000001</v>
      </c>
    </row>
    <row r="61" spans="1:12" s="72" customFormat="1" ht="7.5" customHeight="1">
      <c r="A61" s="119"/>
      <c r="B61" s="120"/>
      <c r="C61" s="121"/>
      <c r="D61" s="121"/>
      <c r="E61" s="121"/>
      <c r="F61" s="119"/>
      <c r="G61" s="126"/>
      <c r="H61" s="126"/>
      <c r="I61" s="126"/>
      <c r="J61" s="126"/>
      <c r="K61" s="126"/>
      <c r="L61" s="126"/>
    </row>
    <row r="62" spans="1:12" s="129" customFormat="1" ht="14.1" customHeight="1">
      <c r="A62" s="127"/>
      <c r="B62" s="128" t="s">
        <v>246</v>
      </c>
      <c r="C62" s="128"/>
      <c r="D62" s="128"/>
      <c r="E62" s="128"/>
      <c r="G62" s="123">
        <f>'Table 6'!G62-'Table 8'!G62</f>
        <v>-4172.5910000000003</v>
      </c>
      <c r="H62" s="123">
        <f>'Table 6'!H62-'Table 8'!H62</f>
        <v>-5113.9500000000007</v>
      </c>
      <c r="I62" s="123">
        <f>'Table 6'!I62-'Table 8'!I62</f>
        <v>-3556.4560000000001</v>
      </c>
      <c r="J62" s="123">
        <f>'Table 6'!J62-'Table 8'!J62</f>
        <v>-3917.985999999999</v>
      </c>
      <c r="K62" s="123">
        <f>'Table 6'!K62-'Table 8'!K62</f>
        <v>-3360.5949999999993</v>
      </c>
      <c r="L62" s="123">
        <f>'Table 6'!L62-'Table 8'!L62</f>
        <v>-5741.6440000000002</v>
      </c>
    </row>
    <row r="63" spans="1:12" ht="14.1" customHeight="1">
      <c r="A63" s="111"/>
      <c r="B63" s="118"/>
      <c r="C63" s="113"/>
      <c r="D63" s="113"/>
      <c r="E63" s="113"/>
      <c r="F63" s="111"/>
      <c r="G63" s="114"/>
      <c r="H63" s="114"/>
      <c r="I63" s="114"/>
      <c r="J63" s="114"/>
      <c r="K63" s="114"/>
      <c r="L63" s="114"/>
    </row>
    <row r="64" spans="1:12" s="68" customFormat="1" ht="17.100000000000001" customHeight="1">
      <c r="A64" s="108"/>
      <c r="B64" s="109" t="s">
        <v>46</v>
      </c>
      <c r="C64" s="109"/>
      <c r="D64" s="109"/>
      <c r="E64" s="109"/>
      <c r="F64" s="108"/>
      <c r="G64" s="110">
        <f>'Table 6'!G64-'Table 8'!G64</f>
        <v>-1199.880000000001</v>
      </c>
      <c r="H64" s="110">
        <f>'Table 6'!H64-'Table 8'!H64</f>
        <v>-2274.442</v>
      </c>
      <c r="I64" s="110">
        <f>'Table 6'!I64-'Table 8'!I64</f>
        <v>-1433.8500000000004</v>
      </c>
      <c r="J64" s="110">
        <f>'Table 6'!J64-'Table 8'!J64</f>
        <v>843.49399999999969</v>
      </c>
      <c r="K64" s="110">
        <f>'Table 6'!K64-'Table 8'!K64</f>
        <v>-1231.1269999999995</v>
      </c>
      <c r="L64" s="110">
        <f>'Table 6'!L64-'Table 8'!L64</f>
        <v>-2245.4030000000002</v>
      </c>
    </row>
    <row r="65" spans="1:13" ht="15" customHeight="1">
      <c r="A65" s="111"/>
      <c r="B65" s="118"/>
      <c r="C65" s="113" t="s">
        <v>47</v>
      </c>
      <c r="D65" s="113"/>
      <c r="E65" s="113"/>
      <c r="F65" s="111"/>
      <c r="G65" s="60">
        <f>'Table 6'!G65-'Table 8'!G65</f>
        <v>-1323.3860000000004</v>
      </c>
      <c r="H65" s="60">
        <f>'Table 6'!H65-'Table 8'!H65</f>
        <v>-672.26200000000063</v>
      </c>
      <c r="I65" s="60">
        <f>'Table 6'!I65-'Table 8'!I65</f>
        <v>-1560.7570000000001</v>
      </c>
      <c r="J65" s="60">
        <f>'Table 6'!J65-'Table 8'!J65</f>
        <v>792.93299999999999</v>
      </c>
      <c r="K65" s="60">
        <f>'Table 6'!K65-'Table 8'!K65</f>
        <v>-1104.4219999999996</v>
      </c>
      <c r="L65" s="60">
        <f>'Table 6'!L65-'Table 8'!L65</f>
        <v>-1838.191</v>
      </c>
    </row>
    <row r="66" spans="1:13" ht="15" customHeight="1">
      <c r="A66" s="111"/>
      <c r="B66" s="118"/>
      <c r="C66" s="113" t="s">
        <v>48</v>
      </c>
      <c r="D66" s="113"/>
      <c r="E66" s="113"/>
      <c r="F66" s="111"/>
      <c r="G66" s="60">
        <f>'Table 6'!G66-'Table 8'!G66</f>
        <v>143.89599999999996</v>
      </c>
      <c r="H66" s="60">
        <f>'Table 6'!H66-'Table 8'!H66</f>
        <v>246.07000000000005</v>
      </c>
      <c r="I66" s="60">
        <f>'Table 6'!I66-'Table 8'!I66</f>
        <v>131.26900000000006</v>
      </c>
      <c r="J66" s="60">
        <f>'Table 6'!J66-'Table 8'!J66</f>
        <v>51.491000000000042</v>
      </c>
      <c r="K66" s="60">
        <f>'Table 6'!K66-'Table 8'!K66</f>
        <v>-183.75499999999997</v>
      </c>
      <c r="L66" s="60">
        <f>'Table 6'!L66-'Table 8'!L66</f>
        <v>-186.89600000000002</v>
      </c>
    </row>
    <row r="67" spans="1:13" ht="15" customHeight="1">
      <c r="A67" s="111"/>
      <c r="B67" s="118"/>
      <c r="C67" s="113" t="s">
        <v>153</v>
      </c>
      <c r="D67" s="113"/>
      <c r="E67" s="113"/>
      <c r="F67" s="111"/>
      <c r="G67" s="60">
        <f>'Table 6'!G67-'Table 8'!G67</f>
        <v>-20.389999999999993</v>
      </c>
      <c r="H67" s="60">
        <f>'Table 6'!H67-'Table 8'!H67</f>
        <v>-1848.25</v>
      </c>
      <c r="I67" s="60">
        <f>'Table 6'!I67-'Table 8'!I67</f>
        <v>-4.3620000000000019</v>
      </c>
      <c r="J67" s="60">
        <f>'Table 6'!J67-'Table 8'!J67</f>
        <v>-0.92999999999999261</v>
      </c>
      <c r="K67" s="60">
        <f>'Table 6'!K67-'Table 8'!K67</f>
        <v>57.049999999999983</v>
      </c>
      <c r="L67" s="60">
        <f>'Table 6'!L67-'Table 8'!L67</f>
        <v>-220.31600000000003</v>
      </c>
    </row>
    <row r="68" spans="1:13" ht="14.1" customHeight="1">
      <c r="A68" s="111"/>
      <c r="B68" s="118"/>
      <c r="C68" s="113"/>
      <c r="D68" s="113"/>
      <c r="E68" s="113"/>
      <c r="F68" s="111"/>
      <c r="G68" s="125"/>
      <c r="H68" s="125"/>
      <c r="I68" s="125"/>
      <c r="J68" s="125"/>
      <c r="K68" s="125"/>
      <c r="L68" s="125"/>
    </row>
    <row r="69" spans="1:13" s="68" customFormat="1" ht="17.100000000000001" customHeight="1">
      <c r="A69" s="108"/>
      <c r="B69" s="109" t="s">
        <v>49</v>
      </c>
      <c r="C69" s="109"/>
      <c r="D69" s="109"/>
      <c r="E69" s="109"/>
      <c r="F69" s="108"/>
      <c r="G69" s="110">
        <f>'Table 6'!G69-'Table 8'!G69</f>
        <v>-657.70799999999986</v>
      </c>
      <c r="H69" s="110">
        <f>'Table 6'!H69-'Table 8'!H69</f>
        <v>-459.68499999999995</v>
      </c>
      <c r="I69" s="110">
        <f>'Table 6'!I69-'Table 8'!I69</f>
        <v>-178.62000000000012</v>
      </c>
      <c r="J69" s="110">
        <f>'Table 6'!J69-'Table 8'!J69</f>
        <v>72.304999999999836</v>
      </c>
      <c r="K69" s="110">
        <f>'Table 6'!K69-'Table 8'!K69</f>
        <v>-235.59100000000001</v>
      </c>
      <c r="L69" s="110">
        <f>'Table 6'!L69-'Table 8'!L69</f>
        <v>-926.19400000000019</v>
      </c>
    </row>
    <row r="70" spans="1:13" ht="15" customHeight="1">
      <c r="A70" s="111"/>
      <c r="B70" s="118"/>
      <c r="C70" s="113" t="s">
        <v>155</v>
      </c>
      <c r="D70" s="113"/>
      <c r="E70" s="113"/>
      <c r="F70" s="111"/>
      <c r="G70" s="60">
        <f>'Table 6'!G70-'Table 8'!G70</f>
        <v>-734.61299999999994</v>
      </c>
      <c r="H70" s="60">
        <f>'Table 6'!H70-'Table 8'!H70</f>
        <v>-24.666000000000025</v>
      </c>
      <c r="I70" s="60">
        <f>'Table 6'!I70-'Table 8'!I70</f>
        <v>298.13400000000001</v>
      </c>
      <c r="J70" s="60">
        <f>'Table 6'!J70-'Table 8'!J70</f>
        <v>399.56200000000001</v>
      </c>
      <c r="K70" s="60">
        <f>'Table 6'!K70-'Table 8'!K70</f>
        <v>91.435999999999993</v>
      </c>
      <c r="L70" s="60">
        <f>'Table 6'!L70-'Table 8'!L70</f>
        <v>-67.549000000000007</v>
      </c>
    </row>
    <row r="71" spans="1:13" ht="15" customHeight="1">
      <c r="A71" s="111"/>
      <c r="B71" s="118"/>
      <c r="C71" s="113" t="s">
        <v>50</v>
      </c>
      <c r="D71" s="113"/>
      <c r="E71" s="113"/>
      <c r="F71" s="111"/>
      <c r="G71" s="60">
        <f>'Table 6'!G71-'Table 8'!G71</f>
        <v>116.357</v>
      </c>
      <c r="H71" s="60">
        <f>'Table 6'!H71-'Table 8'!H71</f>
        <v>-138.31900000000002</v>
      </c>
      <c r="I71" s="60">
        <f>'Table 6'!I71-'Table 8'!I71</f>
        <v>-228.53800000000001</v>
      </c>
      <c r="J71" s="60">
        <f>'Table 6'!J71-'Table 8'!J71</f>
        <v>-28.955999999999989</v>
      </c>
      <c r="K71" s="60">
        <f>'Table 6'!K71-'Table 8'!K71</f>
        <v>-39.764999999999986</v>
      </c>
      <c r="L71" s="60">
        <f>'Table 6'!L71-'Table 8'!L71</f>
        <v>-77.924999999999983</v>
      </c>
    </row>
    <row r="72" spans="1:13" ht="15" customHeight="1">
      <c r="A72" s="111"/>
      <c r="B72" s="118"/>
      <c r="C72" s="113" t="s">
        <v>154</v>
      </c>
      <c r="D72" s="113"/>
      <c r="E72" s="113"/>
      <c r="F72" s="111"/>
      <c r="G72" s="60">
        <f>'Table 6'!G72-'Table 8'!G72</f>
        <v>-46.121000000000009</v>
      </c>
      <c r="H72" s="60">
        <f>'Table 6'!H72-'Table 8'!H72</f>
        <v>-103.83699999999999</v>
      </c>
      <c r="I72" s="60">
        <f>'Table 6'!I72-'Table 8'!I72</f>
        <v>-131.517</v>
      </c>
      <c r="J72" s="60">
        <f>'Table 6'!J72-'Table 8'!J72</f>
        <v>-105.358</v>
      </c>
      <c r="K72" s="60">
        <f>'Table 6'!K72-'Table 8'!K72</f>
        <v>-79.484999999999999</v>
      </c>
      <c r="L72" s="60">
        <f>'Table 6'!L72-'Table 8'!L72</f>
        <v>-166.756</v>
      </c>
    </row>
    <row r="73" spans="1:13" ht="15" customHeight="1">
      <c r="A73" s="111"/>
      <c r="B73" s="118"/>
      <c r="C73" s="113" t="s">
        <v>156</v>
      </c>
      <c r="D73" s="113"/>
      <c r="E73" s="113"/>
      <c r="F73" s="111"/>
      <c r="G73" s="60">
        <f>'Table 6'!G73-'Table 8'!G73</f>
        <v>6.6689999999999827</v>
      </c>
      <c r="H73" s="60">
        <f>'Table 6'!H73-'Table 8'!H73</f>
        <v>-192.863</v>
      </c>
      <c r="I73" s="60">
        <f>'Table 6'!I73-'Table 8'!I73</f>
        <v>-116.69900000000001</v>
      </c>
      <c r="J73" s="60">
        <f>'Table 6'!J73-'Table 8'!J73</f>
        <v>-192.94299999999998</v>
      </c>
      <c r="K73" s="60">
        <f>'Table 6'!K73-'Table 8'!K73</f>
        <v>-207.77700000000004</v>
      </c>
      <c r="L73" s="60">
        <f>'Table 6'!L73-'Table 8'!L73</f>
        <v>-613.96400000000006</v>
      </c>
    </row>
    <row r="74" spans="1:13" ht="14.1" customHeight="1">
      <c r="A74" s="111"/>
      <c r="B74" s="118"/>
      <c r="C74" s="113"/>
      <c r="D74" s="113"/>
      <c r="E74" s="113"/>
      <c r="F74" s="111"/>
      <c r="G74" s="125"/>
      <c r="H74" s="125"/>
      <c r="I74" s="125"/>
      <c r="J74" s="125"/>
      <c r="K74" s="125"/>
      <c r="L74" s="125"/>
    </row>
    <row r="75" spans="1:13" s="68" customFormat="1" ht="17.100000000000001" customHeight="1">
      <c r="A75" s="108"/>
      <c r="B75" s="109" t="s">
        <v>225</v>
      </c>
      <c r="C75" s="109"/>
      <c r="D75" s="109"/>
      <c r="E75" s="109"/>
      <c r="F75" s="108"/>
      <c r="G75" s="110">
        <f>'Table 6'!G75-'Table 8'!G75</f>
        <v>-34.700999999999965</v>
      </c>
      <c r="H75" s="110">
        <f>'Table 6'!H75-'Table 8'!H75</f>
        <v>-1148.787</v>
      </c>
      <c r="I75" s="110">
        <f>'Table 6'!I75-'Table 8'!I75</f>
        <v>-117.34700000000001</v>
      </c>
      <c r="J75" s="110">
        <f>'Table 6'!J75-'Table 8'!J75</f>
        <v>-124.879</v>
      </c>
      <c r="K75" s="110">
        <f>'Table 6'!K75-'Table 8'!K75</f>
        <v>-29.784999999999997</v>
      </c>
      <c r="L75" s="110">
        <f>'Table 6'!L75-'Table 8'!L75</f>
        <v>-153.20699999999999</v>
      </c>
    </row>
    <row r="76" spans="1:13" s="95" customFormat="1" ht="14.1" customHeight="1">
      <c r="A76" s="131"/>
      <c r="B76" s="131"/>
      <c r="C76" s="131"/>
      <c r="D76" s="131"/>
      <c r="E76" s="131"/>
      <c r="F76" s="131"/>
      <c r="G76" s="132"/>
      <c r="H76" s="132"/>
      <c r="I76" s="132"/>
      <c r="J76" s="132"/>
      <c r="K76" s="132"/>
      <c r="L76" s="132"/>
      <c r="M76" s="318"/>
    </row>
    <row r="77" spans="1:13" s="72" customFormat="1" ht="7.5" customHeight="1">
      <c r="A77" s="119"/>
      <c r="B77" s="120"/>
      <c r="C77" s="121"/>
      <c r="D77" s="121"/>
      <c r="E77" s="121"/>
      <c r="F77" s="119"/>
      <c r="G77" s="67"/>
      <c r="H77" s="67"/>
      <c r="I77" s="67"/>
      <c r="J77" s="296"/>
      <c r="K77" s="347"/>
      <c r="L77" s="340"/>
      <c r="M77" s="318"/>
    </row>
    <row r="78" spans="1:13" s="75" customFormat="1" ht="14.1" customHeight="1">
      <c r="B78" s="405" t="s">
        <v>247</v>
      </c>
      <c r="C78" s="74"/>
      <c r="D78" s="74"/>
      <c r="E78" s="74"/>
      <c r="G78" s="123"/>
      <c r="H78" s="123"/>
      <c r="I78" s="123"/>
      <c r="J78" s="123"/>
      <c r="K78" s="348"/>
      <c r="L78" s="400"/>
      <c r="M78" s="318"/>
    </row>
    <row r="79" spans="1:13" ht="16.5" customHeight="1">
      <c r="B79" s="404" t="s">
        <v>248</v>
      </c>
      <c r="C79" s="72"/>
      <c r="D79" s="72"/>
      <c r="E79" s="72"/>
      <c r="F79" s="72"/>
      <c r="G79" s="133"/>
      <c r="H79" s="133"/>
      <c r="I79" s="133"/>
      <c r="J79" s="133"/>
      <c r="K79" s="133"/>
      <c r="L79" s="133"/>
      <c r="M79" s="318"/>
    </row>
    <row r="80" spans="1:13" s="95" customFormat="1" ht="16.5" customHeight="1">
      <c r="A80" s="505">
        <v>25</v>
      </c>
      <c r="B80" s="505"/>
      <c r="C80" s="505"/>
      <c r="D80" s="505"/>
      <c r="E80" s="505"/>
      <c r="F80" s="505"/>
      <c r="G80" s="505"/>
      <c r="H80" s="505"/>
      <c r="I80" s="505"/>
      <c r="J80" s="505"/>
      <c r="K80" s="505"/>
      <c r="L80" s="329"/>
    </row>
    <row r="81" spans="1:12" ht="11.25" customHeight="1">
      <c r="A81" s="77"/>
      <c r="B81" s="77"/>
      <c r="C81" s="199"/>
      <c r="D81" s="199"/>
      <c r="E81" s="199"/>
      <c r="F81" s="199"/>
      <c r="G81" s="239"/>
      <c r="H81" s="239"/>
      <c r="I81" s="239"/>
      <c r="J81" s="239"/>
      <c r="K81" s="239"/>
      <c r="L81" s="239"/>
    </row>
    <row r="82" spans="1:12" s="135" customFormat="1" ht="21.75" customHeight="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</row>
    <row r="83" spans="1:12" ht="15">
      <c r="B83" s="70"/>
      <c r="C83" s="136"/>
      <c r="D83" s="136"/>
      <c r="E83" s="136"/>
      <c r="F83" s="136"/>
      <c r="J83" s="58"/>
      <c r="K83" s="58"/>
    </row>
    <row r="84" spans="1:12" ht="15">
      <c r="B84" s="70"/>
      <c r="C84" s="136"/>
      <c r="D84" s="136"/>
      <c r="E84" s="136"/>
      <c r="F84" s="136"/>
      <c r="G84" s="137"/>
      <c r="H84" s="137"/>
      <c r="I84" s="137"/>
      <c r="J84" s="137"/>
      <c r="K84" s="137"/>
      <c r="L84" s="137"/>
    </row>
    <row r="85" spans="1:12" ht="15">
      <c r="B85" s="70"/>
      <c r="C85" s="136"/>
      <c r="D85" s="136"/>
      <c r="E85" s="136"/>
      <c r="F85" s="136"/>
      <c r="G85" s="138"/>
      <c r="H85" s="138"/>
      <c r="I85" s="138"/>
      <c r="J85" s="138"/>
      <c r="K85" s="138"/>
      <c r="L85" s="138"/>
    </row>
    <row r="86" spans="1:12" ht="15">
      <c r="B86" s="70"/>
      <c r="C86" s="136"/>
      <c r="D86" s="136"/>
      <c r="E86" s="136"/>
      <c r="F86" s="136"/>
      <c r="G86" s="139"/>
      <c r="H86" s="139"/>
      <c r="I86" s="139"/>
      <c r="J86" s="140"/>
      <c r="K86" s="140"/>
      <c r="L86" s="139"/>
    </row>
    <row r="89" spans="1:12" ht="15">
      <c r="B89" s="70"/>
    </row>
  </sheetData>
  <sheetProtection algorithmName="SHA-512" hashValue="OpTIsjbxhH1sYZ3LQRE9INv85lyMYU8qx0yIdGxNr5O/9UJMwQX60Fc4+4Ia1gZgCuF5bhk+6k0EAQSGKP/a3g==" saltValue="4IPhUw0fKlELqNToQl1Mew==" spinCount="100000" sheet="1" objects="1" scenarios="1"/>
  <mergeCells count="4">
    <mergeCell ref="A2:C3"/>
    <mergeCell ref="J3:K4"/>
    <mergeCell ref="A5:F5"/>
    <mergeCell ref="A80:K80"/>
  </mergeCells>
  <conditionalFormatting sqref="D10:E37">
    <cfRule type="duplicateValues" dxfId="34" priority="6"/>
  </conditionalFormatting>
  <conditionalFormatting sqref="D56:E56">
    <cfRule type="duplicateValues" dxfId="33" priority="4"/>
  </conditionalFormatting>
  <conditionalFormatting sqref="D47:E49 D51:E55 D50 D57:E60">
    <cfRule type="duplicateValues" dxfId="32" priority="5"/>
  </conditionalFormatting>
  <conditionalFormatting sqref="D9:E9 D61:E75 D38:E46">
    <cfRule type="duplicateValues" dxfId="31" priority="35"/>
  </conditionalFormatting>
  <conditionalFormatting sqref="D76:E76">
    <cfRule type="duplicateValues" dxfId="30" priority="2"/>
  </conditionalFormatting>
  <conditionalFormatting sqref="D77:E78">
    <cfRule type="duplicateValues" dxfId="29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6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2"/>
  <sheetViews>
    <sheetView view="pageBreakPreview" zoomScale="70" zoomScaleNormal="90" zoomScaleSheetLayoutView="70" workbookViewId="0">
      <pane xSplit="5" ySplit="7" topLeftCell="F29" activePane="bottomRight" state="frozen"/>
      <selection pane="topRight" activeCell="F1" sqref="F1"/>
      <selection pane="bottomLeft" activeCell="A8" sqref="A8"/>
      <selection pane="bottomRight" activeCell="L39" sqref="L39"/>
    </sheetView>
  </sheetViews>
  <sheetFormatPr defaultColWidth="9.140625" defaultRowHeight="15.75"/>
  <cols>
    <col min="1" max="1" width="3.7109375" style="70" customWidth="1"/>
    <col min="2" max="2" width="10.7109375" style="95" customWidth="1"/>
    <col min="3" max="3" width="6.5703125" style="70" customWidth="1"/>
    <col min="4" max="4" width="4.140625" style="70" customWidth="1"/>
    <col min="5" max="5" width="26.42578125" style="70" customWidth="1"/>
    <col min="6" max="6" width="2.42578125" style="70" customWidth="1"/>
    <col min="7" max="8" width="15.7109375" style="96" customWidth="1"/>
    <col min="9" max="9" width="15.5703125" style="96" customWidth="1"/>
    <col min="10" max="10" width="17.5703125" style="96" bestFit="1" customWidth="1"/>
    <col min="11" max="11" width="16.7109375" style="96" customWidth="1"/>
    <col min="12" max="12" width="15.42578125" style="96" customWidth="1"/>
    <col min="13" max="16384" width="9.140625" style="70"/>
  </cols>
  <sheetData>
    <row r="2" spans="1:12" ht="15" customHeight="1">
      <c r="A2" s="507" t="s">
        <v>262</v>
      </c>
      <c r="B2" s="507"/>
      <c r="C2" s="507"/>
      <c r="D2" s="236" t="s">
        <v>189</v>
      </c>
      <c r="E2" s="240" t="s">
        <v>286</v>
      </c>
      <c r="G2" s="98"/>
      <c r="H2" s="98"/>
      <c r="I2" s="98"/>
      <c r="J2" s="98"/>
      <c r="K2" s="98"/>
      <c r="L2" s="98"/>
    </row>
    <row r="3" spans="1:12" ht="15" customHeight="1">
      <c r="A3" s="507"/>
      <c r="B3" s="507"/>
      <c r="C3" s="507"/>
      <c r="D3" s="237" t="s">
        <v>190</v>
      </c>
      <c r="E3" s="241" t="s">
        <v>263</v>
      </c>
      <c r="G3" s="100"/>
      <c r="H3" s="100"/>
      <c r="J3" s="100"/>
      <c r="K3" s="100"/>
    </row>
    <row r="4" spans="1:12" ht="12" customHeight="1">
      <c r="A4" s="72"/>
      <c r="B4" s="77"/>
      <c r="C4" s="72"/>
      <c r="D4" s="72"/>
      <c r="E4" s="72"/>
      <c r="F4" s="72"/>
      <c r="G4" s="100"/>
      <c r="H4" s="100"/>
      <c r="I4" s="100"/>
      <c r="J4" s="100"/>
      <c r="K4" s="100"/>
      <c r="L4" s="100"/>
    </row>
    <row r="5" spans="1:12" s="238" customFormat="1" ht="24.75" customHeight="1">
      <c r="A5" s="496"/>
      <c r="B5" s="496"/>
      <c r="C5" s="496"/>
      <c r="D5" s="496"/>
      <c r="E5" s="496"/>
      <c r="F5" s="496"/>
      <c r="G5" s="389">
        <v>2016</v>
      </c>
      <c r="H5" s="389">
        <v>2017</v>
      </c>
      <c r="I5" s="389">
        <v>2018</v>
      </c>
      <c r="J5" s="389">
        <v>2019</v>
      </c>
      <c r="K5" s="389">
        <v>2020</v>
      </c>
      <c r="L5" s="389" t="s">
        <v>226</v>
      </c>
    </row>
    <row r="6" spans="1:12" ht="15" customHeight="1">
      <c r="A6" s="391"/>
      <c r="B6" s="391"/>
      <c r="C6" s="391"/>
      <c r="D6" s="391"/>
      <c r="E6" s="391"/>
      <c r="F6" s="391"/>
      <c r="G6" s="392"/>
      <c r="H6" s="392"/>
      <c r="I6" s="392"/>
      <c r="J6" s="392"/>
      <c r="K6" s="392"/>
      <c r="L6" s="392"/>
    </row>
    <row r="7" spans="1:12" s="106" customFormat="1" ht="24.75" customHeight="1" thickBot="1">
      <c r="A7" s="352"/>
      <c r="B7" s="352" t="s">
        <v>174</v>
      </c>
      <c r="C7" s="352"/>
      <c r="D7" s="352"/>
      <c r="E7" s="352"/>
      <c r="F7" s="353"/>
      <c r="G7" s="354">
        <f>G9+G35</f>
        <v>147595.663</v>
      </c>
      <c r="H7" s="354">
        <f t="shared" ref="H7:L7" si="0">H9+H35</f>
        <v>159383.93300000002</v>
      </c>
      <c r="I7" s="354">
        <f t="shared" si="0"/>
        <v>162374.51199999999</v>
      </c>
      <c r="J7" s="354">
        <f t="shared" si="0"/>
        <v>170221.17700000003</v>
      </c>
      <c r="K7" s="354">
        <f t="shared" si="0"/>
        <v>92966.614000000001</v>
      </c>
      <c r="L7" s="354">
        <f t="shared" si="0"/>
        <v>86740.948999999993</v>
      </c>
    </row>
    <row r="8" spans="1:12" s="95" customFormat="1" ht="12.75" customHeight="1">
      <c r="G8" s="224"/>
      <c r="H8" s="224"/>
      <c r="I8" s="224"/>
      <c r="J8" s="224"/>
      <c r="K8" s="224"/>
      <c r="L8" s="224"/>
    </row>
    <row r="9" spans="1:12" s="68" customFormat="1" ht="17.100000000000001" customHeight="1">
      <c r="A9" s="108"/>
      <c r="B9" s="109" t="s">
        <v>264</v>
      </c>
      <c r="C9" s="109"/>
      <c r="D9" s="109"/>
      <c r="E9" s="109"/>
      <c r="F9" s="108"/>
      <c r="G9" s="110">
        <f>SUM(G10:G33)</f>
        <v>20731.673000000003</v>
      </c>
      <c r="H9" s="110">
        <f t="shared" ref="H9:L9" si="1">SUM(H10:H33)</f>
        <v>21280.456000000006</v>
      </c>
      <c r="I9" s="110">
        <f t="shared" si="1"/>
        <v>25449.501999999993</v>
      </c>
      <c r="J9" s="110">
        <f t="shared" si="1"/>
        <v>26029.123999999996</v>
      </c>
      <c r="K9" s="110">
        <f t="shared" si="1"/>
        <v>7187.8009999999995</v>
      </c>
      <c r="L9" s="110">
        <f t="shared" si="1"/>
        <v>4233.1949999999997</v>
      </c>
    </row>
    <row r="10" spans="1:12" ht="15" customHeight="1">
      <c r="A10" s="111"/>
      <c r="B10" s="118"/>
      <c r="C10" s="112" t="s">
        <v>28</v>
      </c>
      <c r="D10" s="112"/>
      <c r="E10" s="112"/>
      <c r="G10" s="60">
        <v>10715.163</v>
      </c>
      <c r="H10" s="60">
        <v>10906.723</v>
      </c>
      <c r="I10" s="60">
        <v>14652.471</v>
      </c>
      <c r="J10" s="60">
        <v>14804.8</v>
      </c>
      <c r="K10" s="60">
        <v>3644.0509999999999</v>
      </c>
      <c r="L10" s="60">
        <v>1758.13</v>
      </c>
    </row>
    <row r="11" spans="1:12" ht="15" customHeight="1">
      <c r="A11" s="111"/>
      <c r="B11" s="118"/>
      <c r="C11" s="112" t="s">
        <v>27</v>
      </c>
      <c r="D11" s="112"/>
      <c r="E11" s="112"/>
      <c r="G11" s="60">
        <v>4193.5129999999999</v>
      </c>
      <c r="H11" s="60">
        <v>3954.53</v>
      </c>
      <c r="I11" s="60">
        <v>3904.5430000000001</v>
      </c>
      <c r="J11" s="60">
        <v>3982.53</v>
      </c>
      <c r="K11" s="60">
        <v>895.42399999999998</v>
      </c>
      <c r="L11" s="60">
        <v>651.78899999999999</v>
      </c>
    </row>
    <row r="12" spans="1:12" ht="15" customHeight="1">
      <c r="B12" s="112"/>
      <c r="C12" s="112" t="s">
        <v>147</v>
      </c>
      <c r="D12" s="112"/>
      <c r="E12" s="112"/>
      <c r="G12" s="60">
        <v>785.38499999999999</v>
      </c>
      <c r="H12" s="60">
        <v>512.28700000000003</v>
      </c>
      <c r="I12" s="60">
        <v>481.97399999999999</v>
      </c>
      <c r="J12" s="60">
        <v>573</v>
      </c>
      <c r="K12" s="60">
        <v>659.84799999999996</v>
      </c>
      <c r="L12" s="60">
        <v>650.81100000000004</v>
      </c>
    </row>
    <row r="13" spans="1:12" ht="15" customHeight="1">
      <c r="B13" s="112"/>
      <c r="C13" s="112" t="s">
        <v>110</v>
      </c>
      <c r="D13" s="112"/>
      <c r="E13" s="112"/>
      <c r="G13" s="60">
        <v>108.654</v>
      </c>
      <c r="H13" s="60">
        <v>707.41800000000001</v>
      </c>
      <c r="I13" s="60">
        <v>219.28100000000001</v>
      </c>
      <c r="J13" s="60">
        <v>249.45599999999999</v>
      </c>
      <c r="K13" s="60">
        <v>191.28100000000001</v>
      </c>
      <c r="L13" s="60">
        <v>293.71600000000001</v>
      </c>
    </row>
    <row r="14" spans="1:12" ht="15" customHeight="1">
      <c r="B14" s="112"/>
      <c r="C14" s="112" t="s">
        <v>146</v>
      </c>
      <c r="D14" s="112"/>
      <c r="E14" s="112"/>
      <c r="G14" s="60">
        <v>1621.7629999999999</v>
      </c>
      <c r="H14" s="60">
        <v>1992.424</v>
      </c>
      <c r="I14" s="60">
        <v>1412.529</v>
      </c>
      <c r="J14" s="60">
        <v>1516.269</v>
      </c>
      <c r="K14" s="60">
        <v>645.54700000000003</v>
      </c>
      <c r="L14" s="60">
        <v>292.81599999999997</v>
      </c>
    </row>
    <row r="15" spans="1:12" ht="15" customHeight="1">
      <c r="B15" s="112"/>
      <c r="C15" s="112" t="s">
        <v>35</v>
      </c>
      <c r="D15" s="113"/>
      <c r="E15" s="113"/>
      <c r="F15" s="111"/>
      <c r="G15" s="60">
        <v>764.31</v>
      </c>
      <c r="H15" s="60">
        <v>823.71600000000001</v>
      </c>
      <c r="I15" s="60">
        <v>997.35799999999995</v>
      </c>
      <c r="J15" s="60">
        <v>1566.298</v>
      </c>
      <c r="K15" s="60">
        <v>64.167000000000002</v>
      </c>
      <c r="L15" s="60">
        <v>101.91200000000001</v>
      </c>
    </row>
    <row r="16" spans="1:12" ht="15" customHeight="1">
      <c r="B16" s="112"/>
      <c r="C16" s="112" t="s">
        <v>38</v>
      </c>
      <c r="D16" s="112"/>
      <c r="E16" s="112"/>
      <c r="G16" s="60">
        <v>340.947</v>
      </c>
      <c r="H16" s="60">
        <v>357.32400000000001</v>
      </c>
      <c r="I16" s="60">
        <v>365.56</v>
      </c>
      <c r="J16" s="60">
        <v>490.64800000000002</v>
      </c>
      <c r="K16" s="60">
        <v>115.15300000000001</v>
      </c>
      <c r="L16" s="60">
        <v>75.501999999999995</v>
      </c>
    </row>
    <row r="17" spans="2:12" ht="15" customHeight="1">
      <c r="B17" s="112"/>
      <c r="C17" s="112" t="s">
        <v>155</v>
      </c>
      <c r="D17" s="112"/>
      <c r="E17" s="112"/>
      <c r="G17" s="60">
        <v>240.85499999999999</v>
      </c>
      <c r="H17" s="60">
        <v>247.511</v>
      </c>
      <c r="I17" s="60">
        <v>510.19200000000001</v>
      </c>
      <c r="J17" s="60">
        <v>631.51700000000005</v>
      </c>
      <c r="K17" s="60">
        <v>189.46899999999999</v>
      </c>
      <c r="L17" s="60">
        <v>63.576999999999998</v>
      </c>
    </row>
    <row r="18" spans="2:12" ht="15" customHeight="1">
      <c r="B18" s="112"/>
      <c r="C18" s="112" t="s">
        <v>148</v>
      </c>
      <c r="D18" s="113"/>
      <c r="E18" s="113"/>
      <c r="F18" s="111"/>
      <c r="G18" s="60">
        <v>323.64600000000002</v>
      </c>
      <c r="H18" s="60">
        <v>329.34699999999998</v>
      </c>
      <c r="I18" s="60">
        <v>625.61300000000006</v>
      </c>
      <c r="J18" s="60">
        <v>524.90200000000004</v>
      </c>
      <c r="K18" s="60">
        <v>90.885999999999996</v>
      </c>
      <c r="L18" s="60">
        <v>56.731000000000002</v>
      </c>
    </row>
    <row r="19" spans="2:12" ht="15" customHeight="1">
      <c r="B19" s="112"/>
      <c r="C19" s="112" t="s">
        <v>274</v>
      </c>
      <c r="D19" s="112"/>
      <c r="E19" s="112"/>
      <c r="G19" s="60">
        <v>36.878</v>
      </c>
      <c r="H19" s="60">
        <v>43.933</v>
      </c>
      <c r="I19" s="60">
        <v>60.494</v>
      </c>
      <c r="J19" s="60">
        <v>75.346999999999994</v>
      </c>
      <c r="K19" s="60">
        <v>50.817999999999998</v>
      </c>
      <c r="L19" s="60">
        <v>56.722999999999999</v>
      </c>
    </row>
    <row r="20" spans="2:12" ht="15" customHeight="1">
      <c r="B20" s="112"/>
      <c r="C20" s="112" t="s">
        <v>275</v>
      </c>
      <c r="D20" s="113"/>
      <c r="E20" s="113"/>
      <c r="F20" s="111"/>
      <c r="G20" s="60">
        <v>3.6070000000000002</v>
      </c>
      <c r="H20" s="60">
        <v>5.9160000000000004</v>
      </c>
      <c r="I20" s="60">
        <v>4.1470000000000002</v>
      </c>
      <c r="J20" s="60">
        <v>6.6550000000000002</v>
      </c>
      <c r="K20" s="60">
        <v>41.563000000000002</v>
      </c>
      <c r="L20" s="60">
        <v>43.594000000000001</v>
      </c>
    </row>
    <row r="21" spans="2:12" ht="15" customHeight="1">
      <c r="B21" s="112"/>
      <c r="C21" s="112" t="s">
        <v>73</v>
      </c>
      <c r="D21" s="112"/>
      <c r="E21" s="112"/>
      <c r="G21" s="60">
        <v>219.30199999999999</v>
      </c>
      <c r="H21" s="60">
        <v>150.71299999999999</v>
      </c>
      <c r="I21" s="60">
        <v>197.07900000000001</v>
      </c>
      <c r="J21" s="60">
        <v>247.011</v>
      </c>
      <c r="K21" s="60">
        <v>42.305999999999997</v>
      </c>
      <c r="L21" s="60">
        <v>28.177</v>
      </c>
    </row>
    <row r="22" spans="2:12" ht="15" customHeight="1">
      <c r="B22" s="112"/>
      <c r="C22" s="112" t="s">
        <v>109</v>
      </c>
      <c r="D22" s="112"/>
      <c r="E22" s="112"/>
      <c r="G22" s="60">
        <v>144.45599999999999</v>
      </c>
      <c r="H22" s="60">
        <v>167.53899999999999</v>
      </c>
      <c r="I22" s="60">
        <v>128.96700000000001</v>
      </c>
      <c r="J22" s="60">
        <v>126.393</v>
      </c>
      <c r="K22" s="60">
        <v>29.911000000000001</v>
      </c>
      <c r="L22" s="60">
        <v>21.161999999999999</v>
      </c>
    </row>
    <row r="23" spans="2:12" ht="15" customHeight="1">
      <c r="B23" s="112"/>
      <c r="C23" s="112" t="s">
        <v>276</v>
      </c>
      <c r="D23" s="113"/>
      <c r="E23" s="113"/>
      <c r="F23" s="111"/>
      <c r="G23" s="60">
        <v>64.828999999999994</v>
      </c>
      <c r="H23" s="60">
        <v>43.765000000000001</v>
      </c>
      <c r="I23" s="60">
        <v>44.45</v>
      </c>
      <c r="J23" s="60">
        <v>71.91</v>
      </c>
      <c r="K23" s="60">
        <v>90.409000000000006</v>
      </c>
      <c r="L23" s="60">
        <v>20.779</v>
      </c>
    </row>
    <row r="24" spans="2:12" ht="15" customHeight="1">
      <c r="B24" s="112"/>
      <c r="C24" s="112" t="s">
        <v>277</v>
      </c>
      <c r="D24" s="113"/>
      <c r="E24" s="113"/>
      <c r="F24" s="111"/>
      <c r="G24" s="60">
        <v>135.834</v>
      </c>
      <c r="H24" s="60">
        <v>49.697000000000003</v>
      </c>
      <c r="I24" s="60">
        <v>106.26300000000001</v>
      </c>
      <c r="J24" s="60">
        <v>90.552000000000007</v>
      </c>
      <c r="K24" s="60">
        <v>24.338000000000001</v>
      </c>
      <c r="L24" s="60">
        <v>15.659000000000001</v>
      </c>
    </row>
    <row r="25" spans="2:12" ht="15" customHeight="1">
      <c r="B25" s="112"/>
      <c r="C25" s="112" t="s">
        <v>278</v>
      </c>
      <c r="D25" s="112"/>
      <c r="E25" s="112"/>
      <c r="G25" s="60">
        <v>34.015000000000001</v>
      </c>
      <c r="H25" s="60">
        <v>12.318</v>
      </c>
      <c r="I25" s="60">
        <v>49.670999999999999</v>
      </c>
      <c r="J25" s="60">
        <v>57.386000000000003</v>
      </c>
      <c r="K25" s="60">
        <v>2.4489999999999998</v>
      </c>
      <c r="L25" s="60">
        <v>14.766999999999999</v>
      </c>
    </row>
    <row r="26" spans="2:12" ht="15" customHeight="1">
      <c r="B26" s="112"/>
      <c r="C26" s="112" t="s">
        <v>279</v>
      </c>
      <c r="D26" s="112"/>
      <c r="E26" s="112"/>
      <c r="G26" s="60">
        <v>33.722000000000001</v>
      </c>
      <c r="H26" s="60">
        <v>19.629000000000001</v>
      </c>
      <c r="I26" s="60">
        <v>33.473999999999997</v>
      </c>
      <c r="J26" s="60">
        <v>37.023000000000003</v>
      </c>
      <c r="K26" s="60">
        <v>6.2839999999999998</v>
      </c>
      <c r="L26" s="60">
        <v>9.5280000000000005</v>
      </c>
    </row>
    <row r="27" spans="2:12" ht="15" customHeight="1">
      <c r="B27" s="112"/>
      <c r="C27" s="112" t="s">
        <v>280</v>
      </c>
      <c r="D27" s="112"/>
      <c r="E27" s="112"/>
      <c r="G27" s="60">
        <v>13.943</v>
      </c>
      <c r="H27" s="60">
        <v>9.6639999999999997</v>
      </c>
      <c r="I27" s="60">
        <v>18.454999999999998</v>
      </c>
      <c r="J27" s="60">
        <v>35.037999999999997</v>
      </c>
      <c r="K27" s="60">
        <v>13.092000000000001</v>
      </c>
      <c r="L27" s="60">
        <v>6.907</v>
      </c>
    </row>
    <row r="28" spans="2:12" ht="15" customHeight="1">
      <c r="B28" s="112"/>
      <c r="C28" s="112" t="s">
        <v>281</v>
      </c>
      <c r="D28" s="112"/>
      <c r="E28" s="112"/>
      <c r="G28" s="60">
        <v>54.058999999999997</v>
      </c>
      <c r="H28" s="60">
        <v>54.475999999999999</v>
      </c>
      <c r="I28" s="60">
        <v>60.893000000000001</v>
      </c>
      <c r="J28" s="60">
        <v>72.400000000000006</v>
      </c>
      <c r="K28" s="60">
        <v>36.311999999999998</v>
      </c>
      <c r="L28" s="60">
        <v>6.4050000000000002</v>
      </c>
    </row>
    <row r="29" spans="2:12" ht="15" customHeight="1">
      <c r="B29" s="413"/>
      <c r="C29" s="112" t="s">
        <v>71</v>
      </c>
      <c r="D29" s="112"/>
      <c r="E29" s="112"/>
      <c r="G29" s="60">
        <v>152.01499999999999</v>
      </c>
      <c r="H29" s="60">
        <v>166.542</v>
      </c>
      <c r="I29" s="60">
        <v>193.54499999999999</v>
      </c>
      <c r="J29" s="60">
        <v>197.44300000000001</v>
      </c>
      <c r="K29" s="60">
        <v>30.553000000000001</v>
      </c>
      <c r="L29" s="60">
        <v>5.0739999999999998</v>
      </c>
    </row>
    <row r="30" spans="2:12" ht="15" customHeight="1">
      <c r="B30" s="112"/>
      <c r="C30" s="112" t="s">
        <v>282</v>
      </c>
      <c r="D30" s="112"/>
      <c r="E30" s="112"/>
      <c r="G30" s="60">
        <v>20.920999999999999</v>
      </c>
      <c r="H30" s="60">
        <v>7.093</v>
      </c>
      <c r="I30" s="60">
        <v>15.391</v>
      </c>
      <c r="J30" s="60">
        <v>48.947000000000003</v>
      </c>
      <c r="K30" s="60">
        <v>17.742000000000001</v>
      </c>
      <c r="L30" s="60">
        <v>5.0490000000000004</v>
      </c>
    </row>
    <row r="31" spans="2:12" ht="15" customHeight="1">
      <c r="B31" s="413"/>
      <c r="C31" s="112" t="s">
        <v>70</v>
      </c>
      <c r="D31" s="112"/>
      <c r="E31" s="112"/>
      <c r="G31" s="60">
        <v>388.71499999999997</v>
      </c>
      <c r="H31" s="60">
        <v>425.54399999999998</v>
      </c>
      <c r="I31" s="60">
        <v>501.90300000000002</v>
      </c>
      <c r="J31" s="60">
        <v>361.41500000000002</v>
      </c>
      <c r="K31" s="60">
        <v>54.456000000000003</v>
      </c>
      <c r="L31" s="60">
        <v>3.371</v>
      </c>
    </row>
    <row r="32" spans="2:12" ht="15" customHeight="1">
      <c r="B32" s="413"/>
      <c r="C32" s="112" t="s">
        <v>283</v>
      </c>
      <c r="D32" s="112"/>
      <c r="E32" s="112"/>
      <c r="G32" s="60">
        <v>42.597000000000001</v>
      </c>
      <c r="H32" s="60">
        <v>9.2100000000000009</v>
      </c>
      <c r="I32" s="60">
        <v>601.02800000000002</v>
      </c>
      <c r="J32" s="60">
        <v>11.013</v>
      </c>
      <c r="K32" s="60">
        <v>26.428000000000001</v>
      </c>
      <c r="L32" s="60">
        <v>2.9430000000000001</v>
      </c>
    </row>
    <row r="33" spans="1:12" ht="15" customHeight="1">
      <c r="A33" s="111"/>
      <c r="B33" s="118"/>
      <c r="C33" s="112" t="s">
        <v>265</v>
      </c>
      <c r="D33" s="113"/>
      <c r="E33" s="113"/>
      <c r="F33" s="111"/>
      <c r="G33" s="60">
        <v>292.54399999999998</v>
      </c>
      <c r="H33" s="60">
        <v>283.137</v>
      </c>
      <c r="I33" s="60">
        <v>264.221</v>
      </c>
      <c r="J33" s="60">
        <v>251.17099999999999</v>
      </c>
      <c r="K33" s="60">
        <v>225.31399999999999</v>
      </c>
      <c r="L33" s="60">
        <v>48.073</v>
      </c>
    </row>
    <row r="34" spans="1:12" s="72" customFormat="1" ht="7.5" customHeight="1">
      <c r="A34" s="111"/>
      <c r="B34" s="120"/>
      <c r="C34" s="121"/>
      <c r="D34" s="120"/>
      <c r="E34" s="120"/>
      <c r="F34" s="119"/>
      <c r="G34" s="67"/>
      <c r="H34" s="67"/>
      <c r="I34" s="67"/>
      <c r="J34" s="67"/>
      <c r="K34" s="67"/>
      <c r="L34" s="67"/>
    </row>
    <row r="35" spans="1:12" s="75" customFormat="1" ht="14.1" customHeight="1">
      <c r="A35" s="111"/>
      <c r="B35" s="416" t="s">
        <v>273</v>
      </c>
      <c r="C35" s="74"/>
      <c r="D35" s="74"/>
      <c r="E35" s="74"/>
      <c r="G35" s="424">
        <v>126863.98999999999</v>
      </c>
      <c r="H35" s="424">
        <v>138103.47700000001</v>
      </c>
      <c r="I35" s="424">
        <v>136925.01</v>
      </c>
      <c r="J35" s="424">
        <v>144192.05300000001</v>
      </c>
      <c r="K35" s="424">
        <v>85778.812999999995</v>
      </c>
      <c r="L35" s="424">
        <v>82507.753999999986</v>
      </c>
    </row>
    <row r="36" spans="1:12" ht="14.1" customHeight="1">
      <c r="A36" s="111"/>
      <c r="B36" s="118"/>
      <c r="C36" s="113"/>
      <c r="D36" s="113"/>
      <c r="E36" s="113"/>
      <c r="F36" s="111"/>
      <c r="G36" s="114"/>
      <c r="H36" s="114"/>
      <c r="I36" s="114"/>
      <c r="J36" s="114"/>
      <c r="K36" s="114"/>
      <c r="L36" s="114"/>
    </row>
    <row r="37" spans="1:12" s="68" customFormat="1" ht="17.100000000000001" customHeight="1">
      <c r="A37" s="111"/>
      <c r="B37" s="118"/>
      <c r="C37" s="113"/>
      <c r="D37" s="113"/>
      <c r="E37" s="113"/>
      <c r="F37" s="111"/>
      <c r="G37" s="114"/>
      <c r="H37" s="114"/>
      <c r="I37" s="114"/>
      <c r="J37" s="114"/>
      <c r="K37" s="114"/>
      <c r="L37" s="114"/>
    </row>
    <row r="38" spans="1:12" ht="15" customHeight="1">
      <c r="A38" s="391"/>
      <c r="B38" s="391"/>
      <c r="C38" s="391"/>
      <c r="D38" s="391"/>
      <c r="E38" s="391"/>
      <c r="F38" s="391"/>
      <c r="G38" s="392"/>
      <c r="H38" s="392"/>
      <c r="I38" s="392"/>
      <c r="J38" s="392"/>
      <c r="K38" s="392"/>
      <c r="L38" s="392"/>
    </row>
    <row r="39" spans="1:12" s="106" customFormat="1" ht="24.75" customHeight="1" thickBot="1">
      <c r="A39" s="352"/>
      <c r="B39" s="352" t="s">
        <v>221</v>
      </c>
      <c r="C39" s="352"/>
      <c r="D39" s="352"/>
      <c r="E39" s="352"/>
      <c r="F39" s="353"/>
      <c r="G39" s="354">
        <f>G41+G67</f>
        <v>166513.08499999999</v>
      </c>
      <c r="H39" s="354">
        <f t="shared" ref="H39:L39" si="2">H41+H67</f>
        <v>182242.63199999998</v>
      </c>
      <c r="I39" s="354">
        <f t="shared" si="2"/>
        <v>179889.44699999999</v>
      </c>
      <c r="J39" s="354">
        <f t="shared" si="2"/>
        <v>181096.13399999999</v>
      </c>
      <c r="K39" s="354">
        <f t="shared" si="2"/>
        <v>140127.92899999997</v>
      </c>
      <c r="L39" s="354">
        <f t="shared" si="2"/>
        <v>147468.89599999998</v>
      </c>
    </row>
    <row r="40" spans="1:12" s="95" customFormat="1" ht="12.75" customHeight="1">
      <c r="G40" s="224"/>
      <c r="H40" s="224"/>
      <c r="I40" s="224"/>
      <c r="J40" s="224"/>
      <c r="K40" s="224"/>
      <c r="L40" s="224"/>
    </row>
    <row r="41" spans="1:12" s="68" customFormat="1" ht="17.100000000000001" customHeight="1">
      <c r="A41" s="108"/>
      <c r="B41" s="109" t="s">
        <v>264</v>
      </c>
      <c r="C41" s="109"/>
      <c r="D41" s="109"/>
      <c r="E41" s="109"/>
      <c r="F41" s="108"/>
      <c r="G41" s="110">
        <f>SUM(G42:G65)</f>
        <v>18490.500999999993</v>
      </c>
      <c r="H41" s="110">
        <f t="shared" ref="H41" si="3">SUM(H42:H65)</f>
        <v>19517.468999999994</v>
      </c>
      <c r="I41" s="110">
        <f t="shared" ref="I41" si="4">SUM(I42:I65)</f>
        <v>17989.903999999995</v>
      </c>
      <c r="J41" s="110">
        <f t="shared" ref="J41" si="5">SUM(J42:J65)</f>
        <v>18548.535000000007</v>
      </c>
      <c r="K41" s="110">
        <f t="shared" ref="K41" si="6">SUM(K42:K65)</f>
        <v>9509.5030000000024</v>
      </c>
      <c r="L41" s="110">
        <f t="shared" ref="L41" si="7">SUM(L42:L65)</f>
        <v>9745.5149999999976</v>
      </c>
    </row>
    <row r="42" spans="1:12" s="68" customFormat="1" ht="17.100000000000001" customHeight="1">
      <c r="A42" s="111"/>
      <c r="B42" s="118"/>
      <c r="C42" s="112" t="s">
        <v>28</v>
      </c>
      <c r="D42" s="113"/>
      <c r="E42" s="113"/>
      <c r="F42" s="111"/>
      <c r="G42" s="114">
        <v>7176.973</v>
      </c>
      <c r="H42" s="114">
        <v>7843.732</v>
      </c>
      <c r="I42" s="114">
        <v>7505.9989999999998</v>
      </c>
      <c r="J42" s="114">
        <v>7640.875</v>
      </c>
      <c r="K42" s="114">
        <v>4079.78</v>
      </c>
      <c r="L42" s="114">
        <v>4485.6139999999996</v>
      </c>
    </row>
    <row r="43" spans="1:12" ht="15" customHeight="1">
      <c r="A43" s="111"/>
      <c r="B43" s="118"/>
      <c r="C43" s="112" t="s">
        <v>27</v>
      </c>
      <c r="D43" s="113"/>
      <c r="E43" s="113"/>
      <c r="F43" s="111"/>
      <c r="G43" s="114">
        <v>2192.4740000000002</v>
      </c>
      <c r="H43" s="114">
        <v>2434.8240000000001</v>
      </c>
      <c r="I43" s="114">
        <v>1929.2819999999999</v>
      </c>
      <c r="J43" s="114">
        <v>1699.7239999999999</v>
      </c>
      <c r="K43" s="114">
        <v>225.994</v>
      </c>
      <c r="L43" s="114">
        <v>298.67399999999998</v>
      </c>
    </row>
    <row r="44" spans="1:12" ht="15" customHeight="1">
      <c r="A44" s="111"/>
      <c r="B44" s="118"/>
      <c r="C44" s="112" t="s">
        <v>147</v>
      </c>
      <c r="D44" s="113"/>
      <c r="E44" s="113"/>
      <c r="F44" s="111"/>
      <c r="G44" s="114">
        <v>2067.4389999999999</v>
      </c>
      <c r="H44" s="114">
        <v>1915.6010000000001</v>
      </c>
      <c r="I44" s="114">
        <v>1589.942</v>
      </c>
      <c r="J44" s="114">
        <v>1746.239</v>
      </c>
      <c r="K44" s="114">
        <v>1296.33</v>
      </c>
      <c r="L44" s="114">
        <v>1390.758</v>
      </c>
    </row>
    <row r="45" spans="1:12" ht="15" customHeight="1">
      <c r="B45" s="118"/>
      <c r="C45" s="112" t="s">
        <v>110</v>
      </c>
      <c r="D45" s="113"/>
      <c r="E45" s="113"/>
      <c r="F45" s="111"/>
      <c r="G45" s="114">
        <v>298.52699999999999</v>
      </c>
      <c r="H45" s="114">
        <v>222.03800000000001</v>
      </c>
      <c r="I45" s="114">
        <v>243.64400000000001</v>
      </c>
      <c r="J45" s="114">
        <v>197.12200000000001</v>
      </c>
      <c r="K45" s="114">
        <v>123.259</v>
      </c>
      <c r="L45" s="114">
        <v>132.477</v>
      </c>
    </row>
    <row r="46" spans="1:12" ht="15" customHeight="1">
      <c r="B46" s="112"/>
      <c r="C46" s="112" t="s">
        <v>146</v>
      </c>
      <c r="D46" s="112"/>
      <c r="E46" s="112"/>
      <c r="G46" s="60">
        <v>3316.444</v>
      </c>
      <c r="H46" s="60">
        <v>4258.6610000000001</v>
      </c>
      <c r="I46" s="60">
        <v>4242.7820000000002</v>
      </c>
      <c r="J46" s="60">
        <v>4613.0720000000001</v>
      </c>
      <c r="K46" s="60">
        <v>1498.855</v>
      </c>
      <c r="L46" s="60">
        <v>815.803</v>
      </c>
    </row>
    <row r="47" spans="1:12" ht="15" customHeight="1">
      <c r="B47" s="112"/>
      <c r="C47" s="112" t="s">
        <v>35</v>
      </c>
      <c r="D47" s="113"/>
      <c r="E47" s="113"/>
      <c r="F47" s="111"/>
      <c r="G47" s="60">
        <v>462.67200000000003</v>
      </c>
      <c r="H47" s="60">
        <v>450.36</v>
      </c>
      <c r="I47" s="60">
        <v>437.81299999999999</v>
      </c>
      <c r="J47" s="60">
        <v>619.25599999999997</v>
      </c>
      <c r="K47" s="60">
        <v>563.80700000000002</v>
      </c>
      <c r="L47" s="60">
        <v>408.50099999999998</v>
      </c>
    </row>
    <row r="48" spans="1:12" ht="15" customHeight="1">
      <c r="B48" s="112"/>
      <c r="C48" s="112" t="s">
        <v>38</v>
      </c>
      <c r="D48" s="113"/>
      <c r="E48" s="113"/>
      <c r="F48" s="111"/>
      <c r="G48" s="60">
        <v>240.64099999999999</v>
      </c>
      <c r="H48" s="60">
        <v>239.04400000000001</v>
      </c>
      <c r="I48" s="60">
        <v>204.268</v>
      </c>
      <c r="J48" s="60">
        <v>268.45499999999998</v>
      </c>
      <c r="K48" s="60">
        <v>229.095</v>
      </c>
      <c r="L48" s="60">
        <v>314.08699999999999</v>
      </c>
    </row>
    <row r="49" spans="1:12" ht="15" customHeight="1">
      <c r="A49" s="111"/>
      <c r="B49" s="112"/>
      <c r="C49" s="112" t="s">
        <v>155</v>
      </c>
      <c r="D49" s="112"/>
      <c r="E49" s="112"/>
      <c r="G49" s="60">
        <v>975.46799999999996</v>
      </c>
      <c r="H49" s="60">
        <v>272.17700000000002</v>
      </c>
      <c r="I49" s="60">
        <v>212.05799999999999</v>
      </c>
      <c r="J49" s="60">
        <v>231.95500000000001</v>
      </c>
      <c r="K49" s="60">
        <v>98.033000000000001</v>
      </c>
      <c r="L49" s="60">
        <v>131.126</v>
      </c>
    </row>
    <row r="50" spans="1:12" ht="15" customHeight="1">
      <c r="B50" s="112"/>
      <c r="C50" s="112" t="s">
        <v>148</v>
      </c>
      <c r="D50" s="113"/>
      <c r="E50" s="113"/>
      <c r="F50" s="111"/>
      <c r="G50" s="60">
        <v>472.82799999999997</v>
      </c>
      <c r="H50" s="60">
        <v>315.49700000000001</v>
      </c>
      <c r="I50" s="60">
        <v>365.733</v>
      </c>
      <c r="J50" s="60">
        <v>383.649</v>
      </c>
      <c r="K50" s="60">
        <v>237.52199999999999</v>
      </c>
      <c r="L50" s="60">
        <v>286.68099999999998</v>
      </c>
    </row>
    <row r="51" spans="1:12" ht="15" customHeight="1">
      <c r="A51" s="111"/>
      <c r="B51" s="112"/>
      <c r="C51" s="112" t="s">
        <v>274</v>
      </c>
      <c r="D51" s="112"/>
      <c r="E51" s="112"/>
      <c r="G51" s="60">
        <v>49.548999999999999</v>
      </c>
      <c r="H51" s="60">
        <v>61.76</v>
      </c>
      <c r="I51" s="60">
        <v>57.712000000000003</v>
      </c>
      <c r="J51" s="60">
        <v>72.006</v>
      </c>
      <c r="K51" s="60">
        <v>176.55199999999999</v>
      </c>
      <c r="L51" s="60">
        <v>82.734999999999999</v>
      </c>
    </row>
    <row r="52" spans="1:12" ht="15" customHeight="1">
      <c r="B52" s="112"/>
      <c r="C52" s="112" t="s">
        <v>275</v>
      </c>
      <c r="D52" s="113"/>
      <c r="E52" s="113"/>
      <c r="F52" s="111"/>
      <c r="G52" s="60">
        <v>39.590000000000003</v>
      </c>
      <c r="H52" s="60">
        <v>60.747</v>
      </c>
      <c r="I52" s="60">
        <v>20.577999999999999</v>
      </c>
      <c r="J52" s="60">
        <v>3.1880000000000002</v>
      </c>
      <c r="K52" s="60">
        <v>19.187000000000001</v>
      </c>
      <c r="L52" s="60">
        <v>4.7539999999999996</v>
      </c>
    </row>
    <row r="53" spans="1:12" ht="15" customHeight="1">
      <c r="A53" s="111"/>
      <c r="B53" s="112"/>
      <c r="C53" s="112" t="s">
        <v>73</v>
      </c>
      <c r="D53" s="112"/>
      <c r="E53" s="112"/>
      <c r="G53" s="60">
        <v>92.692999999999998</v>
      </c>
      <c r="H53" s="60">
        <v>170.733</v>
      </c>
      <c r="I53" s="60">
        <v>116.36499999999999</v>
      </c>
      <c r="J53" s="60">
        <v>116.985</v>
      </c>
      <c r="K53" s="60">
        <v>157.447</v>
      </c>
      <c r="L53" s="60">
        <v>186.84</v>
      </c>
    </row>
    <row r="54" spans="1:12" ht="15" customHeight="1">
      <c r="B54" s="112"/>
      <c r="C54" s="112" t="s">
        <v>109</v>
      </c>
      <c r="D54" s="113"/>
      <c r="E54" s="113"/>
      <c r="F54" s="111"/>
      <c r="G54" s="60">
        <v>201.04599999999999</v>
      </c>
      <c r="H54" s="60">
        <v>126.777</v>
      </c>
      <c r="I54" s="60">
        <v>135.28</v>
      </c>
      <c r="J54" s="60">
        <v>78.192999999999998</v>
      </c>
      <c r="K54" s="60">
        <v>65.36</v>
      </c>
      <c r="L54" s="60">
        <v>91.873000000000005</v>
      </c>
    </row>
    <row r="55" spans="1:12" ht="15" customHeight="1">
      <c r="A55" s="111"/>
      <c r="B55" s="112"/>
      <c r="C55" s="112" t="s">
        <v>276</v>
      </c>
      <c r="D55" s="112"/>
      <c r="E55" s="112"/>
      <c r="G55" s="60">
        <v>173.078</v>
      </c>
      <c r="H55" s="60">
        <v>41.05</v>
      </c>
      <c r="I55" s="60">
        <v>27.983000000000001</v>
      </c>
      <c r="J55" s="60">
        <v>41.316000000000003</v>
      </c>
      <c r="K55" s="60">
        <v>15.385999999999999</v>
      </c>
      <c r="L55" s="60">
        <v>15.923999999999999</v>
      </c>
    </row>
    <row r="56" spans="1:12" ht="15" customHeight="1">
      <c r="B56" s="112"/>
      <c r="C56" s="112" t="s">
        <v>277</v>
      </c>
      <c r="D56" s="113"/>
      <c r="E56" s="113"/>
      <c r="F56" s="111"/>
      <c r="G56" s="60">
        <v>38.976999999999997</v>
      </c>
      <c r="H56" s="60">
        <v>54.686</v>
      </c>
      <c r="I56" s="60">
        <v>63.588999999999999</v>
      </c>
      <c r="J56" s="60">
        <v>57.573999999999998</v>
      </c>
      <c r="K56" s="60">
        <v>55.543999999999997</v>
      </c>
      <c r="L56" s="60">
        <v>112.131</v>
      </c>
    </row>
    <row r="57" spans="1:12" s="72" customFormat="1" ht="15">
      <c r="A57" s="111"/>
      <c r="B57" s="112"/>
      <c r="C57" s="112" t="s">
        <v>278</v>
      </c>
      <c r="D57" s="112"/>
      <c r="E57" s="112"/>
      <c r="F57" s="70"/>
      <c r="G57" s="60">
        <v>9.82</v>
      </c>
      <c r="H57" s="60">
        <v>16.798999999999999</v>
      </c>
      <c r="I57" s="60">
        <v>10.478999999999999</v>
      </c>
      <c r="J57" s="60">
        <v>11.068</v>
      </c>
      <c r="K57" s="60">
        <v>15.419</v>
      </c>
      <c r="L57" s="60">
        <v>27.38</v>
      </c>
    </row>
    <row r="58" spans="1:12" s="129" customFormat="1" ht="14.1" customHeight="1">
      <c r="A58" s="70"/>
      <c r="B58" s="112"/>
      <c r="C58" s="112" t="s">
        <v>279</v>
      </c>
      <c r="D58" s="113"/>
      <c r="E58" s="113"/>
      <c r="F58" s="111"/>
      <c r="G58" s="60">
        <v>0.77800000000000002</v>
      </c>
      <c r="H58" s="60">
        <v>8.7379999999999995</v>
      </c>
      <c r="I58" s="60">
        <v>3.464</v>
      </c>
      <c r="J58" s="60">
        <v>2.4969999999999999</v>
      </c>
      <c r="K58" s="60">
        <v>3.181</v>
      </c>
      <c r="L58" s="60">
        <v>26.193999999999999</v>
      </c>
    </row>
    <row r="59" spans="1:12" ht="14.1" customHeight="1">
      <c r="A59" s="111"/>
      <c r="B59" s="112"/>
      <c r="C59" s="112" t="s">
        <v>280</v>
      </c>
      <c r="D59" s="112"/>
      <c r="E59" s="112"/>
      <c r="G59" s="60">
        <v>213.63800000000001</v>
      </c>
      <c r="H59" s="60">
        <v>94.174999999999997</v>
      </c>
      <c r="I59" s="60">
        <v>70.828000000000003</v>
      </c>
      <c r="J59" s="60">
        <v>67.614000000000004</v>
      </c>
      <c r="K59" s="60">
        <v>38.048000000000002</v>
      </c>
      <c r="L59" s="60">
        <v>48.765999999999998</v>
      </c>
    </row>
    <row r="60" spans="1:12" s="68" customFormat="1" ht="17.100000000000001" customHeight="1">
      <c r="A60" s="70"/>
      <c r="B60" s="112"/>
      <c r="C60" s="112" t="s">
        <v>281</v>
      </c>
      <c r="D60" s="113"/>
      <c r="E60" s="113"/>
      <c r="F60" s="111"/>
      <c r="G60" s="60">
        <v>46.996000000000002</v>
      </c>
      <c r="H60" s="60">
        <v>48.57</v>
      </c>
      <c r="I60" s="60">
        <v>24.715</v>
      </c>
      <c r="J60" s="60">
        <v>29.126999999999999</v>
      </c>
      <c r="K60" s="60">
        <v>19.016999999999999</v>
      </c>
      <c r="L60" s="60">
        <v>24.033999999999999</v>
      </c>
    </row>
    <row r="61" spans="1:12" ht="15" customHeight="1">
      <c r="A61" s="111"/>
      <c r="B61" s="112"/>
      <c r="C61" s="112" t="s">
        <v>71</v>
      </c>
      <c r="D61" s="112"/>
      <c r="E61" s="112"/>
      <c r="G61" s="60">
        <v>28</v>
      </c>
      <c r="H61" s="60">
        <v>97.753</v>
      </c>
      <c r="I61" s="60">
        <v>94.122</v>
      </c>
      <c r="J61" s="60">
        <v>70.751999999999995</v>
      </c>
      <c r="K61" s="60">
        <v>71.427999999999997</v>
      </c>
      <c r="L61" s="60">
        <v>107.526</v>
      </c>
    </row>
    <row r="62" spans="1:12" ht="15" customHeight="1">
      <c r="B62" s="112"/>
      <c r="C62" s="112" t="s">
        <v>282</v>
      </c>
      <c r="D62" s="113"/>
      <c r="E62" s="113"/>
      <c r="F62" s="111"/>
      <c r="G62" s="60">
        <v>69.305999999999997</v>
      </c>
      <c r="H62" s="60">
        <v>39.92</v>
      </c>
      <c r="I62" s="60">
        <v>132.655</v>
      </c>
      <c r="J62" s="60">
        <v>115.102</v>
      </c>
      <c r="K62" s="60">
        <v>75.491</v>
      </c>
      <c r="L62" s="60">
        <v>237.37299999999999</v>
      </c>
    </row>
    <row r="63" spans="1:12" ht="15" customHeight="1">
      <c r="A63" s="111"/>
      <c r="B63" s="112"/>
      <c r="C63" s="112" t="s">
        <v>70</v>
      </c>
      <c r="D63" s="112"/>
      <c r="E63" s="112"/>
      <c r="G63" s="60">
        <v>76.066999999999993</v>
      </c>
      <c r="H63" s="60">
        <v>105.696</v>
      </c>
      <c r="I63" s="60">
        <v>93.599000000000004</v>
      </c>
      <c r="J63" s="60">
        <v>32.79</v>
      </c>
      <c r="K63" s="60">
        <v>17.146999999999998</v>
      </c>
      <c r="L63" s="60">
        <v>20.344000000000001</v>
      </c>
    </row>
    <row r="64" spans="1:12" ht="14.1" customHeight="1">
      <c r="B64" s="112"/>
      <c r="C64" s="112" t="s">
        <v>283</v>
      </c>
      <c r="D64" s="113"/>
      <c r="E64" s="113"/>
      <c r="F64" s="111"/>
      <c r="G64" s="60">
        <v>4.5339999999999998</v>
      </c>
      <c r="H64" s="60">
        <v>9.8520000000000003</v>
      </c>
      <c r="I64" s="60">
        <v>17.04</v>
      </c>
      <c r="J64" s="60">
        <v>18.004999999999999</v>
      </c>
      <c r="K64" s="60">
        <v>27.524999999999999</v>
      </c>
      <c r="L64" s="60">
        <v>14.625999999999999</v>
      </c>
    </row>
    <row r="65" spans="1:12" ht="15" customHeight="1">
      <c r="A65" s="111"/>
      <c r="B65" s="112"/>
      <c r="C65" s="112" t="s">
        <v>265</v>
      </c>
      <c r="D65" s="112"/>
      <c r="E65" s="112"/>
      <c r="G65" s="60">
        <v>242.96299999999999</v>
      </c>
      <c r="H65" s="60">
        <v>628.279</v>
      </c>
      <c r="I65" s="60">
        <v>389.97399999999999</v>
      </c>
      <c r="J65" s="60">
        <v>431.971</v>
      </c>
      <c r="K65" s="60">
        <v>400.096</v>
      </c>
      <c r="L65" s="60">
        <v>481.29399999999998</v>
      </c>
    </row>
    <row r="66" spans="1:12" ht="5.25" customHeight="1">
      <c r="A66" s="111"/>
      <c r="B66" s="120"/>
      <c r="C66" s="121"/>
      <c r="D66" s="121"/>
      <c r="E66" s="121"/>
      <c r="F66" s="119"/>
      <c r="G66" s="67"/>
      <c r="H66" s="67"/>
      <c r="I66" s="67"/>
      <c r="J66" s="67"/>
      <c r="K66" s="67"/>
      <c r="L66" s="67"/>
    </row>
    <row r="67" spans="1:12" s="68" customFormat="1" ht="17.100000000000001" customHeight="1">
      <c r="A67" s="111"/>
      <c r="B67" s="416" t="s">
        <v>273</v>
      </c>
      <c r="C67" s="74"/>
      <c r="D67" s="74"/>
      <c r="E67" s="74"/>
      <c r="F67" s="75"/>
      <c r="G67" s="424">
        <v>148022.584</v>
      </c>
      <c r="H67" s="424">
        <v>162725.163</v>
      </c>
      <c r="I67" s="424">
        <v>161899.54300000001</v>
      </c>
      <c r="J67" s="424">
        <v>162547.59899999999</v>
      </c>
      <c r="K67" s="424">
        <v>130618.42599999998</v>
      </c>
      <c r="L67" s="424">
        <v>137723.38099999999</v>
      </c>
    </row>
    <row r="68" spans="1:12" s="68" customFormat="1" ht="17.100000000000001" customHeight="1">
      <c r="A68" s="111"/>
      <c r="B68" s="415"/>
      <c r="C68" s="417"/>
      <c r="D68" s="417"/>
      <c r="E68" s="417"/>
      <c r="F68" s="162"/>
      <c r="G68" s="418"/>
      <c r="H68" s="418"/>
      <c r="I68" s="418"/>
      <c r="J68" s="418"/>
      <c r="K68" s="418"/>
      <c r="L68" s="418"/>
    </row>
    <row r="69" spans="1:12" s="95" customFormat="1" ht="14.1" customHeight="1">
      <c r="A69" s="131"/>
      <c r="B69" s="131"/>
      <c r="C69" s="131"/>
      <c r="D69" s="131"/>
      <c r="E69" s="131"/>
      <c r="F69" s="131"/>
      <c r="G69" s="132"/>
      <c r="H69" s="132"/>
      <c r="I69" s="132"/>
      <c r="J69" s="132"/>
      <c r="K69" s="132"/>
      <c r="L69" s="132"/>
    </row>
    <row r="70" spans="1:12" s="72" customFormat="1" ht="7.5" customHeight="1">
      <c r="A70" s="119"/>
      <c r="B70" s="120"/>
      <c r="C70" s="121"/>
      <c r="D70" s="121"/>
      <c r="E70" s="121"/>
      <c r="F70" s="119"/>
      <c r="G70" s="67"/>
      <c r="H70" s="67"/>
      <c r="I70" s="67"/>
      <c r="J70" s="296"/>
      <c r="K70" s="347"/>
      <c r="L70" s="340"/>
    </row>
    <row r="71" spans="1:12" s="75" customFormat="1" ht="14.1" customHeight="1">
      <c r="B71" s="405" t="s">
        <v>247</v>
      </c>
      <c r="C71" s="74"/>
      <c r="D71" s="74"/>
      <c r="E71" s="74"/>
      <c r="G71" s="123"/>
      <c r="H71" s="123"/>
      <c r="I71" s="123"/>
      <c r="J71" s="123"/>
      <c r="K71" s="348"/>
      <c r="L71" s="400"/>
    </row>
    <row r="72" spans="1:12" ht="16.5" customHeight="1">
      <c r="B72" s="404" t="s">
        <v>248</v>
      </c>
      <c r="C72" s="72"/>
      <c r="D72" s="72"/>
      <c r="E72" s="72"/>
      <c r="F72" s="72"/>
      <c r="G72" s="133"/>
      <c r="H72" s="133"/>
      <c r="I72" s="133"/>
      <c r="J72" s="133"/>
      <c r="K72" s="133"/>
      <c r="L72" s="133"/>
    </row>
    <row r="73" spans="1:12" s="95" customFormat="1" ht="16.5" customHeight="1">
      <c r="A73" s="505"/>
      <c r="B73" s="505"/>
      <c r="C73" s="505"/>
      <c r="D73" s="505"/>
      <c r="E73" s="505"/>
      <c r="F73" s="505"/>
      <c r="G73" s="505"/>
      <c r="H73" s="505"/>
      <c r="I73" s="505"/>
      <c r="J73" s="505"/>
      <c r="K73" s="505"/>
      <c r="L73" s="414"/>
    </row>
    <row r="74" spans="1:12" ht="11.25" customHeight="1">
      <c r="A74" s="77"/>
      <c r="B74" s="77"/>
      <c r="C74" s="199"/>
      <c r="D74" s="199"/>
      <c r="E74" s="199"/>
      <c r="F74" s="199"/>
      <c r="G74" s="239"/>
      <c r="H74" s="239"/>
      <c r="I74" s="239"/>
      <c r="J74" s="239"/>
      <c r="K74" s="239"/>
      <c r="L74" s="239"/>
    </row>
    <row r="75" spans="1:12" s="135" customFormat="1" ht="21.75" customHeight="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</row>
    <row r="76" spans="1:12" ht="15">
      <c r="B76" s="70"/>
      <c r="C76" s="136"/>
      <c r="D76" s="136"/>
      <c r="E76" s="136"/>
      <c r="F76" s="136"/>
      <c r="J76" s="58"/>
      <c r="K76" s="58"/>
    </row>
    <row r="77" spans="1:12" ht="15">
      <c r="B77" s="70"/>
      <c r="C77" s="136"/>
      <c r="D77" s="136"/>
      <c r="E77" s="136"/>
      <c r="F77" s="136"/>
      <c r="G77" s="137"/>
      <c r="H77" s="137"/>
      <c r="I77" s="137"/>
      <c r="J77" s="137"/>
      <c r="K77" s="137"/>
      <c r="L77" s="137"/>
    </row>
    <row r="78" spans="1:12" ht="15">
      <c r="B78" s="70"/>
      <c r="C78" s="136"/>
      <c r="D78" s="136"/>
      <c r="E78" s="136"/>
      <c r="F78" s="136"/>
      <c r="G78" s="138"/>
      <c r="H78" s="138"/>
      <c r="I78" s="138"/>
      <c r="J78" s="138"/>
      <c r="K78" s="138"/>
      <c r="L78" s="138"/>
    </row>
    <row r="79" spans="1:12" ht="15">
      <c r="B79" s="70"/>
      <c r="C79" s="136"/>
      <c r="D79" s="136"/>
      <c r="E79" s="136"/>
      <c r="F79" s="136"/>
      <c r="G79" s="139"/>
      <c r="H79" s="139"/>
      <c r="I79" s="139"/>
      <c r="J79" s="140"/>
      <c r="K79" s="140"/>
      <c r="L79" s="139"/>
    </row>
    <row r="82" spans="2:2" ht="15">
      <c r="B82" s="70"/>
    </row>
  </sheetData>
  <sheetProtection algorithmName="SHA-512" hashValue="0HNo0sNvss4aqIn3urPkAf+C3dH6LTWhdOgRN2z8VELIGGNSkJJxrO2zLb6OS9E6YBiv2b3KvLg81TGkyiJ8Nw==" saltValue="02k+RjBF5PujKns7ScLO7g==" spinCount="100000" sheet="1" objects="1" scenarios="1"/>
  <mergeCells count="3">
    <mergeCell ref="A2:C3"/>
    <mergeCell ref="A5:F5"/>
    <mergeCell ref="A73:K73"/>
  </mergeCells>
  <conditionalFormatting sqref="D35:E37 D9:E9 D42:E45">
    <cfRule type="duplicateValues" dxfId="28" priority="8"/>
  </conditionalFormatting>
  <conditionalFormatting sqref="D69:E69">
    <cfRule type="duplicateValues" dxfId="27" priority="4"/>
  </conditionalFormatting>
  <conditionalFormatting sqref="D70:E71">
    <cfRule type="duplicateValues" dxfId="26" priority="3"/>
  </conditionalFormatting>
  <conditionalFormatting sqref="D41:E41">
    <cfRule type="duplicateValues" dxfId="25" priority="2"/>
  </conditionalFormatting>
  <conditionalFormatting sqref="D66:E68">
    <cfRule type="duplicateValues" dxfId="24" priority="1"/>
  </conditionalFormatting>
  <conditionalFormatting sqref="D10:E33">
    <cfRule type="duplicateValues" dxfId="23" priority="57"/>
  </conditionalFormatting>
  <conditionalFormatting sqref="D46 D47:E65">
    <cfRule type="duplicateValues" dxfId="22" priority="58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6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2"/>
  <sheetViews>
    <sheetView view="pageBreakPreview" zoomScale="70" zoomScaleNormal="90" zoomScaleSheetLayoutView="7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Q14" sqref="Q14"/>
    </sheetView>
  </sheetViews>
  <sheetFormatPr defaultColWidth="9.140625" defaultRowHeight="15.75"/>
  <cols>
    <col min="1" max="1" width="3.7109375" style="70" customWidth="1"/>
    <col min="2" max="2" width="10.7109375" style="95" customWidth="1"/>
    <col min="3" max="3" width="6.5703125" style="70" customWidth="1"/>
    <col min="4" max="4" width="4.140625" style="70" customWidth="1"/>
    <col min="5" max="5" width="26.42578125" style="70" customWidth="1"/>
    <col min="6" max="6" width="2.42578125" style="70" customWidth="1"/>
    <col min="7" max="8" width="15.7109375" style="96" customWidth="1"/>
    <col min="9" max="9" width="15.5703125" style="96" customWidth="1"/>
    <col min="10" max="10" width="17.5703125" style="96" bestFit="1" customWidth="1"/>
    <col min="11" max="11" width="16.7109375" style="96" customWidth="1"/>
    <col min="12" max="12" width="15.42578125" style="96" customWidth="1"/>
    <col min="13" max="16384" width="9.140625" style="70"/>
  </cols>
  <sheetData>
    <row r="2" spans="1:14" ht="15" customHeight="1">
      <c r="A2" s="507" t="s">
        <v>266</v>
      </c>
      <c r="B2" s="507"/>
      <c r="C2" s="507"/>
      <c r="D2" s="236" t="s">
        <v>189</v>
      </c>
      <c r="E2" s="240" t="s">
        <v>267</v>
      </c>
      <c r="G2" s="98"/>
      <c r="H2" s="98"/>
      <c r="I2" s="98"/>
      <c r="J2" s="98"/>
      <c r="K2" s="98"/>
      <c r="L2" s="98"/>
    </row>
    <row r="3" spans="1:14" ht="15" customHeight="1">
      <c r="A3" s="507"/>
      <c r="B3" s="507"/>
      <c r="C3" s="507"/>
      <c r="D3" s="237" t="s">
        <v>190</v>
      </c>
      <c r="E3" s="241" t="s">
        <v>268</v>
      </c>
      <c r="G3" s="100"/>
      <c r="H3" s="100"/>
      <c r="J3" s="100"/>
      <c r="K3" s="100"/>
    </row>
    <row r="4" spans="1:14" ht="12" customHeight="1">
      <c r="A4" s="72"/>
      <c r="B4" s="77"/>
      <c r="C4" s="72"/>
      <c r="D4" s="72"/>
      <c r="E4" s="72"/>
      <c r="F4" s="72"/>
      <c r="G4" s="100"/>
      <c r="H4" s="100"/>
      <c r="I4" s="100"/>
      <c r="J4" s="100"/>
      <c r="K4" s="100"/>
      <c r="L4" s="100"/>
    </row>
    <row r="5" spans="1:14" s="238" customFormat="1" ht="24.75" customHeight="1">
      <c r="A5" s="496"/>
      <c r="B5" s="496"/>
      <c r="C5" s="496"/>
      <c r="D5" s="496"/>
      <c r="E5" s="496"/>
      <c r="F5" s="496"/>
      <c r="G5" s="389">
        <v>2016</v>
      </c>
      <c r="H5" s="389">
        <v>2017</v>
      </c>
      <c r="I5" s="389">
        <v>2018</v>
      </c>
      <c r="J5" s="389">
        <v>2019</v>
      </c>
      <c r="K5" s="389">
        <v>2020</v>
      </c>
      <c r="L5" s="389" t="s">
        <v>226</v>
      </c>
    </row>
    <row r="6" spans="1:14" ht="15" customHeight="1">
      <c r="A6" s="391"/>
      <c r="B6" s="391"/>
      <c r="C6" s="391"/>
      <c r="D6" s="391"/>
      <c r="E6" s="391"/>
      <c r="F6" s="391"/>
      <c r="G6" s="392"/>
      <c r="H6" s="392"/>
      <c r="I6" s="392"/>
      <c r="J6" s="392"/>
      <c r="K6" s="392"/>
      <c r="L6" s="392"/>
    </row>
    <row r="7" spans="1:14" s="106" customFormat="1" ht="24.75" customHeight="1" thickBot="1">
      <c r="A7" s="352"/>
      <c r="B7" s="352" t="s">
        <v>174</v>
      </c>
      <c r="C7" s="352"/>
      <c r="D7" s="352"/>
      <c r="E7" s="352"/>
      <c r="F7" s="353"/>
      <c r="G7" s="355">
        <f>'Table 11'!G7/'Table 11'!G$7*100</f>
        <v>100</v>
      </c>
      <c r="H7" s="355">
        <f>'Table 11'!H7/'Table 11'!H$7*100</f>
        <v>100</v>
      </c>
      <c r="I7" s="355">
        <f>'Table 11'!I7/'Table 11'!I$7*100</f>
        <v>100</v>
      </c>
      <c r="J7" s="355">
        <f>'Table 11'!J7/'Table 11'!J$7*100</f>
        <v>100</v>
      </c>
      <c r="K7" s="355">
        <f>'Table 11'!K7/'Table 11'!K$7*100</f>
        <v>100</v>
      </c>
      <c r="L7" s="355">
        <f>'Table 11'!L7/'Table 11'!L$7*100</f>
        <v>100</v>
      </c>
    </row>
    <row r="8" spans="1:14" s="95" customFormat="1" ht="12.75" customHeight="1">
      <c r="G8" s="224"/>
      <c r="H8" s="224"/>
      <c r="I8" s="224"/>
      <c r="J8" s="224"/>
      <c r="K8" s="224"/>
      <c r="L8" s="224"/>
    </row>
    <row r="9" spans="1:14" s="68" customFormat="1" ht="17.100000000000001" customHeight="1">
      <c r="A9" s="108"/>
      <c r="B9" s="109" t="s">
        <v>264</v>
      </c>
      <c r="C9" s="109"/>
      <c r="D9" s="109"/>
      <c r="E9" s="109"/>
      <c r="F9" s="108"/>
      <c r="G9" s="231">
        <f>'Table 11'!G9*100/'Table 11'!G$7</f>
        <v>14.046261643880419</v>
      </c>
      <c r="H9" s="231">
        <f>'Table 11'!H9*100/'Table 11'!H$7</f>
        <v>13.351694615290992</v>
      </c>
      <c r="I9" s="231">
        <f>'Table 11'!I9*100/'Table 11'!I$7</f>
        <v>15.673335480139885</v>
      </c>
      <c r="J9" s="231">
        <f>'Table 11'!J9*100/'Table 11'!J$7</f>
        <v>15.291354729617449</v>
      </c>
      <c r="K9" s="231">
        <f>'Table 11'!K9*100/'Table 11'!K$7</f>
        <v>7.7315938386225396</v>
      </c>
      <c r="L9" s="231">
        <f>'Table 11'!L9*100/'Table 11'!L$7</f>
        <v>4.8802728685848251</v>
      </c>
    </row>
    <row r="10" spans="1:14" ht="15" customHeight="1">
      <c r="A10" s="111"/>
      <c r="B10" s="118"/>
      <c r="C10" s="112" t="s">
        <v>28</v>
      </c>
      <c r="D10" s="112"/>
      <c r="E10" s="112"/>
      <c r="G10" s="208">
        <f>'Table 11'!G10*100/'Table 11'!G$7</f>
        <v>7.2598088468222812</v>
      </c>
      <c r="H10" s="208">
        <f>'Table 11'!H10*100/'Table 11'!H$7</f>
        <v>6.8430504848942331</v>
      </c>
      <c r="I10" s="208">
        <f>'Table 11'!I10*100/'Table 11'!I$7</f>
        <v>9.0238737715190176</v>
      </c>
      <c r="J10" s="208">
        <f>'Table 11'!J10*100/'Table 11'!J$7</f>
        <v>8.6973902195494741</v>
      </c>
      <c r="K10" s="208">
        <f>'Table 11'!K10*100/'Table 11'!K$7</f>
        <v>3.9197415536721598</v>
      </c>
      <c r="L10" s="208">
        <f>'Table 11'!L10*100/'Table 11'!L$7</f>
        <v>2.0268742967061613</v>
      </c>
      <c r="N10" s="68"/>
    </row>
    <row r="11" spans="1:14" ht="15" customHeight="1">
      <c r="A11" s="111"/>
      <c r="B11" s="118"/>
      <c r="C11" s="112" t="s">
        <v>27</v>
      </c>
      <c r="D11" s="112"/>
      <c r="E11" s="112"/>
      <c r="G11" s="208">
        <f>'Table 11'!G11*100/'Table 11'!G$7</f>
        <v>2.8412169536444982</v>
      </c>
      <c r="H11" s="208">
        <f>'Table 11'!H11*100/'Table 11'!H$7</f>
        <v>2.4811346574061512</v>
      </c>
      <c r="I11" s="208">
        <f>'Table 11'!I11*100/'Table 11'!I$7</f>
        <v>2.4046526464695397</v>
      </c>
      <c r="J11" s="208">
        <f>'Table 11'!J11*100/'Table 11'!J$7</f>
        <v>2.3396207629324519</v>
      </c>
      <c r="K11" s="208">
        <f>'Table 11'!K11*100/'Table 11'!K$7</f>
        <v>0.96316727207037989</v>
      </c>
      <c r="L11" s="208">
        <f>'Table 11'!L11*100/'Table 11'!L$7</f>
        <v>0.7514201856380428</v>
      </c>
      <c r="N11" s="68"/>
    </row>
    <row r="12" spans="1:14" ht="15" customHeight="1">
      <c r="B12" s="112"/>
      <c r="C12" s="112" t="s">
        <v>147</v>
      </c>
      <c r="D12" s="112"/>
      <c r="E12" s="112"/>
      <c r="G12" s="208">
        <f>'Table 11'!G12*100/'Table 11'!G$7</f>
        <v>0.53211929404727831</v>
      </c>
      <c r="H12" s="208">
        <f>'Table 11'!H12*100/'Table 11'!H$7</f>
        <v>0.32141696490825084</v>
      </c>
      <c r="I12" s="208">
        <f>'Table 11'!I12*100/'Table 11'!I$7</f>
        <v>0.29682860571122149</v>
      </c>
      <c r="J12" s="208">
        <f>'Table 11'!J12*100/'Table 11'!J$7</f>
        <v>0.33662086592198803</v>
      </c>
      <c r="K12" s="208">
        <f>'Table 11'!K12*100/'Table 11'!K$7</f>
        <v>0.70976877785395076</v>
      </c>
      <c r="L12" s="208">
        <f>'Table 11'!L12*100/'Table 11'!L$7</f>
        <v>0.75029269048001779</v>
      </c>
      <c r="N12" s="68"/>
    </row>
    <row r="13" spans="1:14" ht="15" customHeight="1">
      <c r="B13" s="112"/>
      <c r="C13" s="112" t="s">
        <v>110</v>
      </c>
      <c r="D13" s="112"/>
      <c r="E13" s="112"/>
      <c r="G13" s="208">
        <f>'Table 11'!G13*100/'Table 11'!G$7</f>
        <v>7.3615984231189771E-2</v>
      </c>
      <c r="H13" s="208">
        <f>'Table 11'!H13*100/'Table 11'!H$7</f>
        <v>0.4438452400343264</v>
      </c>
      <c r="I13" s="208">
        <f>'Table 11'!I13*100/'Table 11'!I$7</f>
        <v>0.13504644127891208</v>
      </c>
      <c r="J13" s="208">
        <f>'Table 11'!J13*100/'Table 11'!J$7</f>
        <v>0.14654815834107407</v>
      </c>
      <c r="K13" s="208">
        <f>'Table 11'!K13*100/'Table 11'!K$7</f>
        <v>0.20575235750761023</v>
      </c>
      <c r="L13" s="208">
        <f>'Table 11'!L13*100/'Table 11'!L$7</f>
        <v>0.33861285054651646</v>
      </c>
      <c r="N13" s="68"/>
    </row>
    <row r="14" spans="1:14" ht="15" customHeight="1">
      <c r="B14" s="112"/>
      <c r="C14" s="112" t="s">
        <v>146</v>
      </c>
      <c r="D14" s="112"/>
      <c r="E14" s="112"/>
      <c r="G14" s="208">
        <f>'Table 11'!G14*100/'Table 11'!G$7</f>
        <v>1.098787706248523</v>
      </c>
      <c r="H14" s="208">
        <f>'Table 11'!H14*100/'Table 11'!H$7</f>
        <v>1.2500783250216316</v>
      </c>
      <c r="I14" s="208">
        <f>'Table 11'!I14*100/'Table 11'!I$7</f>
        <v>0.86992039735891558</v>
      </c>
      <c r="J14" s="208">
        <f>'Table 11'!J14*100/'Table 11'!J$7</f>
        <v>0.89076402050727199</v>
      </c>
      <c r="K14" s="208">
        <f>'Table 11'!K14*100/'Table 11'!K$7</f>
        <v>0.69438583618846228</v>
      </c>
      <c r="L14" s="208">
        <f>'Table 11'!L14*100/'Table 11'!L$7</f>
        <v>0.33757527831520495</v>
      </c>
      <c r="N14" s="68"/>
    </row>
    <row r="15" spans="1:14" ht="15" customHeight="1">
      <c r="B15" s="112"/>
      <c r="C15" s="112" t="s">
        <v>35</v>
      </c>
      <c r="D15" s="113"/>
      <c r="E15" s="113"/>
      <c r="F15" s="111"/>
      <c r="G15" s="208">
        <f>'Table 11'!G15*100/'Table 11'!G$7</f>
        <v>0.51784041919985146</v>
      </c>
      <c r="H15" s="208">
        <f>'Table 11'!H15*100/'Table 11'!H$7</f>
        <v>0.51681244432586559</v>
      </c>
      <c r="I15" s="208">
        <f>'Table 11'!I15*100/'Table 11'!I$7</f>
        <v>0.61423310082065097</v>
      </c>
      <c r="J15" s="208">
        <f>'Table 11'!J15*100/'Table 11'!J$7</f>
        <v>0.9201546056751797</v>
      </c>
      <c r="K15" s="208">
        <f>'Table 11'!K15*100/'Table 11'!K$7</f>
        <v>6.9021552188616872E-2</v>
      </c>
      <c r="L15" s="208">
        <f>'Table 11'!L15*100/'Table 11'!L$7</f>
        <v>0.11749006804156595</v>
      </c>
      <c r="N15" s="68"/>
    </row>
    <row r="16" spans="1:14" ht="15" customHeight="1">
      <c r="B16" s="112"/>
      <c r="C16" s="112" t="s">
        <v>38</v>
      </c>
      <c r="D16" s="112"/>
      <c r="E16" s="112"/>
      <c r="G16" s="208">
        <f>'Table 11'!G16*100/'Table 11'!G$7</f>
        <v>0.23100069004060098</v>
      </c>
      <c r="H16" s="208">
        <f>'Table 11'!H16*100/'Table 11'!H$7</f>
        <v>0.22419072818337341</v>
      </c>
      <c r="I16" s="208">
        <f>'Table 11'!I16*100/'Table 11'!I$7</f>
        <v>0.2251338559835056</v>
      </c>
      <c r="J16" s="208">
        <f>'Table 11'!J16*100/'Table 11'!J$7</f>
        <v>0.28824145658445305</v>
      </c>
      <c r="K16" s="208">
        <f>'Table 11'!K16*100/'Table 11'!K$7</f>
        <v>0.12386489627340844</v>
      </c>
      <c r="L16" s="208">
        <f>'Table 11'!L16*100/'Table 11'!L$7</f>
        <v>8.7043087342749736E-2</v>
      </c>
      <c r="N16" s="68"/>
    </row>
    <row r="17" spans="2:14" ht="15" customHeight="1">
      <c r="B17" s="112"/>
      <c r="C17" s="112" t="s">
        <v>155</v>
      </c>
      <c r="D17" s="112"/>
      <c r="E17" s="112"/>
      <c r="G17" s="208">
        <f>'Table 11'!G17*100/'Table 11'!G$7</f>
        <v>0.16318568927055804</v>
      </c>
      <c r="H17" s="208">
        <f>'Table 11'!H17*100/'Table 11'!H$7</f>
        <v>0.15529231544311306</v>
      </c>
      <c r="I17" s="208">
        <f>'Table 11'!I17*100/'Table 11'!I$7</f>
        <v>0.31420694893297046</v>
      </c>
      <c r="J17" s="208">
        <f>'Table 11'!J17*100/'Table 11'!J$7</f>
        <v>0.37099790468491473</v>
      </c>
      <c r="K17" s="208">
        <f>'Table 11'!K17*100/'Table 11'!K$7</f>
        <v>0.20380327070963344</v>
      </c>
      <c r="L17" s="208">
        <f>'Table 11'!L17*100/'Table 11'!L$7</f>
        <v>7.3295255277873436E-2</v>
      </c>
      <c r="N17" s="68"/>
    </row>
    <row r="18" spans="2:14" ht="15" customHeight="1">
      <c r="B18" s="112"/>
      <c r="C18" s="112" t="s">
        <v>148</v>
      </c>
      <c r="D18" s="113"/>
      <c r="E18" s="113"/>
      <c r="F18" s="111"/>
      <c r="G18" s="208">
        <f>'Table 11'!G18*100/'Table 11'!G$7</f>
        <v>0.21927880089538948</v>
      </c>
      <c r="H18" s="208">
        <f>'Table 11'!H18*100/'Table 11'!H$7</f>
        <v>0.20663751596592858</v>
      </c>
      <c r="I18" s="208">
        <f>'Table 11'!I18*100/'Table 11'!I$7</f>
        <v>0.38529014947863249</v>
      </c>
      <c r="J18" s="208">
        <f>'Table 11'!J18*100/'Table 11'!J$7</f>
        <v>0.30836468719752769</v>
      </c>
      <c r="K18" s="208">
        <f>'Table 11'!K18*100/'Table 11'!K$7</f>
        <v>9.7761977219047697E-2</v>
      </c>
      <c r="L18" s="208">
        <f>'Table 11'!L18*100/'Table 11'!L$7</f>
        <v>6.5402789171697909E-2</v>
      </c>
      <c r="N18" s="68"/>
    </row>
    <row r="19" spans="2:14" ht="15" customHeight="1">
      <c r="B19" s="112"/>
      <c r="C19" s="112" t="s">
        <v>274</v>
      </c>
      <c r="D19" s="112"/>
      <c r="E19" s="112"/>
      <c r="G19" s="208">
        <f>'Table 11'!G19*100/'Table 11'!G$7</f>
        <v>2.4985829021276867E-2</v>
      </c>
      <c r="H19" s="208">
        <f>'Table 11'!H19*100/'Table 11'!H$7</f>
        <v>2.7564258939450314E-2</v>
      </c>
      <c r="I19" s="208">
        <f>'Table 11'!I19*100/'Table 11'!I$7</f>
        <v>3.7255847149212679E-2</v>
      </c>
      <c r="J19" s="208">
        <f>'Table 11'!J19*100/'Table 11'!J$7</f>
        <v>4.4264175191315938E-2</v>
      </c>
      <c r="K19" s="208">
        <f>'Table 11'!K19*100/'Table 11'!K$7</f>
        <v>5.4662634050542058E-2</v>
      </c>
      <c r="L19" s="208">
        <f>'Table 11'!L19*100/'Table 11'!L$7</f>
        <v>6.539356630741959E-2</v>
      </c>
      <c r="N19" s="68"/>
    </row>
    <row r="20" spans="2:14" ht="15" customHeight="1">
      <c r="B20" s="112"/>
      <c r="C20" s="112" t="s">
        <v>275</v>
      </c>
      <c r="D20" s="113"/>
      <c r="E20" s="113"/>
      <c r="F20" s="111"/>
      <c r="G20" s="208">
        <f>'Table 11'!G20*100/'Table 11'!G$7</f>
        <v>2.4438387461290108E-3</v>
      </c>
      <c r="H20" s="208">
        <f>'Table 11'!H20*100/'Table 11'!H$7</f>
        <v>3.711791953333213E-3</v>
      </c>
      <c r="I20" s="208">
        <f>'Table 11'!I20*100/'Table 11'!I$7</f>
        <v>2.5539722638242639E-3</v>
      </c>
      <c r="J20" s="208">
        <f>'Table 11'!J20*100/'Table 11'!J$7</f>
        <v>3.9096193066506637E-3</v>
      </c>
      <c r="K20" s="208">
        <f>'Table 11'!K20*100/'Table 11'!K$7</f>
        <v>4.4707447342333027E-2</v>
      </c>
      <c r="L20" s="208">
        <f>'Table 11'!L20*100/'Table 11'!L$7</f>
        <v>5.0257693168655568E-2</v>
      </c>
      <c r="N20" s="68"/>
    </row>
    <row r="21" spans="2:14" ht="15" customHeight="1">
      <c r="B21" s="112"/>
      <c r="C21" s="112" t="s">
        <v>73</v>
      </c>
      <c r="D21" s="112"/>
      <c r="E21" s="112"/>
      <c r="G21" s="208">
        <f>'Table 11'!G21*100/'Table 11'!G$7</f>
        <v>0.14858295666858451</v>
      </c>
      <c r="H21" s="208">
        <f>'Table 11'!H21*100/'Table 11'!H$7</f>
        <v>9.4559719517023078E-2</v>
      </c>
      <c r="I21" s="208">
        <f>'Table 11'!I21*100/'Table 11'!I$7</f>
        <v>0.12137311304128817</v>
      </c>
      <c r="J21" s="208">
        <f>'Table 11'!J21*100/'Table 11'!J$7</f>
        <v>0.14511179181894621</v>
      </c>
      <c r="K21" s="208">
        <f>'Table 11'!K21*100/'Table 11'!K$7</f>
        <v>4.5506658981900747E-2</v>
      </c>
      <c r="L21" s="208">
        <f>'Table 11'!L21*100/'Table 11'!L$7</f>
        <v>3.2484080846290946E-2</v>
      </c>
      <c r="N21" s="68"/>
    </row>
    <row r="22" spans="2:14" ht="15" customHeight="1">
      <c r="B22" s="112"/>
      <c r="C22" s="112" t="s">
        <v>109</v>
      </c>
      <c r="D22" s="112"/>
      <c r="E22" s="112"/>
      <c r="G22" s="208">
        <f>'Table 11'!G22*100/'Table 11'!G$7</f>
        <v>9.787279454139515E-2</v>
      </c>
      <c r="H22" s="208">
        <f>'Table 11'!H22*100/'Table 11'!H$7</f>
        <v>0.10511661799687172</v>
      </c>
      <c r="I22" s="208">
        <f>'Table 11'!I22*100/'Table 11'!I$7</f>
        <v>7.9425642861978243E-2</v>
      </c>
      <c r="J22" s="208">
        <f>'Table 11'!J22*100/'Table 11'!J$7</f>
        <v>7.4252218335912445E-2</v>
      </c>
      <c r="K22" s="208">
        <f>'Table 11'!K22*100/'Table 11'!K$7</f>
        <v>3.2173915681171311E-2</v>
      </c>
      <c r="L22" s="208">
        <f>'Table 11'!L22*100/'Table 11'!L$7</f>
        <v>2.4396781732235834E-2</v>
      </c>
      <c r="N22" s="68"/>
    </row>
    <row r="23" spans="2:14" ht="15" customHeight="1">
      <c r="B23" s="112"/>
      <c r="C23" s="112" t="s">
        <v>276</v>
      </c>
      <c r="D23" s="113"/>
      <c r="E23" s="113"/>
      <c r="F23" s="111"/>
      <c r="G23" s="208">
        <f>'Table 11'!G23*100/'Table 11'!G$7</f>
        <v>4.3923377342056452E-2</v>
      </c>
      <c r="H23" s="208">
        <f>'Table 11'!H23*100/'Table 11'!H$7</f>
        <v>2.7458853082763364E-2</v>
      </c>
      <c r="I23" s="208">
        <f>'Table 11'!I23*100/'Table 11'!I$7</f>
        <v>2.737498604460779E-2</v>
      </c>
      <c r="J23" s="208">
        <f>'Table 11'!J23*100/'Table 11'!J$7</f>
        <v>4.2245037466754204E-2</v>
      </c>
      <c r="K23" s="208">
        <f>'Table 11'!K23*100/'Table 11'!K$7</f>
        <v>9.7248889800375021E-2</v>
      </c>
      <c r="L23" s="208">
        <f>'Table 11'!L23*100/'Table 11'!L$7</f>
        <v>2.3955237104911088E-2</v>
      </c>
      <c r="N23" s="68"/>
    </row>
    <row r="24" spans="2:14" ht="15" customHeight="1">
      <c r="B24" s="112"/>
      <c r="C24" s="112" t="s">
        <v>277</v>
      </c>
      <c r="D24" s="113"/>
      <c r="E24" s="113"/>
      <c r="F24" s="111"/>
      <c r="G24" s="208">
        <f>'Table 11'!G24*100/'Table 11'!G$7</f>
        <v>9.2031159479259217E-2</v>
      </c>
      <c r="H24" s="208">
        <f>'Table 11'!H24*100/'Table 11'!H$7</f>
        <v>3.1180683689114384E-2</v>
      </c>
      <c r="I24" s="208">
        <f>'Table 11'!I24*100/'Table 11'!I$7</f>
        <v>6.5443152802208276E-2</v>
      </c>
      <c r="J24" s="208">
        <f>'Table 11'!J24*100/'Table 11'!J$7</f>
        <v>5.3196671293137633E-2</v>
      </c>
      <c r="K24" s="208">
        <f>'Table 11'!K24*100/'Table 11'!K$7</f>
        <v>2.6179290556930471E-2</v>
      </c>
      <c r="L24" s="208">
        <f>'Table 11'!L24*100/'Table 11'!L$7</f>
        <v>1.8052603966783903E-2</v>
      </c>
      <c r="N24" s="68"/>
    </row>
    <row r="25" spans="2:14" ht="15" customHeight="1">
      <c r="B25" s="112"/>
      <c r="C25" s="112" t="s">
        <v>278</v>
      </c>
      <c r="D25" s="112"/>
      <c r="E25" s="112"/>
      <c r="G25" s="208">
        <f>'Table 11'!G25*100/'Table 11'!G$7</f>
        <v>2.3046070127412891E-2</v>
      </c>
      <c r="H25" s="208">
        <f>'Table 11'!H25*100/'Table 11'!H$7</f>
        <v>7.7285079920822375E-3</v>
      </c>
      <c r="I25" s="208">
        <f>'Table 11'!I25*100/'Table 11'!I$7</f>
        <v>3.0590392166967687E-2</v>
      </c>
      <c r="J25" s="208">
        <f>'Table 11'!J25*100/'Table 11'!J$7</f>
        <v>3.3712609095635615E-2</v>
      </c>
      <c r="K25" s="208">
        <f>'Table 11'!K25*100/'Table 11'!K$7</f>
        <v>2.6342790111727635E-3</v>
      </c>
      <c r="L25" s="208">
        <f>'Table 11'!L25*100/'Table 11'!L$7</f>
        <v>1.7024254599750807E-2</v>
      </c>
      <c r="N25" s="68"/>
    </row>
    <row r="26" spans="2:14" ht="15" customHeight="1">
      <c r="B26" s="112"/>
      <c r="C26" s="112" t="s">
        <v>279</v>
      </c>
      <c r="D26" s="112"/>
      <c r="E26" s="112"/>
      <c r="G26" s="208">
        <f>'Table 11'!G26*100/'Table 11'!G$7</f>
        <v>2.2847554809249375E-2</v>
      </c>
      <c r="H26" s="208">
        <f>'Table 11'!H26*100/'Table 11'!H$7</f>
        <v>1.2315545005405281E-2</v>
      </c>
      <c r="I26" s="208">
        <f>'Table 11'!I26*100/'Table 11'!I$7</f>
        <v>2.061530445123062E-2</v>
      </c>
      <c r="J26" s="208">
        <f>'Table 11'!J26*100/'Table 11'!J$7</f>
        <v>2.1749937729545834E-2</v>
      </c>
      <c r="K26" s="208">
        <f>'Table 11'!K26*100/'Table 11'!K$7</f>
        <v>6.7594158049038974E-3</v>
      </c>
      <c r="L26" s="208">
        <f>'Table 11'!L26*100/'Table 11'!L$7</f>
        <v>1.0984431355483557E-2</v>
      </c>
      <c r="N26" s="68"/>
    </row>
    <row r="27" spans="2:14" ht="15" customHeight="1">
      <c r="B27" s="112"/>
      <c r="C27" s="112" t="s">
        <v>280</v>
      </c>
      <c r="D27" s="112"/>
      <c r="E27" s="112"/>
      <c r="G27" s="208">
        <f>'Table 11'!G27*100/'Table 11'!G$7</f>
        <v>9.4467545431873561E-3</v>
      </c>
      <c r="H27" s="208">
        <f>'Table 11'!H27*100/'Table 11'!H$7</f>
        <v>6.0633464227539159E-3</v>
      </c>
      <c r="I27" s="208">
        <f>'Table 11'!I27*100/'Table 11'!I$7</f>
        <v>1.1365700055190928E-2</v>
      </c>
      <c r="J27" s="208">
        <f>'Table 11'!J27*100/'Table 11'!J$7</f>
        <v>2.0583807853707881E-2</v>
      </c>
      <c r="K27" s="208">
        <f>'Table 11'!K27*100/'Table 11'!K$7</f>
        <v>1.4082474811871712E-2</v>
      </c>
      <c r="L27" s="208">
        <f>'Table 11'!L27*100/'Table 11'!L$7</f>
        <v>7.9627904462977461E-3</v>
      </c>
      <c r="N27" s="68"/>
    </row>
    <row r="28" spans="2:14" ht="15" customHeight="1">
      <c r="B28" s="112"/>
      <c r="C28" s="112" t="s">
        <v>281</v>
      </c>
      <c r="D28" s="112"/>
      <c r="E28" s="112"/>
      <c r="G28" s="208">
        <f>'Table 11'!G28*100/'Table 11'!G$7</f>
        <v>3.6626414964510169E-2</v>
      </c>
      <c r="H28" s="208">
        <f>'Table 11'!H28*100/'Table 11'!H$7</f>
        <v>3.4179103862369865E-2</v>
      </c>
      <c r="I28" s="208">
        <f>'Table 11'!I28*100/'Table 11'!I$7</f>
        <v>3.7501575370400504E-2</v>
      </c>
      <c r="J28" s="208">
        <f>'Table 11'!J28*100/'Table 11'!J$7</f>
        <v>4.2532898242149973E-2</v>
      </c>
      <c r="K28" s="208">
        <f>'Table 11'!K28*100/'Table 11'!K$7</f>
        <v>3.9059183117070392E-2</v>
      </c>
      <c r="L28" s="208">
        <f>'Table 11'!L28*100/'Table 11'!L$7</f>
        <v>7.3840557128329329E-3</v>
      </c>
      <c r="N28" s="68"/>
    </row>
    <row r="29" spans="2:14" ht="15" customHeight="1">
      <c r="B29" s="413"/>
      <c r="C29" s="112" t="s">
        <v>71</v>
      </c>
      <c r="D29" s="112"/>
      <c r="E29" s="112"/>
      <c r="G29" s="208">
        <f>'Table 11'!G29*100/'Table 11'!G$7</f>
        <v>0.10299421873934059</v>
      </c>
      <c r="H29" s="208">
        <f>'Table 11'!H29*100/'Table 11'!H$7</f>
        <v>0.10449108443069979</v>
      </c>
      <c r="I29" s="208">
        <f>'Table 11'!I29*100/'Table 11'!I$7</f>
        <v>0.11919666308219606</v>
      </c>
      <c r="J29" s="208">
        <f>'Table 11'!J29*100/'Table 11'!J$7</f>
        <v>0.11599203076829859</v>
      </c>
      <c r="K29" s="208">
        <f>'Table 11'!K29*100/'Table 11'!K$7</f>
        <v>3.2864486169196183E-2</v>
      </c>
      <c r="L29" s="208">
        <f>'Table 11'!L29*100/'Table 11'!L$7</f>
        <v>5.8496016685268227E-3</v>
      </c>
      <c r="N29" s="68"/>
    </row>
    <row r="30" spans="2:14" ht="15" customHeight="1">
      <c r="B30" s="112"/>
      <c r="C30" s="112" t="s">
        <v>282</v>
      </c>
      <c r="D30" s="112"/>
      <c r="E30" s="112"/>
      <c r="G30" s="208">
        <f>'Table 11'!G30*100/'Table 11'!G$7</f>
        <v>1.4174535738221521E-2</v>
      </c>
      <c r="H30" s="208">
        <f>'Table 11'!H30*100/'Table 11'!H$7</f>
        <v>4.4502603659554562E-3</v>
      </c>
      <c r="I30" s="208">
        <f>'Table 11'!I30*100/'Table 11'!I$7</f>
        <v>9.4787043917335997E-3</v>
      </c>
      <c r="J30" s="208">
        <f>'Table 11'!J30*100/'Table 11'!J$7</f>
        <v>2.8754941578156282E-2</v>
      </c>
      <c r="K30" s="208">
        <f>'Table 11'!K30*100/'Table 11'!K$7</f>
        <v>1.9084270402706074E-2</v>
      </c>
      <c r="L30" s="208">
        <f>'Table 11'!L30*100/'Table 11'!L$7</f>
        <v>5.8207802176570619E-3</v>
      </c>
      <c r="N30" s="68"/>
    </row>
    <row r="31" spans="2:14" ht="15" customHeight="1">
      <c r="B31" s="413"/>
      <c r="C31" s="112" t="s">
        <v>70</v>
      </c>
      <c r="D31" s="112"/>
      <c r="E31" s="112"/>
      <c r="G31" s="208">
        <f>'Table 11'!G31*100/'Table 11'!G$7</f>
        <v>0.26336478464140239</v>
      </c>
      <c r="H31" s="208">
        <f>'Table 11'!H31*100/'Table 11'!H$7</f>
        <v>0.26699303498803734</v>
      </c>
      <c r="I31" s="208">
        <f>'Table 11'!I31*100/'Table 11'!I$7</f>
        <v>0.30910208370633935</v>
      </c>
      <c r="J31" s="208">
        <f>'Table 11'!J31*100/'Table 11'!J$7</f>
        <v>0.21232082069318553</v>
      </c>
      <c r="K31" s="208">
        <f>'Table 11'!K31*100/'Table 11'!K$7</f>
        <v>5.8575866816016342E-2</v>
      </c>
      <c r="L31" s="208">
        <f>'Table 11'!L31*100/'Table 11'!L$7</f>
        <v>3.8862844352786602E-3</v>
      </c>
      <c r="N31" s="68"/>
    </row>
    <row r="32" spans="2:14" ht="15" customHeight="1">
      <c r="B32" s="413"/>
      <c r="C32" s="112" t="s">
        <v>283</v>
      </c>
      <c r="D32" s="112"/>
      <c r="E32" s="112"/>
      <c r="G32" s="208">
        <f>'Table 11'!G32*100/'Table 11'!G$7</f>
        <v>2.8860604122222751E-2</v>
      </c>
      <c r="H32" s="208">
        <f>'Table 11'!H32*100/'Table 11'!H$7</f>
        <v>5.7784996433737149E-3</v>
      </c>
      <c r="I32" s="208">
        <f>'Table 11'!I32*100/'Table 11'!I$7</f>
        <v>0.37014922637611997</v>
      </c>
      <c r="J32" s="208">
        <f>'Table 11'!J32*100/'Table 11'!J$7</f>
        <v>6.4698177947623975E-3</v>
      </c>
      <c r="K32" s="208">
        <f>'Table 11'!K32*100/'Table 11'!K$7</f>
        <v>2.8427409435391508E-2</v>
      </c>
      <c r="L32" s="208">
        <f>'Table 11'!L32*100/'Table 11'!L$7</f>
        <v>3.3928611963883405E-3</v>
      </c>
      <c r="N32" s="68"/>
    </row>
    <row r="33" spans="1:16" ht="15" customHeight="1">
      <c r="A33" s="111"/>
      <c r="B33" s="118"/>
      <c r="C33" s="112" t="s">
        <v>265</v>
      </c>
      <c r="D33" s="113"/>
      <c r="E33" s="113"/>
      <c r="F33" s="111"/>
      <c r="G33" s="208">
        <f>'Table 11'!G33*100/'Table 11'!G$7</f>
        <v>0.19820636599599811</v>
      </c>
      <c r="H33" s="208">
        <f>'Table 11'!H33*100/'Table 11'!H$7</f>
        <v>0.17764463121888199</v>
      </c>
      <c r="I33" s="208">
        <f>'Table 11'!I33*100/'Table 11'!I$7</f>
        <v>0.16272319882322417</v>
      </c>
      <c r="J33" s="208">
        <f>'Table 11'!J33*100/'Table 11'!J$7</f>
        <v>0.14755567105495926</v>
      </c>
      <c r="K33" s="208">
        <f>'Table 11'!K33*100/'Table 11'!K$7</f>
        <v>0.24236012295768886</v>
      </c>
      <c r="L33" s="208">
        <f>'Table 11'!L33*100/'Table 11'!L$7</f>
        <v>5.5421344306482059E-2</v>
      </c>
      <c r="N33" s="68"/>
    </row>
    <row r="34" spans="1:16" s="72" customFormat="1" ht="7.5" customHeight="1">
      <c r="A34" s="111"/>
      <c r="B34" s="120"/>
      <c r="C34" s="121"/>
      <c r="D34" s="121"/>
      <c r="E34" s="121"/>
      <c r="F34" s="119"/>
      <c r="G34" s="67"/>
      <c r="H34" s="67"/>
      <c r="I34" s="67"/>
      <c r="J34" s="67"/>
      <c r="K34" s="67"/>
      <c r="L34" s="67"/>
      <c r="N34" s="68"/>
      <c r="O34" s="70"/>
      <c r="P34" s="70"/>
    </row>
    <row r="35" spans="1:16" s="75" customFormat="1" ht="14.1" customHeight="1">
      <c r="A35" s="111"/>
      <c r="B35" s="416" t="s">
        <v>273</v>
      </c>
      <c r="C35" s="74"/>
      <c r="D35" s="74"/>
      <c r="E35" s="74"/>
      <c r="G35" s="425">
        <f>'Table 11'!G35*100/'Table 11'!G$7</f>
        <v>85.953738356119587</v>
      </c>
      <c r="H35" s="425">
        <f>'Table 11'!H35*100/'Table 11'!H$7</f>
        <v>86.648305384709005</v>
      </c>
      <c r="I35" s="425">
        <f>'Table 11'!I35*100/'Table 11'!I$7</f>
        <v>84.326664519860117</v>
      </c>
      <c r="J35" s="425">
        <f>'Table 11'!J35*100/'Table 11'!J$7</f>
        <v>84.708645270382533</v>
      </c>
      <c r="K35" s="425">
        <f>'Table 11'!K35*100/'Table 11'!K$7</f>
        <v>92.268406161377442</v>
      </c>
      <c r="L35" s="425">
        <f>'Table 11'!L35*100/'Table 11'!L$7</f>
        <v>95.119727131415161</v>
      </c>
      <c r="N35" s="68"/>
      <c r="O35" s="70"/>
      <c r="P35" s="70"/>
    </row>
    <row r="36" spans="1:16" ht="14.1" customHeight="1">
      <c r="A36" s="111"/>
      <c r="B36" s="118"/>
      <c r="C36" s="113"/>
      <c r="D36" s="113"/>
      <c r="E36" s="113"/>
      <c r="F36" s="111"/>
      <c r="G36" s="114"/>
      <c r="H36" s="114"/>
      <c r="I36" s="114"/>
      <c r="J36" s="114"/>
      <c r="K36" s="114"/>
      <c r="L36" s="114"/>
      <c r="N36" s="68"/>
    </row>
    <row r="37" spans="1:16" s="68" customFormat="1" ht="17.100000000000001" customHeight="1">
      <c r="A37" s="111"/>
      <c r="B37" s="118"/>
      <c r="C37" s="113"/>
      <c r="D37" s="113"/>
      <c r="E37" s="113"/>
      <c r="F37" s="111"/>
      <c r="G37" s="114"/>
      <c r="H37" s="114"/>
      <c r="I37" s="114"/>
      <c r="J37" s="114"/>
      <c r="K37" s="114"/>
      <c r="L37" s="114"/>
      <c r="O37" s="70"/>
      <c r="P37" s="70"/>
    </row>
    <row r="38" spans="1:16" ht="15" customHeight="1">
      <c r="A38" s="391"/>
      <c r="B38" s="391"/>
      <c r="C38" s="391"/>
      <c r="D38" s="391"/>
      <c r="E38" s="391"/>
      <c r="F38" s="391"/>
      <c r="G38" s="392"/>
      <c r="H38" s="392"/>
      <c r="I38" s="392"/>
      <c r="J38" s="392"/>
      <c r="K38" s="392"/>
      <c r="L38" s="392"/>
    </row>
    <row r="39" spans="1:16" s="106" customFormat="1" ht="24.75" customHeight="1" thickBot="1">
      <c r="A39" s="352"/>
      <c r="B39" s="352" t="s">
        <v>221</v>
      </c>
      <c r="C39" s="352"/>
      <c r="D39" s="352"/>
      <c r="E39" s="352"/>
      <c r="F39" s="353"/>
      <c r="G39" s="355">
        <f>'Table 11'!G39/'Table 11'!G$39*100</f>
        <v>100</v>
      </c>
      <c r="H39" s="355">
        <f>'Table 11'!H39/'Table 11'!H$39*100</f>
        <v>100</v>
      </c>
      <c r="I39" s="355">
        <f>'Table 11'!I39/'Table 11'!I$39*100</f>
        <v>100</v>
      </c>
      <c r="J39" s="355">
        <f>'Table 11'!J39/'Table 11'!J$39*100</f>
        <v>100</v>
      </c>
      <c r="K39" s="355">
        <f>'Table 11'!K39/'Table 11'!K$39*100</f>
        <v>100</v>
      </c>
      <c r="L39" s="355">
        <f>'Table 11'!L39/'Table 11'!L$39*100</f>
        <v>100</v>
      </c>
    </row>
    <row r="40" spans="1:16" s="95" customFormat="1" ht="12.75" customHeight="1">
      <c r="G40" s="224"/>
      <c r="H40" s="224"/>
      <c r="I40" s="224"/>
      <c r="J40" s="224"/>
      <c r="K40" s="224"/>
      <c r="L40" s="224"/>
    </row>
    <row r="41" spans="1:16" s="68" customFormat="1" ht="17.100000000000001" customHeight="1">
      <c r="A41" s="108"/>
      <c r="B41" s="109" t="s">
        <v>264</v>
      </c>
      <c r="C41" s="109"/>
      <c r="D41" s="109"/>
      <c r="E41" s="109"/>
      <c r="F41" s="108"/>
      <c r="G41" s="231">
        <f>'Table 11'!G41*100/'Table 11'!G$39</f>
        <v>11.104533316405732</v>
      </c>
      <c r="H41" s="231">
        <f>'Table 11'!H41*100/'Table 11'!H$39</f>
        <v>10.709606630352001</v>
      </c>
      <c r="I41" s="231">
        <f>'Table 11'!I41*100/'Table 11'!I$39</f>
        <v>10.000533271971198</v>
      </c>
      <c r="J41" s="231">
        <f>'Table 11'!J41*100/'Table 11'!J$39</f>
        <v>10.242369392601175</v>
      </c>
      <c r="K41" s="231">
        <f>'Table 11'!K41*100/'Table 11'!K$39</f>
        <v>6.7863009664547347</v>
      </c>
      <c r="L41" s="231">
        <f>'Table 11'!L41*100/'Table 11'!L$39</f>
        <v>6.6085223829165978</v>
      </c>
    </row>
    <row r="42" spans="1:16" s="68" customFormat="1" ht="17.100000000000001" customHeight="1">
      <c r="A42" s="111"/>
      <c r="B42" s="118"/>
      <c r="C42" s="112" t="s">
        <v>28</v>
      </c>
      <c r="D42" s="113"/>
      <c r="E42" s="113"/>
      <c r="F42" s="111"/>
      <c r="G42" s="208">
        <f>'Table 11'!G42*100/'Table 11'!G$39</f>
        <v>4.310155565251824</v>
      </c>
      <c r="H42" s="208">
        <f>'Table 11'!H42*100/'Table 11'!H$39</f>
        <v>4.3040050036151802</v>
      </c>
      <c r="I42" s="208">
        <f>'Table 11'!I42*100/'Table 11'!I$39</f>
        <v>4.1725621625820004</v>
      </c>
      <c r="J42" s="208">
        <f>'Table 11'!J42*100/'Table 11'!J$39</f>
        <v>4.2192369495861248</v>
      </c>
      <c r="K42" s="208">
        <f>'Table 11'!K42*100/'Table 11'!K$39</f>
        <v>2.91146813423611</v>
      </c>
      <c r="L42" s="208">
        <f>'Table 11'!L42*100/'Table 11'!L$39</f>
        <v>3.0417356620069906</v>
      </c>
      <c r="O42" s="70"/>
      <c r="P42" s="70"/>
    </row>
    <row r="43" spans="1:16" ht="15" customHeight="1">
      <c r="A43" s="111"/>
      <c r="B43" s="118"/>
      <c r="C43" s="112" t="s">
        <v>27</v>
      </c>
      <c r="D43" s="113"/>
      <c r="E43" s="113"/>
      <c r="F43" s="111"/>
      <c r="G43" s="208">
        <f>'Table 11'!G43*100/'Table 11'!G$39</f>
        <v>1.3166977237854913</v>
      </c>
      <c r="H43" s="208">
        <f>'Table 11'!H43*100/'Table 11'!H$39</f>
        <v>1.3360342600846546</v>
      </c>
      <c r="I43" s="208">
        <f>'Table 11'!I43*100/'Table 11'!I$39</f>
        <v>1.0724820339238688</v>
      </c>
      <c r="J43" s="208">
        <f>'Table 11'!J43*100/'Table 11'!J$39</f>
        <v>0.93857553027609086</v>
      </c>
      <c r="K43" s="208">
        <f>'Table 11'!K43*100/'Table 11'!K$39</f>
        <v>0.16127691432590863</v>
      </c>
      <c r="L43" s="208">
        <f>'Table 11'!L43*100/'Table 11'!L$39</f>
        <v>0.20253355663556336</v>
      </c>
      <c r="N43" s="68"/>
    </row>
    <row r="44" spans="1:16" ht="15" customHeight="1">
      <c r="A44" s="111"/>
      <c r="B44" s="118"/>
      <c r="C44" s="112" t="s">
        <v>147</v>
      </c>
      <c r="D44" s="113"/>
      <c r="E44" s="113"/>
      <c r="F44" s="111"/>
      <c r="G44" s="208">
        <f>'Table 11'!G44*100/'Table 11'!G$39</f>
        <v>1.2416075289218262</v>
      </c>
      <c r="H44" s="208">
        <f>'Table 11'!H44*100/'Table 11'!H$39</f>
        <v>1.0511267198994361</v>
      </c>
      <c r="I44" s="208">
        <f>'Table 11'!I44*100/'Table 11'!I$39</f>
        <v>0.883843953336518</v>
      </c>
      <c r="J44" s="208">
        <f>'Table 11'!J44*100/'Table 11'!J$39</f>
        <v>0.9642607831705563</v>
      </c>
      <c r="K44" s="208">
        <f>'Table 11'!K44*100/'Table 11'!K$39</f>
        <v>0.92510465918610718</v>
      </c>
      <c r="L44" s="208">
        <f>'Table 11'!L44*100/'Table 11'!L$39</f>
        <v>0.94308565244836473</v>
      </c>
      <c r="N44" s="68"/>
    </row>
    <row r="45" spans="1:16" ht="15" customHeight="1">
      <c r="B45" s="118"/>
      <c r="C45" s="112" t="s">
        <v>110</v>
      </c>
      <c r="D45" s="113"/>
      <c r="E45" s="113"/>
      <c r="F45" s="111"/>
      <c r="G45" s="208">
        <f>'Table 11'!G45*100/'Table 11'!G$39</f>
        <v>0.17928140602283599</v>
      </c>
      <c r="H45" s="208">
        <f>'Table 11'!H45*100/'Table 11'!H$39</f>
        <v>0.12183647567162005</v>
      </c>
      <c r="I45" s="208">
        <f>'Table 11'!I45*100/'Table 11'!I$39</f>
        <v>0.13544096336012421</v>
      </c>
      <c r="J45" s="208">
        <f>'Table 11'!J45*100/'Table 11'!J$39</f>
        <v>0.1088493694735637</v>
      </c>
      <c r="K45" s="208">
        <f>'Table 11'!K45*100/'Table 11'!K$39</f>
        <v>8.7961765280924128E-2</v>
      </c>
      <c r="L45" s="208">
        <f>'Table 11'!L45*100/'Table 11'!L$39</f>
        <v>8.9833858931174224E-2</v>
      </c>
      <c r="N45" s="68"/>
    </row>
    <row r="46" spans="1:16" ht="15" customHeight="1">
      <c r="B46" s="112"/>
      <c r="C46" s="112" t="s">
        <v>146</v>
      </c>
      <c r="D46" s="112"/>
      <c r="E46" s="112"/>
      <c r="G46" s="208">
        <f>'Table 11'!G46*100/'Table 11'!G$39</f>
        <v>1.9917017332301545</v>
      </c>
      <c r="H46" s="208">
        <f>'Table 11'!H46*100/'Table 11'!H$39</f>
        <v>2.3368083270439159</v>
      </c>
      <c r="I46" s="208">
        <f>'Table 11'!I46*100/'Table 11'!I$39</f>
        <v>2.3585496930234049</v>
      </c>
      <c r="J46" s="208">
        <f>'Table 11'!J46*100/'Table 11'!J$39</f>
        <v>2.5473056205606248</v>
      </c>
      <c r="K46" s="208">
        <f>'Table 11'!K46*100/'Table 11'!K$39</f>
        <v>1.0696333062911394</v>
      </c>
      <c r="L46" s="208">
        <f>'Table 11'!L46*100/'Table 11'!L$39</f>
        <v>0.5532034362012177</v>
      </c>
      <c r="N46" s="68"/>
    </row>
    <row r="47" spans="1:16" ht="15" customHeight="1">
      <c r="B47" s="112"/>
      <c r="C47" s="112" t="s">
        <v>35</v>
      </c>
      <c r="D47" s="113"/>
      <c r="E47" s="113"/>
      <c r="F47" s="111"/>
      <c r="G47" s="208">
        <f>'Table 11'!G47*100/'Table 11'!G$39</f>
        <v>0.27785924451522837</v>
      </c>
      <c r="H47" s="208">
        <f>'Table 11'!H47*100/'Table 11'!H$39</f>
        <v>0.24712110171894358</v>
      </c>
      <c r="I47" s="208">
        <f>'Table 11'!I47*100/'Table 11'!I$39</f>
        <v>0.24337892372307976</v>
      </c>
      <c r="J47" s="208">
        <f>'Table 11'!J47*100/'Table 11'!J$39</f>
        <v>0.34194876849220868</v>
      </c>
      <c r="K47" s="208">
        <f>'Table 11'!K47*100/'Table 11'!K$39</f>
        <v>0.40235162542079683</v>
      </c>
      <c r="L47" s="208">
        <f>'Table 11'!L47*100/'Table 11'!L$39</f>
        <v>0.27700824450465816</v>
      </c>
      <c r="N47" s="68"/>
    </row>
    <row r="48" spans="1:16" ht="15" customHeight="1">
      <c r="B48" s="112"/>
      <c r="C48" s="112" t="s">
        <v>38</v>
      </c>
      <c r="D48" s="113"/>
      <c r="E48" s="113"/>
      <c r="F48" s="111"/>
      <c r="G48" s="208">
        <f>'Table 11'!G48*100/'Table 11'!G$39</f>
        <v>0.14451777168142671</v>
      </c>
      <c r="H48" s="208">
        <f>'Table 11'!H48*100/'Table 11'!H$39</f>
        <v>0.13116799147194058</v>
      </c>
      <c r="I48" s="208">
        <f>'Table 11'!I48*100/'Table 11'!I$39</f>
        <v>0.11355196394594509</v>
      </c>
      <c r="J48" s="208">
        <f>'Table 11'!J48*100/'Table 11'!J$39</f>
        <v>0.14823894584077649</v>
      </c>
      <c r="K48" s="208">
        <f>'Table 11'!K48*100/'Table 11'!K$39</f>
        <v>0.16348989215419008</v>
      </c>
      <c r="L48" s="208">
        <f>'Table 11'!L48*100/'Table 11'!L$39</f>
        <v>0.21298525215785166</v>
      </c>
      <c r="N48" s="68"/>
    </row>
    <row r="49" spans="1:16" ht="15" customHeight="1">
      <c r="A49" s="111"/>
      <c r="B49" s="112"/>
      <c r="C49" s="112" t="s">
        <v>155</v>
      </c>
      <c r="D49" s="112"/>
      <c r="E49" s="112"/>
      <c r="G49" s="208">
        <f>'Table 11'!G49*100/'Table 11'!G$39</f>
        <v>0.58582062785035782</v>
      </c>
      <c r="H49" s="208">
        <f>'Table 11'!H49*100/'Table 11'!H$39</f>
        <v>0.14934869904644488</v>
      </c>
      <c r="I49" s="208">
        <f>'Table 11'!I49*100/'Table 11'!I$39</f>
        <v>0.11788240140623703</v>
      </c>
      <c r="J49" s="208">
        <f>'Table 11'!J49*100/'Table 11'!J$39</f>
        <v>0.12808390487231494</v>
      </c>
      <c r="K49" s="208">
        <f>'Table 11'!K49*100/'Table 11'!K$39</f>
        <v>6.9959643805197466E-2</v>
      </c>
      <c r="L49" s="208">
        <f>'Table 11'!L49*100/'Table 11'!L$39</f>
        <v>8.8917733540230762E-2</v>
      </c>
      <c r="N49" s="68"/>
    </row>
    <row r="50" spans="1:16" ht="15" customHeight="1">
      <c r="B50" s="112"/>
      <c r="C50" s="112" t="s">
        <v>148</v>
      </c>
      <c r="D50" s="113"/>
      <c r="E50" s="113"/>
      <c r="F50" s="111"/>
      <c r="G50" s="208">
        <f>'Table 11'!G50*100/'Table 11'!G$39</f>
        <v>0.28395846488580762</v>
      </c>
      <c r="H50" s="208">
        <f>'Table 11'!H50*100/'Table 11'!H$39</f>
        <v>0.17311920736526679</v>
      </c>
      <c r="I50" s="208">
        <f>'Table 11'!I50*100/'Table 11'!I$39</f>
        <v>0.2033098695333696</v>
      </c>
      <c r="J50" s="208">
        <f>'Table 11'!J50*100/'Table 11'!J$39</f>
        <v>0.21184825513724109</v>
      </c>
      <c r="K50" s="208">
        <f>'Table 11'!K50*100/'Table 11'!K$39</f>
        <v>0.16950368259563733</v>
      </c>
      <c r="L50" s="208">
        <f>'Table 11'!L50*100/'Table 11'!L$39</f>
        <v>0.19440099422728441</v>
      </c>
      <c r="N50" s="68"/>
    </row>
    <row r="51" spans="1:16" ht="15" customHeight="1">
      <c r="A51" s="111"/>
      <c r="B51" s="112"/>
      <c r="C51" s="112" t="s">
        <v>274</v>
      </c>
      <c r="D51" s="112"/>
      <c r="E51" s="112"/>
      <c r="G51" s="208">
        <f>'Table 11'!G51*100/'Table 11'!G$39</f>
        <v>2.9756820612626328E-2</v>
      </c>
      <c r="H51" s="208">
        <f>'Table 11'!H51*100/'Table 11'!H$39</f>
        <v>3.3888887206150541E-2</v>
      </c>
      <c r="I51" s="208">
        <f>'Table 11'!I51*100/'Table 11'!I$39</f>
        <v>3.2081926406722465E-2</v>
      </c>
      <c r="J51" s="208">
        <f>'Table 11'!J51*100/'Table 11'!J$39</f>
        <v>3.976120219109703E-2</v>
      </c>
      <c r="K51" s="208">
        <f>'Table 11'!K51*100/'Table 11'!K$39</f>
        <v>0.12599344132175111</v>
      </c>
      <c r="L51" s="208">
        <f>'Table 11'!L51*100/'Table 11'!L$39</f>
        <v>5.6103356195193875E-2</v>
      </c>
      <c r="N51" s="68"/>
    </row>
    <row r="52" spans="1:16" ht="15" customHeight="1">
      <c r="B52" s="112"/>
      <c r="C52" s="112" t="s">
        <v>275</v>
      </c>
      <c r="D52" s="113"/>
      <c r="E52" s="113"/>
      <c r="F52" s="111"/>
      <c r="G52" s="208">
        <f>'Table 11'!G52*100/'Table 11'!G$39</f>
        <v>2.3775909262626422E-2</v>
      </c>
      <c r="H52" s="208">
        <f>'Table 11'!H52*100/'Table 11'!H$39</f>
        <v>3.3333034830181782E-2</v>
      </c>
      <c r="I52" s="208">
        <f>'Table 11'!I52*100/'Table 11'!I$39</f>
        <v>1.1439248017700559E-2</v>
      </c>
      <c r="J52" s="208">
        <f>'Table 11'!J52*100/'Table 11'!J$39</f>
        <v>1.7603909755467227E-3</v>
      </c>
      <c r="K52" s="208">
        <f>'Table 11'!K52*100/'Table 11'!K$39</f>
        <v>1.3692488097786705E-2</v>
      </c>
      <c r="L52" s="208">
        <f>'Table 11'!L52*100/'Table 11'!L$39</f>
        <v>3.2237306502925201E-3</v>
      </c>
      <c r="N52" s="68"/>
    </row>
    <row r="53" spans="1:16" ht="15" customHeight="1">
      <c r="A53" s="111"/>
      <c r="B53" s="112"/>
      <c r="C53" s="112" t="s">
        <v>73</v>
      </c>
      <c r="D53" s="112"/>
      <c r="E53" s="112"/>
      <c r="G53" s="208">
        <f>'Table 11'!G53*100/'Table 11'!G$39</f>
        <v>5.566709667291312E-2</v>
      </c>
      <c r="H53" s="208">
        <f>'Table 11'!H53*100/'Table 11'!H$39</f>
        <v>9.3684445909451089E-2</v>
      </c>
      <c r="I53" s="208">
        <f>'Table 11'!I53*100/'Table 11'!I$39</f>
        <v>6.4686951869944886E-2</v>
      </c>
      <c r="J53" s="208">
        <f>'Table 11'!J53*100/'Table 11'!J$39</f>
        <v>6.4598286786177336E-2</v>
      </c>
      <c r="K53" s="208">
        <f>'Table 11'!K53*100/'Table 11'!K$39</f>
        <v>0.11235947118008148</v>
      </c>
      <c r="L53" s="208">
        <f>'Table 11'!L53*100/'Table 11'!L$39</f>
        <v>0.12669790380745782</v>
      </c>
      <c r="N53" s="68"/>
    </row>
    <row r="54" spans="1:16" ht="15" customHeight="1">
      <c r="B54" s="112"/>
      <c r="C54" s="112" t="s">
        <v>109</v>
      </c>
      <c r="D54" s="113"/>
      <c r="E54" s="113"/>
      <c r="F54" s="111"/>
      <c r="G54" s="208">
        <f>'Table 11'!G54*100/'Table 11'!G$39</f>
        <v>0.12073885965178052</v>
      </c>
      <c r="H54" s="208">
        <f>'Table 11'!H54*100/'Table 11'!H$39</f>
        <v>6.9564952288441492E-2</v>
      </c>
      <c r="I54" s="208">
        <f>'Table 11'!I54*100/'Table 11'!I$39</f>
        <v>7.5201743212874525E-2</v>
      </c>
      <c r="J54" s="208">
        <f>'Table 11'!J54*100/'Table 11'!J$39</f>
        <v>4.3177619683477067E-2</v>
      </c>
      <c r="K54" s="208">
        <f>'Table 11'!K54*100/'Table 11'!K$39</f>
        <v>4.664309282698384E-2</v>
      </c>
      <c r="L54" s="208">
        <f>'Table 11'!L54*100/'Table 11'!L$39</f>
        <v>6.229991712964341E-2</v>
      </c>
      <c r="N54" s="68"/>
    </row>
    <row r="55" spans="1:16" ht="15" customHeight="1">
      <c r="A55" s="111"/>
      <c r="B55" s="112"/>
      <c r="C55" s="112" t="s">
        <v>276</v>
      </c>
      <c r="D55" s="112"/>
      <c r="E55" s="112"/>
      <c r="G55" s="208">
        <f>'Table 11'!G55*100/'Table 11'!G$39</f>
        <v>0.10394258204993319</v>
      </c>
      <c r="H55" s="208">
        <f>'Table 11'!H55*100/'Table 11'!H$39</f>
        <v>2.2524916123906728E-2</v>
      </c>
      <c r="I55" s="208">
        <f>'Table 11'!I55*100/'Table 11'!I$39</f>
        <v>1.5555665141379862E-2</v>
      </c>
      <c r="J55" s="208">
        <f>'Table 11'!J55*100/'Table 11'!J$39</f>
        <v>2.2814401990491971E-2</v>
      </c>
      <c r="K55" s="208">
        <f>'Table 11'!K55*100/'Table 11'!K$39</f>
        <v>1.0979966741676459E-2</v>
      </c>
      <c r="L55" s="208">
        <f>'Table 11'!L55*100/'Table 11'!L$39</f>
        <v>1.0798209271194383E-2</v>
      </c>
      <c r="N55" s="68"/>
    </row>
    <row r="56" spans="1:16" ht="15" customHeight="1">
      <c r="B56" s="112"/>
      <c r="C56" s="112" t="s">
        <v>277</v>
      </c>
      <c r="D56" s="113"/>
      <c r="E56" s="113"/>
      <c r="F56" s="111"/>
      <c r="G56" s="208">
        <f>'Table 11'!G56*100/'Table 11'!G$39</f>
        <v>2.3407770026001262E-2</v>
      </c>
      <c r="H56" s="208">
        <f>'Table 11'!H56*100/'Table 11'!H$39</f>
        <v>3.0007248797855383E-2</v>
      </c>
      <c r="I56" s="208">
        <f>'Table 11'!I56*100/'Table 11'!I$39</f>
        <v>3.5348932947689815E-2</v>
      </c>
      <c r="J56" s="208">
        <f>'Table 11'!J56*100/'Table 11'!J$39</f>
        <v>3.1791954211457654E-2</v>
      </c>
      <c r="K56" s="208">
        <f>'Table 11'!K56*100/'Table 11'!K$39</f>
        <v>3.9638065299602059E-2</v>
      </c>
      <c r="L56" s="208">
        <f>'Table 11'!L56*100/'Table 11'!L$39</f>
        <v>7.6037051230111619E-2</v>
      </c>
      <c r="N56" s="68"/>
    </row>
    <row r="57" spans="1:16" s="72" customFormat="1">
      <c r="A57" s="111"/>
      <c r="B57" s="112"/>
      <c r="C57" s="112" t="s">
        <v>278</v>
      </c>
      <c r="D57" s="112"/>
      <c r="E57" s="112"/>
      <c r="F57" s="70"/>
      <c r="G57" s="208">
        <f>'Table 11'!G57*100/'Table 11'!G$39</f>
        <v>5.8974344268499981E-3</v>
      </c>
      <c r="H57" s="208">
        <f>'Table 11'!H57*100/'Table 11'!H$39</f>
        <v>9.2179309614009528E-3</v>
      </c>
      <c r="I57" s="208">
        <f>'Table 11'!I57*100/'Table 11'!I$39</f>
        <v>5.8252444347110591E-3</v>
      </c>
      <c r="J57" s="208">
        <f>'Table 11'!J57*100/'Table 11'!J$39</f>
        <v>6.1116710531214325E-3</v>
      </c>
      <c r="K57" s="208">
        <f>'Table 11'!K57*100/'Table 11'!K$39</f>
        <v>1.1003516650845532E-2</v>
      </c>
      <c r="L57" s="208">
        <f>'Table 11'!L57*100/'Table 11'!L$39</f>
        <v>1.856662709402802E-2</v>
      </c>
      <c r="N57" s="68"/>
      <c r="O57" s="70"/>
      <c r="P57" s="70"/>
    </row>
    <row r="58" spans="1:16" s="129" customFormat="1" ht="14.1" customHeight="1">
      <c r="A58" s="70"/>
      <c r="B58" s="112"/>
      <c r="C58" s="112" t="s">
        <v>279</v>
      </c>
      <c r="D58" s="113"/>
      <c r="E58" s="113"/>
      <c r="F58" s="111"/>
      <c r="G58" s="208">
        <f>'Table 11'!G58*100/'Table 11'!G$39</f>
        <v>4.6723054827793261E-4</v>
      </c>
      <c r="H58" s="208">
        <f>'Table 11'!H58*100/'Table 11'!H$39</f>
        <v>4.7947068718805601E-3</v>
      </c>
      <c r="I58" s="208">
        <f>'Table 11'!I58*100/'Table 11'!I$39</f>
        <v>1.9256271325354623E-3</v>
      </c>
      <c r="J58" s="208">
        <f>'Table 11'!J58*100/'Table 11'!J$39</f>
        <v>1.3788256794040673E-3</v>
      </c>
      <c r="K58" s="208">
        <f>'Table 11'!K58*100/'Table 11'!K$39</f>
        <v>2.2700685171761874E-3</v>
      </c>
      <c r="L58" s="208">
        <f>'Table 11'!L58*100/'Table 11'!L$39</f>
        <v>1.776238970419905E-2</v>
      </c>
      <c r="N58" s="68"/>
      <c r="O58" s="70"/>
      <c r="P58" s="70"/>
    </row>
    <row r="59" spans="1:16" ht="14.1" customHeight="1">
      <c r="A59" s="111"/>
      <c r="B59" s="112"/>
      <c r="C59" s="112" t="s">
        <v>280</v>
      </c>
      <c r="D59" s="112"/>
      <c r="E59" s="112"/>
      <c r="G59" s="208">
        <f>'Table 11'!G59*100/'Table 11'!G$39</f>
        <v>0.12830102811439714</v>
      </c>
      <c r="H59" s="208">
        <f>'Table 11'!H59*100/'Table 11'!H$39</f>
        <v>5.16756145181222E-2</v>
      </c>
      <c r="I59" s="208">
        <f>'Table 11'!I59*100/'Table 11'!I$39</f>
        <v>3.937307117298549E-2</v>
      </c>
      <c r="J59" s="208">
        <f>'Table 11'!J59*100/'Table 11'!J$39</f>
        <v>3.7335970960042694E-2</v>
      </c>
      <c r="K59" s="208">
        <f>'Table 11'!K59*100/'Table 11'!K$39</f>
        <v>2.7152331638327438E-2</v>
      </c>
      <c r="L59" s="208">
        <f>'Table 11'!L59*100/'Table 11'!L$39</f>
        <v>3.3068668256660716E-2</v>
      </c>
      <c r="N59" s="68"/>
    </row>
    <row r="60" spans="1:16" s="68" customFormat="1" ht="17.100000000000001" customHeight="1">
      <c r="A60" s="70"/>
      <c r="B60" s="112"/>
      <c r="C60" s="112" t="s">
        <v>281</v>
      </c>
      <c r="D60" s="113"/>
      <c r="E60" s="113"/>
      <c r="F60" s="111"/>
      <c r="G60" s="208">
        <f>'Table 11'!G60*100/'Table 11'!G$39</f>
        <v>2.8223607772326124E-2</v>
      </c>
      <c r="H60" s="208">
        <f>'Table 11'!H60*100/'Table 11'!H$39</f>
        <v>2.6651283218956146E-2</v>
      </c>
      <c r="I60" s="208">
        <f>'Table 11'!I60*100/'Table 11'!I$39</f>
        <v>1.3738993816574466E-2</v>
      </c>
      <c r="J60" s="208">
        <f>'Table 11'!J60*100/'Table 11'!J$39</f>
        <v>1.6083722692832304E-2</v>
      </c>
      <c r="K60" s="208">
        <f>'Table 11'!K60*100/'Table 11'!K$39</f>
        <v>1.3571170383885431E-2</v>
      </c>
      <c r="L60" s="208">
        <f>'Table 11'!L60*100/'Table 11'!L$39</f>
        <v>1.6297674053245781E-2</v>
      </c>
      <c r="O60" s="70"/>
      <c r="P60" s="70"/>
    </row>
    <row r="61" spans="1:16" ht="15" customHeight="1">
      <c r="A61" s="111"/>
      <c r="B61" s="112"/>
      <c r="C61" s="112" t="s">
        <v>71</v>
      </c>
      <c r="D61" s="112"/>
      <c r="E61" s="112"/>
      <c r="G61" s="208">
        <f>'Table 11'!G61*100/'Table 11'!G$39</f>
        <v>1.6815495310773927E-2</v>
      </c>
      <c r="H61" s="208">
        <f>'Table 11'!H61*100/'Table 11'!H$39</f>
        <v>5.3638931202442251E-2</v>
      </c>
      <c r="I61" s="208">
        <f>'Table 11'!I61*100/'Table 11'!I$39</f>
        <v>5.2322135383516974E-2</v>
      </c>
      <c r="J61" s="208">
        <f>'Table 11'!J61*100/'Table 11'!J$39</f>
        <v>3.9068752290427139E-2</v>
      </c>
      <c r="K61" s="208">
        <f>'Table 11'!K61*100/'Table 11'!K$39</f>
        <v>5.0973421579648126E-2</v>
      </c>
      <c r="L61" s="208">
        <f>'Table 11'!L61*100/'Table 11'!L$39</f>
        <v>7.2914358835370965E-2</v>
      </c>
      <c r="N61" s="68"/>
    </row>
    <row r="62" spans="1:16" ht="15" customHeight="1">
      <c r="B62" s="112"/>
      <c r="C62" s="112" t="s">
        <v>282</v>
      </c>
      <c r="D62" s="113"/>
      <c r="E62" s="113"/>
      <c r="F62" s="111"/>
      <c r="G62" s="208">
        <f>'Table 11'!G62*100/'Table 11'!G$39</f>
        <v>4.1621954214589203E-2</v>
      </c>
      <c r="H62" s="208">
        <f>'Table 11'!H62*100/'Table 11'!H$39</f>
        <v>2.1904863621592122E-2</v>
      </c>
      <c r="I62" s="208">
        <f>'Table 11'!I62*100/'Table 11'!I$39</f>
        <v>7.3742513645061125E-2</v>
      </c>
      <c r="J62" s="208">
        <f>'Table 11'!J62*100/'Table 11'!J$39</f>
        <v>6.3558507549366025E-2</v>
      </c>
      <c r="K62" s="208">
        <f>'Table 11'!K62*100/'Table 11'!K$39</f>
        <v>5.3872914941888575E-2</v>
      </c>
      <c r="L62" s="208">
        <f>'Table 11'!L62*100/'Table 11'!L$39</f>
        <v>0.16096479083969004</v>
      </c>
      <c r="N62" s="68"/>
    </row>
    <row r="63" spans="1:16" ht="15" customHeight="1">
      <c r="A63" s="111"/>
      <c r="B63" s="112"/>
      <c r="C63" s="112" t="s">
        <v>70</v>
      </c>
      <c r="D63" s="112"/>
      <c r="E63" s="112"/>
      <c r="G63" s="208">
        <f>'Table 11'!G63*100/'Table 11'!G$39</f>
        <v>4.5682295778737142E-2</v>
      </c>
      <c r="H63" s="208">
        <f>'Table 11'!H63*100/'Table 11'!H$39</f>
        <v>5.7997406446588205E-2</v>
      </c>
      <c r="I63" s="208">
        <f>'Table 11'!I63*100/'Table 11'!I$39</f>
        <v>5.2031401263910718E-2</v>
      </c>
      <c r="J63" s="208">
        <f>'Table 11'!J63*100/'Table 11'!J$39</f>
        <v>1.8106405297420653E-2</v>
      </c>
      <c r="K63" s="208">
        <f>'Table 11'!K63*100/'Table 11'!K$39</f>
        <v>1.2236675530971419E-2</v>
      </c>
      <c r="L63" s="208">
        <f>'Table 11'!L63*100/'Table 11'!L$39</f>
        <v>1.3795451482867278E-2</v>
      </c>
      <c r="N63" s="68"/>
    </row>
    <row r="64" spans="1:16" ht="14.1" customHeight="1">
      <c r="B64" s="112"/>
      <c r="C64" s="112" t="s">
        <v>283</v>
      </c>
      <c r="D64" s="113"/>
      <c r="E64" s="113"/>
      <c r="F64" s="111"/>
      <c r="G64" s="208">
        <f>'Table 11'!G64*100/'Table 11'!G$39</f>
        <v>2.7229091335374636E-3</v>
      </c>
      <c r="H64" s="208">
        <f>'Table 11'!H64*100/'Table 11'!H$39</f>
        <v>5.4059798697376153E-3</v>
      </c>
      <c r="I64" s="208">
        <f>'Table 11'!I64*100/'Table 11'!I$39</f>
        <v>9.4724845087772163E-3</v>
      </c>
      <c r="J64" s="208">
        <f>'Table 11'!J64*100/'Table 11'!J$39</f>
        <v>9.9422332229356161E-3</v>
      </c>
      <c r="K64" s="208">
        <f>'Table 11'!K64*100/'Table 11'!K$39</f>
        <v>1.9642765147838592E-2</v>
      </c>
      <c r="L64" s="208">
        <f>'Table 11'!L64*100/'Table 11'!L$39</f>
        <v>9.9180236624270939E-3</v>
      </c>
      <c r="N64" s="68"/>
    </row>
    <row r="65" spans="1:19" ht="15" customHeight="1">
      <c r="A65" s="111"/>
      <c r="B65" s="112"/>
      <c r="C65" s="112" t="s">
        <v>265</v>
      </c>
      <c r="D65" s="112"/>
      <c r="E65" s="112"/>
      <c r="G65" s="208">
        <f>'Table 11'!G65*100/'Table 11'!G$39</f>
        <v>0.14591225668541305</v>
      </c>
      <c r="H65" s="208">
        <f>'Table 11'!H65*100/'Table 11'!H$39</f>
        <v>0.34474864256789273</v>
      </c>
      <c r="I65" s="208">
        <f>'Table 11'!I65*100/'Table 11'!I$39</f>
        <v>0.21678536818227032</v>
      </c>
      <c r="J65" s="208">
        <f>'Table 11'!J65*100/'Table 11'!J$39</f>
        <v>0.23853132060787119</v>
      </c>
      <c r="K65" s="208">
        <f>'Table 11'!K65*100/'Table 11'!K$39</f>
        <v>0.28552195330025898</v>
      </c>
      <c r="L65" s="208">
        <f>'Table 11'!L65*100/'Table 11'!L$39</f>
        <v>0.32636984005088104</v>
      </c>
      <c r="N65" s="68"/>
    </row>
    <row r="66" spans="1:19" ht="7.5" customHeight="1">
      <c r="A66" s="111"/>
      <c r="B66" s="120"/>
      <c r="C66" s="121"/>
      <c r="D66" s="121"/>
      <c r="E66" s="121"/>
      <c r="F66" s="119"/>
      <c r="G66" s="208"/>
      <c r="H66" s="208"/>
      <c r="I66" s="208"/>
      <c r="J66" s="208"/>
      <c r="K66" s="208"/>
      <c r="L66" s="208"/>
      <c r="N66" s="68"/>
    </row>
    <row r="67" spans="1:19" s="68" customFormat="1" ht="17.100000000000001" customHeight="1">
      <c r="A67" s="111"/>
      <c r="B67" s="416" t="s">
        <v>273</v>
      </c>
      <c r="C67" s="74"/>
      <c r="D67" s="74"/>
      <c r="E67" s="74"/>
      <c r="F67" s="75"/>
      <c r="G67" s="425">
        <f>'Table 11'!G67*100/'Table 11'!G$39</f>
        <v>88.895466683594279</v>
      </c>
      <c r="H67" s="425">
        <f>'Table 11'!H67*100/'Table 11'!H$39</f>
        <v>89.290393369648015</v>
      </c>
      <c r="I67" s="425">
        <f>'Table 11'!I67*100/'Table 11'!I$39</f>
        <v>89.999466728028807</v>
      </c>
      <c r="J67" s="425">
        <f>'Table 11'!J67*100/'Table 11'!J$39</f>
        <v>89.757630607398823</v>
      </c>
      <c r="K67" s="425">
        <f>'Table 11'!K67*100/'Table 11'!K$39</f>
        <v>93.213699033545268</v>
      </c>
      <c r="L67" s="425">
        <f>'Table 11'!L67*100/'Table 11'!L$39</f>
        <v>93.39147761708341</v>
      </c>
      <c r="O67" s="70"/>
    </row>
    <row r="68" spans="1:19" s="68" customFormat="1" ht="17.100000000000001" customHeight="1">
      <c r="A68" s="111"/>
      <c r="B68" s="415"/>
      <c r="C68" s="417"/>
      <c r="D68" s="417"/>
      <c r="E68" s="417"/>
      <c r="F68" s="162"/>
      <c r="G68" s="418"/>
      <c r="H68" s="418"/>
      <c r="I68" s="418"/>
      <c r="J68" s="418"/>
      <c r="K68" s="418"/>
      <c r="L68" s="418"/>
      <c r="O68" s="70"/>
    </row>
    <row r="69" spans="1:19" s="95" customFormat="1" ht="14.1" customHeight="1">
      <c r="A69" s="131"/>
      <c r="B69" s="131"/>
      <c r="C69" s="131"/>
      <c r="D69" s="131"/>
      <c r="E69" s="131"/>
      <c r="F69" s="131"/>
      <c r="G69" s="132"/>
      <c r="H69" s="132"/>
      <c r="I69" s="132"/>
      <c r="J69" s="132"/>
      <c r="K69" s="132"/>
      <c r="L69" s="132"/>
      <c r="M69" s="318"/>
      <c r="N69" s="318"/>
      <c r="P69" s="318"/>
      <c r="Q69" s="318"/>
      <c r="R69" s="318"/>
      <c r="S69" s="318"/>
    </row>
    <row r="70" spans="1:19" s="72" customFormat="1" ht="7.5" customHeight="1">
      <c r="A70" s="119"/>
      <c r="B70" s="120"/>
      <c r="C70" s="121"/>
      <c r="D70" s="121"/>
      <c r="E70" s="121"/>
      <c r="F70" s="119"/>
      <c r="G70" s="67"/>
      <c r="H70" s="67"/>
      <c r="I70" s="67"/>
      <c r="J70" s="296"/>
      <c r="K70" s="347"/>
      <c r="L70" s="340"/>
      <c r="M70" s="318"/>
      <c r="N70" s="318"/>
      <c r="O70" s="318"/>
      <c r="P70" s="318"/>
      <c r="Q70" s="318"/>
      <c r="R70" s="318"/>
      <c r="S70" s="318"/>
    </row>
    <row r="71" spans="1:19" s="75" customFormat="1" ht="14.1" customHeight="1">
      <c r="B71" s="405" t="s">
        <v>247</v>
      </c>
      <c r="C71" s="74"/>
      <c r="D71" s="74"/>
      <c r="E71" s="74"/>
      <c r="G71" s="123"/>
      <c r="H71" s="123"/>
      <c r="I71" s="123"/>
      <c r="J71" s="123"/>
      <c r="K71" s="348"/>
      <c r="L71" s="400"/>
      <c r="M71" s="318"/>
      <c r="N71" s="318"/>
      <c r="O71" s="318"/>
      <c r="P71" s="318"/>
      <c r="Q71" s="318"/>
      <c r="R71" s="318"/>
      <c r="S71" s="318"/>
    </row>
    <row r="72" spans="1:19" ht="16.5" customHeight="1">
      <c r="B72" s="404" t="s">
        <v>248</v>
      </c>
      <c r="C72" s="72"/>
      <c r="D72" s="72"/>
      <c r="E72" s="72"/>
      <c r="F72" s="72"/>
      <c r="G72" s="133"/>
      <c r="H72" s="133"/>
      <c r="I72" s="133"/>
      <c r="J72" s="133"/>
      <c r="K72" s="133"/>
      <c r="L72" s="133"/>
      <c r="M72" s="318"/>
      <c r="N72" s="318"/>
      <c r="O72" s="318"/>
      <c r="P72" s="318"/>
      <c r="Q72" s="318"/>
      <c r="R72" s="318"/>
      <c r="S72" s="318"/>
    </row>
    <row r="73" spans="1:19" s="95" customFormat="1" ht="16.5" customHeight="1">
      <c r="A73" s="505"/>
      <c r="B73" s="505"/>
      <c r="C73" s="505"/>
      <c r="D73" s="505"/>
      <c r="E73" s="505"/>
      <c r="F73" s="505"/>
      <c r="G73" s="505"/>
      <c r="H73" s="505"/>
      <c r="I73" s="505"/>
      <c r="J73" s="505"/>
      <c r="K73" s="505"/>
      <c r="L73" s="414"/>
    </row>
    <row r="74" spans="1:19" ht="11.25" customHeight="1">
      <c r="A74" s="77"/>
      <c r="B74" s="77"/>
      <c r="C74" s="199"/>
      <c r="D74" s="199"/>
      <c r="E74" s="199"/>
      <c r="F74" s="199"/>
      <c r="G74" s="239"/>
      <c r="H74" s="239"/>
      <c r="I74" s="239"/>
      <c r="J74" s="239"/>
      <c r="K74" s="239"/>
      <c r="L74" s="239"/>
    </row>
    <row r="75" spans="1:19" s="135" customFormat="1" ht="21.75" customHeight="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</row>
    <row r="76" spans="1:19" ht="15">
      <c r="B76" s="70"/>
      <c r="C76" s="136"/>
      <c r="D76" s="136"/>
      <c r="E76" s="136"/>
      <c r="F76" s="136"/>
      <c r="J76" s="58"/>
      <c r="K76" s="58"/>
    </row>
    <row r="77" spans="1:19" ht="15">
      <c r="B77" s="70"/>
      <c r="C77" s="136"/>
      <c r="D77" s="136"/>
      <c r="E77" s="136"/>
      <c r="F77" s="136"/>
      <c r="G77" s="137"/>
      <c r="H77" s="137"/>
      <c r="I77" s="137"/>
      <c r="J77" s="137"/>
      <c r="K77" s="137"/>
      <c r="L77" s="137"/>
    </row>
    <row r="78" spans="1:19" ht="15">
      <c r="B78" s="70"/>
      <c r="C78" s="136"/>
      <c r="D78" s="136"/>
      <c r="E78" s="136"/>
      <c r="F78" s="136"/>
      <c r="G78" s="138"/>
      <c r="H78" s="138"/>
      <c r="I78" s="138"/>
      <c r="J78" s="138"/>
      <c r="K78" s="138"/>
      <c r="L78" s="138"/>
    </row>
    <row r="79" spans="1:19" ht="15">
      <c r="B79" s="70"/>
      <c r="C79" s="136"/>
      <c r="D79" s="136"/>
      <c r="E79" s="136"/>
      <c r="F79" s="136"/>
      <c r="G79" s="139"/>
      <c r="H79" s="139"/>
      <c r="I79" s="139"/>
      <c r="J79" s="140"/>
      <c r="K79" s="140"/>
      <c r="L79" s="139"/>
    </row>
    <row r="82" spans="2:2" ht="15">
      <c r="B82" s="70"/>
    </row>
  </sheetData>
  <sheetProtection algorithmName="SHA-512" hashValue="QlHCS9OwVMdiPXd5mxr1VOP17HepJRRGrJ1RPkbx0UvH1BDP5ofb9YOU6TthrnVq/S4QBllNQ6X5c/SAZz8Q+w==" saltValue="0MReWLyIzbWWJ9u4/BXEig==" spinCount="100000" sheet="1" objects="1" scenarios="1"/>
  <mergeCells count="3">
    <mergeCell ref="A2:C3"/>
    <mergeCell ref="A5:F5"/>
    <mergeCell ref="A73:K73"/>
  </mergeCells>
  <conditionalFormatting sqref="D34:E37 D9:E9 D42:E45">
    <cfRule type="duplicateValues" dxfId="21" priority="7"/>
  </conditionalFormatting>
  <conditionalFormatting sqref="D69:E69">
    <cfRule type="duplicateValues" dxfId="20" priority="4"/>
  </conditionalFormatting>
  <conditionalFormatting sqref="D70:E71">
    <cfRule type="duplicateValues" dxfId="19" priority="3"/>
  </conditionalFormatting>
  <conditionalFormatting sqref="D41:E41">
    <cfRule type="duplicateValues" dxfId="18" priority="2"/>
  </conditionalFormatting>
  <conditionalFormatting sqref="D10:E33">
    <cfRule type="duplicateValues" dxfId="17" priority="59"/>
  </conditionalFormatting>
  <conditionalFormatting sqref="D46 D47:E65">
    <cfRule type="duplicateValues" dxfId="16" priority="60"/>
  </conditionalFormatting>
  <conditionalFormatting sqref="D66:E68">
    <cfRule type="duplicateValues" dxfId="15" priority="6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6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7"/>
  <sheetViews>
    <sheetView view="pageBreakPreview" zoomScale="70" zoomScaleNormal="80" zoomScaleSheetLayoutView="70" zoomScalePageLayoutView="80" workbookViewId="0"/>
  </sheetViews>
  <sheetFormatPr defaultColWidth="9.140625" defaultRowHeight="15.75"/>
  <cols>
    <col min="1" max="1" width="1.28515625" style="70" customWidth="1"/>
    <col min="2" max="2" width="2.42578125" style="69" customWidth="1"/>
    <col min="3" max="3" width="5.7109375" style="69" customWidth="1"/>
    <col min="4" max="4" width="7.85546875" style="69" customWidth="1"/>
    <col min="5" max="5" width="5" style="69" customWidth="1"/>
    <col min="6" max="6" width="28.85546875" style="70" customWidth="1"/>
    <col min="7" max="7" width="0.85546875" style="70" customWidth="1"/>
    <col min="8" max="8" width="18.7109375" style="58" customWidth="1"/>
    <col min="9" max="9" width="18.140625" style="58" customWidth="1"/>
    <col min="10" max="11" width="16.42578125" style="58" customWidth="1"/>
    <col min="12" max="12" width="21.28515625" style="58" bestFit="1" customWidth="1"/>
    <col min="13" max="13" width="18" style="58" customWidth="1"/>
    <col min="14" max="14" width="18.7109375" style="58" bestFit="1" customWidth="1"/>
    <col min="15" max="15" width="16.7109375" style="58" customWidth="1"/>
    <col min="16" max="16" width="17.5703125" style="58" customWidth="1"/>
    <col min="17" max="17" width="18.28515625" style="96" customWidth="1"/>
    <col min="18" max="18" width="15.28515625" style="70" customWidth="1"/>
    <col min="19" max="16384" width="9.140625" style="70"/>
  </cols>
  <sheetData>
    <row r="1" spans="1:17" ht="13.5" customHeight="1"/>
    <row r="2" spans="1:17" s="154" customFormat="1" ht="15" customHeight="1">
      <c r="A2" s="514" t="s">
        <v>269</v>
      </c>
      <c r="B2" s="514"/>
      <c r="C2" s="514"/>
      <c r="D2" s="514"/>
      <c r="E2" s="514"/>
      <c r="F2" s="510" t="s">
        <v>158</v>
      </c>
      <c r="G2" s="510"/>
      <c r="H2" s="510"/>
      <c r="I2" s="510"/>
      <c r="J2" s="510"/>
      <c r="K2" s="510"/>
      <c r="L2" s="510"/>
      <c r="M2" s="77"/>
      <c r="N2" s="511"/>
      <c r="O2" s="77"/>
      <c r="P2" s="77"/>
      <c r="Q2" s="78"/>
    </row>
    <row r="3" spans="1:17" s="136" customFormat="1" ht="15" customHeight="1">
      <c r="A3" s="514"/>
      <c r="B3" s="514"/>
      <c r="C3" s="514"/>
      <c r="D3" s="514"/>
      <c r="E3" s="514"/>
      <c r="F3" s="512" t="s">
        <v>253</v>
      </c>
      <c r="G3" s="512"/>
      <c r="H3" s="512"/>
      <c r="I3" s="512"/>
      <c r="J3" s="512"/>
      <c r="K3" s="512"/>
      <c r="L3" s="243"/>
      <c r="M3" s="244"/>
      <c r="N3" s="511"/>
      <c r="O3" s="243"/>
      <c r="P3" s="493"/>
      <c r="Q3" s="493"/>
    </row>
    <row r="4" spans="1:17" s="136" customFormat="1" ht="17.45" customHeight="1" thickBot="1">
      <c r="A4" s="245"/>
      <c r="B4" s="360"/>
      <c r="C4" s="360"/>
      <c r="D4" s="360"/>
      <c r="E4" s="360"/>
      <c r="F4" s="361"/>
      <c r="G4" s="362"/>
      <c r="H4" s="363"/>
      <c r="I4" s="363"/>
      <c r="J4" s="363"/>
      <c r="K4" s="363"/>
      <c r="L4" s="363"/>
      <c r="M4" s="363"/>
      <c r="N4" s="363"/>
      <c r="O4" s="363"/>
      <c r="P4" s="513"/>
      <c r="Q4" s="513"/>
    </row>
    <row r="5" spans="1:17" ht="0.6" customHeight="1" thickBot="1">
      <c r="A5" s="238"/>
      <c r="B5" s="358"/>
      <c r="C5" s="358"/>
      <c r="D5" s="358"/>
      <c r="E5" s="358"/>
      <c r="F5" s="359"/>
      <c r="G5" s="359"/>
      <c r="H5" s="356"/>
      <c r="I5" s="356"/>
      <c r="J5" s="356"/>
      <c r="K5" s="356"/>
      <c r="L5" s="356"/>
      <c r="M5" s="356"/>
      <c r="N5" s="356"/>
      <c r="O5" s="356"/>
      <c r="P5" s="356"/>
      <c r="Q5" s="357"/>
    </row>
    <row r="6" spans="1:17" s="250" customFormat="1" ht="87" customHeight="1">
      <c r="A6" s="246"/>
      <c r="B6" s="218"/>
      <c r="C6" s="218"/>
      <c r="D6" s="218"/>
      <c r="E6" s="218"/>
      <c r="F6" s="247"/>
      <c r="G6" s="247"/>
      <c r="H6" s="248" t="s">
        <v>61</v>
      </c>
      <c r="I6" s="344" t="s">
        <v>14</v>
      </c>
      <c r="J6" s="248" t="s">
        <v>15</v>
      </c>
      <c r="K6" s="248" t="s">
        <v>16</v>
      </c>
      <c r="L6" s="248" t="s">
        <v>19</v>
      </c>
      <c r="M6" s="248" t="s">
        <v>20</v>
      </c>
      <c r="N6" s="248" t="s">
        <v>24</v>
      </c>
      <c r="O6" s="248" t="s">
        <v>25</v>
      </c>
      <c r="P6" s="248" t="s">
        <v>131</v>
      </c>
      <c r="Q6" s="249" t="s">
        <v>90</v>
      </c>
    </row>
    <row r="7" spans="1:17" s="247" customFormat="1" ht="68.25" customHeight="1">
      <c r="A7" s="381"/>
      <c r="B7" s="218"/>
      <c r="C7" s="218"/>
      <c r="D7" s="218"/>
      <c r="E7" s="218"/>
      <c r="F7" s="381"/>
      <c r="G7" s="381"/>
      <c r="H7" s="259" t="s">
        <v>62</v>
      </c>
      <c r="I7" s="259" t="s">
        <v>3</v>
      </c>
      <c r="J7" s="259" t="s">
        <v>4</v>
      </c>
      <c r="K7" s="259" t="s">
        <v>0</v>
      </c>
      <c r="L7" s="251" t="s">
        <v>8</v>
      </c>
      <c r="M7" s="259" t="s">
        <v>9</v>
      </c>
      <c r="N7" s="259" t="s">
        <v>11</v>
      </c>
      <c r="O7" s="259" t="s">
        <v>12</v>
      </c>
      <c r="P7" s="259" t="s">
        <v>89</v>
      </c>
      <c r="Q7" s="251" t="s">
        <v>91</v>
      </c>
    </row>
    <row r="8" spans="1:17" s="252" customFormat="1" ht="24.75" customHeight="1">
      <c r="A8" s="509" t="s">
        <v>226</v>
      </c>
      <c r="B8" s="509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</row>
    <row r="9" spans="1:17" s="77" customFormat="1" ht="9" customHeight="1">
      <c r="B9" s="71"/>
      <c r="C9" s="71"/>
      <c r="D9" s="71"/>
      <c r="E9" s="71"/>
      <c r="G9" s="78"/>
      <c r="H9" s="253"/>
      <c r="I9" s="253"/>
      <c r="J9" s="253"/>
      <c r="K9" s="253"/>
      <c r="L9" s="253"/>
      <c r="M9" s="253"/>
      <c r="N9" s="253"/>
      <c r="O9" s="253"/>
      <c r="P9" s="78"/>
      <c r="Q9" s="254"/>
    </row>
    <row r="10" spans="1:17" s="130" customFormat="1" ht="15" customHeight="1">
      <c r="A10" s="68"/>
      <c r="B10" s="68" t="s">
        <v>26</v>
      </c>
      <c r="C10" s="68"/>
      <c r="D10" s="68"/>
      <c r="E10" s="68"/>
      <c r="F10" s="68"/>
      <c r="G10" s="68"/>
      <c r="H10" s="57">
        <f>SUM(H11:H23)</f>
        <v>2241.1730000000002</v>
      </c>
      <c r="I10" s="57">
        <f t="shared" ref="I10:P10" si="0">SUM(I11:I23)</f>
        <v>9687.9570000000003</v>
      </c>
      <c r="J10" s="57">
        <f t="shared" si="0"/>
        <v>242.20099999999996</v>
      </c>
      <c r="K10" s="57">
        <f t="shared" si="0"/>
        <v>2695.0870000000004</v>
      </c>
      <c r="L10" s="57">
        <f t="shared" si="0"/>
        <v>7813.491</v>
      </c>
      <c r="M10" s="57">
        <f t="shared" si="0"/>
        <v>14171.503000000001</v>
      </c>
      <c r="N10" s="57">
        <f t="shared" si="0"/>
        <v>2048.4379999999996</v>
      </c>
      <c r="O10" s="57">
        <f t="shared" si="0"/>
        <v>38.346000000000004</v>
      </c>
      <c r="P10" s="57">
        <f t="shared" si="0"/>
        <v>2692.9160000000002</v>
      </c>
      <c r="Q10" s="57">
        <f t="shared" ref="Q10:Q22" si="1">SUM(H10:P10)</f>
        <v>41631.111999999994</v>
      </c>
    </row>
    <row r="11" spans="1:17" ht="15" customHeight="1">
      <c r="F11" s="70" t="s">
        <v>30</v>
      </c>
      <c r="H11" s="58">
        <v>1296.921</v>
      </c>
      <c r="I11" s="58">
        <v>4963.4290000000001</v>
      </c>
      <c r="J11" s="58">
        <v>12.444000000000001</v>
      </c>
      <c r="K11" s="58">
        <v>506.48099999999999</v>
      </c>
      <c r="L11" s="58">
        <v>3365.701</v>
      </c>
      <c r="M11" s="58">
        <v>7281.3130000000001</v>
      </c>
      <c r="N11" s="58">
        <v>1285.5450000000001</v>
      </c>
      <c r="O11" s="58">
        <v>7.577</v>
      </c>
      <c r="P11" s="58">
        <v>799.625</v>
      </c>
      <c r="Q11" s="58">
        <f t="shared" si="1"/>
        <v>19519.036000000004</v>
      </c>
    </row>
    <row r="12" spans="1:17" ht="15" customHeight="1">
      <c r="F12" s="70" t="s">
        <v>92</v>
      </c>
      <c r="H12" s="58">
        <v>0</v>
      </c>
      <c r="I12" s="58">
        <v>1638.722</v>
      </c>
      <c r="J12" s="58">
        <v>3.3610000000000002</v>
      </c>
      <c r="K12" s="58">
        <v>194.88900000000001</v>
      </c>
      <c r="L12" s="58">
        <v>1409.2619999999999</v>
      </c>
      <c r="M12" s="58">
        <v>1880.1079999999999</v>
      </c>
      <c r="N12" s="58">
        <v>91.793999999999997</v>
      </c>
      <c r="O12" s="58">
        <v>12.516999999999999</v>
      </c>
      <c r="P12" s="58">
        <v>293.68200000000002</v>
      </c>
      <c r="Q12" s="58">
        <f t="shared" si="1"/>
        <v>5524.335</v>
      </c>
    </row>
    <row r="13" spans="1:17" ht="15" customHeight="1">
      <c r="F13" s="70" t="s">
        <v>32</v>
      </c>
      <c r="H13" s="58">
        <v>35.798000000000002</v>
      </c>
      <c r="I13" s="58">
        <v>572.17600000000004</v>
      </c>
      <c r="J13" s="58">
        <v>22.611000000000001</v>
      </c>
      <c r="K13" s="58">
        <v>619.947</v>
      </c>
      <c r="L13" s="58">
        <v>495.44200000000001</v>
      </c>
      <c r="M13" s="58">
        <v>932.44899999999996</v>
      </c>
      <c r="N13" s="58">
        <v>107.342</v>
      </c>
      <c r="O13" s="58">
        <v>2.649</v>
      </c>
      <c r="P13" s="58">
        <v>60.12</v>
      </c>
      <c r="Q13" s="58">
        <f t="shared" si="1"/>
        <v>2848.5340000000001</v>
      </c>
    </row>
    <row r="14" spans="1:17" ht="15" customHeight="1">
      <c r="F14" s="70" t="s">
        <v>33</v>
      </c>
      <c r="H14" s="58">
        <v>782.66200000000003</v>
      </c>
      <c r="I14" s="58">
        <v>651.59199999999998</v>
      </c>
      <c r="J14" s="58">
        <v>8.6590000000000007</v>
      </c>
      <c r="K14" s="58">
        <v>53.140999999999998</v>
      </c>
      <c r="L14" s="58">
        <v>375.56599999999997</v>
      </c>
      <c r="M14" s="58">
        <v>680.54499999999996</v>
      </c>
      <c r="N14" s="58">
        <v>50.244999999999997</v>
      </c>
      <c r="O14" s="58">
        <v>3.581</v>
      </c>
      <c r="P14" s="58">
        <v>146.74799999999999</v>
      </c>
      <c r="Q14" s="58">
        <f t="shared" si="1"/>
        <v>2752.739</v>
      </c>
    </row>
    <row r="15" spans="1:17" ht="15" customHeight="1">
      <c r="F15" s="70" t="s">
        <v>31</v>
      </c>
      <c r="H15" s="58">
        <v>105.73</v>
      </c>
      <c r="I15" s="58">
        <v>253.57599999999999</v>
      </c>
      <c r="J15" s="58">
        <v>101.298</v>
      </c>
      <c r="K15" s="58">
        <v>323.88600000000002</v>
      </c>
      <c r="L15" s="58">
        <v>678.73599999999999</v>
      </c>
      <c r="M15" s="58">
        <v>426.90300000000002</v>
      </c>
      <c r="N15" s="58">
        <v>30.100999999999999</v>
      </c>
      <c r="O15" s="58">
        <v>1.0449999999999999</v>
      </c>
      <c r="P15" s="58">
        <v>245.75700000000001</v>
      </c>
      <c r="Q15" s="58">
        <f t="shared" si="1"/>
        <v>2167.0320000000002</v>
      </c>
    </row>
    <row r="16" spans="1:17" ht="15" customHeight="1">
      <c r="F16" s="70" t="s">
        <v>28</v>
      </c>
      <c r="H16" s="58">
        <v>8.5470000000000006</v>
      </c>
      <c r="I16" s="58">
        <v>163.613</v>
      </c>
      <c r="J16" s="58">
        <v>20.831</v>
      </c>
      <c r="K16" s="58">
        <v>252.36199999999999</v>
      </c>
      <c r="L16" s="58">
        <v>473.14400000000001</v>
      </c>
      <c r="M16" s="58">
        <v>684.73599999999999</v>
      </c>
      <c r="N16" s="58">
        <v>52.838000000000001</v>
      </c>
      <c r="O16" s="58">
        <v>3.6789999999999998</v>
      </c>
      <c r="P16" s="58">
        <v>98.381</v>
      </c>
      <c r="Q16" s="58">
        <f t="shared" si="1"/>
        <v>1758.1310000000001</v>
      </c>
    </row>
    <row r="17" spans="1:17" ht="15" customHeight="1">
      <c r="F17" s="70" t="s">
        <v>34</v>
      </c>
      <c r="H17" s="58">
        <v>0</v>
      </c>
      <c r="I17" s="58">
        <v>161.691</v>
      </c>
      <c r="J17" s="58">
        <v>9.5869999999999997</v>
      </c>
      <c r="K17" s="58">
        <v>207.453</v>
      </c>
      <c r="L17" s="58">
        <v>53.149000000000001</v>
      </c>
      <c r="M17" s="58">
        <v>308.30099999999999</v>
      </c>
      <c r="N17" s="58">
        <v>24.638999999999999</v>
      </c>
      <c r="O17" s="58">
        <v>1.73</v>
      </c>
      <c r="P17" s="58">
        <v>537.06899999999996</v>
      </c>
      <c r="Q17" s="58">
        <f t="shared" si="1"/>
        <v>1303.6190000000001</v>
      </c>
    </row>
    <row r="18" spans="1:17" ht="15" customHeight="1">
      <c r="F18" s="70" t="s">
        <v>36</v>
      </c>
      <c r="H18" s="58">
        <v>0</v>
      </c>
      <c r="I18" s="58">
        <v>149.447</v>
      </c>
      <c r="J18" s="58">
        <v>13.084</v>
      </c>
      <c r="K18" s="58">
        <v>72.709999999999994</v>
      </c>
      <c r="L18" s="58">
        <v>141.33699999999999</v>
      </c>
      <c r="M18" s="58">
        <v>386.173</v>
      </c>
      <c r="N18" s="58">
        <v>91.734999999999999</v>
      </c>
      <c r="O18" s="58">
        <v>1.7789999999999999</v>
      </c>
      <c r="P18" s="58">
        <v>138.922</v>
      </c>
      <c r="Q18" s="58">
        <f t="shared" si="1"/>
        <v>995.18700000000001</v>
      </c>
    </row>
    <row r="19" spans="1:17" ht="15" customHeight="1">
      <c r="F19" s="70" t="s">
        <v>67</v>
      </c>
      <c r="H19" s="58">
        <v>0</v>
      </c>
      <c r="I19" s="58">
        <v>340.72500000000002</v>
      </c>
      <c r="J19" s="58">
        <v>1.0389999999999999</v>
      </c>
      <c r="K19" s="58">
        <v>112.56699999999999</v>
      </c>
      <c r="L19" s="58">
        <v>154.696</v>
      </c>
      <c r="M19" s="58">
        <v>187.12200000000001</v>
      </c>
      <c r="N19" s="58">
        <v>18.559999999999999</v>
      </c>
      <c r="O19" s="58">
        <v>0.26500000000000001</v>
      </c>
      <c r="P19" s="58">
        <v>35.344999999999999</v>
      </c>
      <c r="Q19" s="58">
        <f t="shared" si="1"/>
        <v>850.31900000000007</v>
      </c>
    </row>
    <row r="20" spans="1:17" ht="15" customHeight="1">
      <c r="F20" s="70" t="s">
        <v>27</v>
      </c>
      <c r="H20" s="58">
        <v>0</v>
      </c>
      <c r="I20" s="58">
        <v>125.854</v>
      </c>
      <c r="J20" s="58">
        <v>6.0119999999999996</v>
      </c>
      <c r="K20" s="58">
        <v>76.048000000000002</v>
      </c>
      <c r="L20" s="58">
        <v>49.97</v>
      </c>
      <c r="M20" s="58">
        <v>239.56700000000001</v>
      </c>
      <c r="N20" s="58">
        <v>126.29900000000001</v>
      </c>
      <c r="O20" s="58">
        <v>0.67300000000000004</v>
      </c>
      <c r="P20" s="58">
        <v>27.367000000000001</v>
      </c>
      <c r="Q20" s="58">
        <f t="shared" si="1"/>
        <v>651.79</v>
      </c>
    </row>
    <row r="21" spans="1:17" ht="15" customHeight="1">
      <c r="F21" s="70" t="s">
        <v>29</v>
      </c>
      <c r="H21" s="58">
        <v>0</v>
      </c>
      <c r="I21" s="58">
        <v>36.656999999999996</v>
      </c>
      <c r="J21" s="58">
        <v>4.28</v>
      </c>
      <c r="K21" s="58">
        <v>10.465999999999999</v>
      </c>
      <c r="L21" s="58">
        <v>218.60900000000001</v>
      </c>
      <c r="M21" s="58">
        <v>177.31</v>
      </c>
      <c r="N21" s="58">
        <v>13.085000000000001</v>
      </c>
      <c r="O21" s="58">
        <v>2.8000000000000001E-2</v>
      </c>
      <c r="P21" s="58">
        <v>49.646999999999998</v>
      </c>
      <c r="Q21" s="58">
        <f t="shared" si="1"/>
        <v>510.08199999999999</v>
      </c>
    </row>
    <row r="22" spans="1:17" ht="15" customHeight="1">
      <c r="F22" s="70" t="s">
        <v>38</v>
      </c>
      <c r="H22" s="58">
        <v>0</v>
      </c>
      <c r="I22" s="58">
        <v>9.593</v>
      </c>
      <c r="J22" s="58">
        <v>3.8610000000000002</v>
      </c>
      <c r="K22" s="58">
        <v>2.806</v>
      </c>
      <c r="L22" s="58">
        <v>13.942</v>
      </c>
      <c r="M22" s="58">
        <v>28.15</v>
      </c>
      <c r="N22" s="58">
        <v>2.6949999999999998</v>
      </c>
      <c r="O22" s="58">
        <v>0.48599999999999999</v>
      </c>
      <c r="P22" s="58">
        <v>13.967000000000001</v>
      </c>
      <c r="Q22" s="58">
        <f t="shared" si="1"/>
        <v>75.5</v>
      </c>
    </row>
    <row r="23" spans="1:17" ht="15" customHeight="1">
      <c r="F23" s="70" t="s">
        <v>149</v>
      </c>
      <c r="H23" s="58">
        <v>11.515000000000001</v>
      </c>
      <c r="I23" s="58">
        <v>620.88199999999995</v>
      </c>
      <c r="J23" s="58">
        <v>35.134</v>
      </c>
      <c r="K23" s="58">
        <v>262.33100000000002</v>
      </c>
      <c r="L23" s="58">
        <v>383.93700000000001</v>
      </c>
      <c r="M23" s="58">
        <v>958.82600000000002</v>
      </c>
      <c r="N23" s="58">
        <v>153.56</v>
      </c>
      <c r="O23" s="58">
        <v>2.3370000000000002</v>
      </c>
      <c r="P23" s="58">
        <v>246.286</v>
      </c>
      <c r="Q23" s="58">
        <f t="shared" ref="Q23" si="2">SUM(H23:P23)</f>
        <v>2674.808</v>
      </c>
    </row>
    <row r="24" spans="1:17" s="72" customFormat="1" ht="14.1" customHeight="1">
      <c r="A24" s="59"/>
      <c r="B24" s="71"/>
      <c r="C24" s="71"/>
      <c r="D24" s="71"/>
      <c r="E24" s="71"/>
      <c r="H24" s="64"/>
      <c r="I24" s="64"/>
      <c r="J24" s="64"/>
      <c r="K24" s="64"/>
      <c r="L24" s="64"/>
      <c r="M24" s="64"/>
      <c r="N24" s="64"/>
      <c r="O24" s="64"/>
      <c r="P24" s="64"/>
      <c r="Q24" s="64"/>
    </row>
    <row r="25" spans="1:17" s="255" customFormat="1" ht="14.1" customHeight="1">
      <c r="B25" s="73" t="s">
        <v>162</v>
      </c>
      <c r="C25" s="74"/>
      <c r="D25" s="74"/>
      <c r="E25" s="74"/>
      <c r="F25" s="75"/>
      <c r="G25" s="75"/>
      <c r="H25" s="65">
        <v>1422.712</v>
      </c>
      <c r="I25" s="65">
        <v>5692.1980000000003</v>
      </c>
      <c r="J25" s="65">
        <v>149.76499999999999</v>
      </c>
      <c r="K25" s="65">
        <v>1265.144</v>
      </c>
      <c r="L25" s="65">
        <v>4968.4219999999996</v>
      </c>
      <c r="M25" s="65">
        <v>9131.0560000000005</v>
      </c>
      <c r="N25" s="65">
        <v>1518.3920000000001</v>
      </c>
      <c r="O25" s="65">
        <v>13.134</v>
      </c>
      <c r="P25" s="65">
        <v>1316.9069999999999</v>
      </c>
      <c r="Q25" s="65">
        <f>SUM(H25:P25)</f>
        <v>25477.729999999996</v>
      </c>
    </row>
    <row r="26" spans="1:17" ht="9" customHeight="1">
      <c r="Q26" s="66"/>
    </row>
    <row r="27" spans="1:17" s="130" customFormat="1" ht="15" customHeight="1">
      <c r="A27" s="68"/>
      <c r="B27" s="68" t="s">
        <v>163</v>
      </c>
      <c r="C27" s="68"/>
      <c r="D27" s="68"/>
      <c r="E27" s="68"/>
      <c r="F27" s="68"/>
      <c r="G27" s="68"/>
      <c r="H27" s="57">
        <f>SUM(H28:H29)</f>
        <v>11900.474</v>
      </c>
      <c r="I27" s="57">
        <f>SUM(I28:I29)</f>
        <v>2959.357</v>
      </c>
      <c r="J27" s="57">
        <f t="shared" ref="J27:P27" si="3">SUM(J28:J29)</f>
        <v>39.305</v>
      </c>
      <c r="K27" s="57">
        <f t="shared" si="3"/>
        <v>845.21100000000001</v>
      </c>
      <c r="L27" s="57">
        <f t="shared" si="3"/>
        <v>2385.473</v>
      </c>
      <c r="M27" s="57">
        <f t="shared" si="3"/>
        <v>6487.3179999999993</v>
      </c>
      <c r="N27" s="57">
        <f t="shared" si="3"/>
        <v>376.61600000000004</v>
      </c>
      <c r="O27" s="57">
        <f t="shared" si="3"/>
        <v>224.864</v>
      </c>
      <c r="P27" s="57">
        <f t="shared" si="3"/>
        <v>1962.933</v>
      </c>
      <c r="Q27" s="57">
        <f>SUM(H27:P27)</f>
        <v>27181.551000000003</v>
      </c>
    </row>
    <row r="28" spans="1:17" ht="15" customHeight="1">
      <c r="F28" s="70" t="s">
        <v>65</v>
      </c>
      <c r="H28" s="58">
        <v>11900.474</v>
      </c>
      <c r="I28" s="58">
        <v>2854.9389999999999</v>
      </c>
      <c r="J28" s="58">
        <v>36.741999999999997</v>
      </c>
      <c r="K28" s="58">
        <v>825.83199999999999</v>
      </c>
      <c r="L28" s="58">
        <v>2325.19</v>
      </c>
      <c r="M28" s="58">
        <v>6155.4719999999998</v>
      </c>
      <c r="N28" s="58">
        <v>360.35</v>
      </c>
      <c r="O28" s="58">
        <v>224.64099999999999</v>
      </c>
      <c r="P28" s="58">
        <v>1927.662</v>
      </c>
      <c r="Q28" s="58">
        <f>SUM(H28:P28)</f>
        <v>26611.301999999996</v>
      </c>
    </row>
    <row r="29" spans="1:17" ht="15" customHeight="1">
      <c r="F29" s="70" t="s">
        <v>164</v>
      </c>
      <c r="H29" s="58">
        <v>0</v>
      </c>
      <c r="I29" s="58">
        <v>104.41800000000001</v>
      </c>
      <c r="J29" s="58">
        <v>2.5630000000000002</v>
      </c>
      <c r="K29" s="58">
        <v>19.379000000000001</v>
      </c>
      <c r="L29" s="58">
        <v>60.283000000000001</v>
      </c>
      <c r="M29" s="58">
        <v>331.846</v>
      </c>
      <c r="N29" s="58">
        <v>16.265999999999998</v>
      </c>
      <c r="O29" s="58">
        <v>0.223</v>
      </c>
      <c r="P29" s="58">
        <v>35.271000000000001</v>
      </c>
      <c r="Q29" s="58">
        <f t="shared" ref="Q29" si="4">SUM(H29:P29)</f>
        <v>570.24899999999991</v>
      </c>
    </row>
    <row r="30" spans="1:17" ht="9" customHeight="1">
      <c r="Q30" s="58"/>
    </row>
    <row r="31" spans="1:17" s="130" customFormat="1" ht="15" customHeight="1">
      <c r="A31" s="68"/>
      <c r="B31" s="68" t="s">
        <v>39</v>
      </c>
      <c r="C31" s="68"/>
      <c r="D31" s="68"/>
      <c r="E31" s="68"/>
      <c r="F31" s="68"/>
      <c r="G31" s="68"/>
      <c r="H31" s="57">
        <f>SUM(H32:H37)</f>
        <v>1273.886</v>
      </c>
      <c r="I31" s="57">
        <f t="shared" ref="I31:P31" si="5">SUM(I32:I37)</f>
        <v>2446.2889999999998</v>
      </c>
      <c r="J31" s="57">
        <f t="shared" si="5"/>
        <v>25.366</v>
      </c>
      <c r="K31" s="57">
        <f t="shared" si="5"/>
        <v>277.60199999999998</v>
      </c>
      <c r="L31" s="57">
        <f t="shared" si="5"/>
        <v>3333.9270000000006</v>
      </c>
      <c r="M31" s="57">
        <f t="shared" si="5"/>
        <v>5547.0540000000001</v>
      </c>
      <c r="N31" s="57">
        <f t="shared" si="5"/>
        <v>376.72800000000001</v>
      </c>
      <c r="O31" s="57">
        <f t="shared" si="5"/>
        <v>50.228999999999999</v>
      </c>
      <c r="P31" s="57">
        <f t="shared" si="5"/>
        <v>2773.038</v>
      </c>
      <c r="Q31" s="57">
        <f>SUM(H31:P31)</f>
        <v>16104.118999999999</v>
      </c>
    </row>
    <row r="32" spans="1:17" ht="15" customHeight="1">
      <c r="F32" s="70" t="s">
        <v>66</v>
      </c>
      <c r="H32" s="58">
        <v>1.3109999999999999</v>
      </c>
      <c r="I32" s="58">
        <v>935.59900000000005</v>
      </c>
      <c r="J32" s="58">
        <v>10.827999999999999</v>
      </c>
      <c r="K32" s="58">
        <v>25.338999999999999</v>
      </c>
      <c r="L32" s="58">
        <v>1247.6110000000001</v>
      </c>
      <c r="M32" s="58">
        <v>2161.4920000000002</v>
      </c>
      <c r="N32" s="58">
        <v>141.30500000000001</v>
      </c>
      <c r="O32" s="58">
        <v>7.7809999999999997</v>
      </c>
      <c r="P32" s="58">
        <v>1791.269</v>
      </c>
      <c r="Q32" s="58">
        <f>SUM(H32:P32)</f>
        <v>6322.5350000000008</v>
      </c>
    </row>
    <row r="33" spans="1:19" ht="15" customHeight="1">
      <c r="F33" s="70" t="s">
        <v>41</v>
      </c>
      <c r="H33" s="63">
        <v>559.87599999999998</v>
      </c>
      <c r="I33" s="58">
        <v>272.173</v>
      </c>
      <c r="J33" s="58">
        <v>2.0390000000000001</v>
      </c>
      <c r="K33" s="58">
        <v>54.091999999999999</v>
      </c>
      <c r="L33" s="58">
        <v>482.40100000000001</v>
      </c>
      <c r="M33" s="58">
        <v>1196.883</v>
      </c>
      <c r="N33" s="58">
        <v>15.923999999999999</v>
      </c>
      <c r="O33" s="58">
        <v>1.766</v>
      </c>
      <c r="P33" s="58">
        <v>89.195999999999998</v>
      </c>
      <c r="Q33" s="58">
        <f t="shared" ref="Q33:Q37" si="6">SUM(H33:P33)</f>
        <v>2674.35</v>
      </c>
    </row>
    <row r="34" spans="1:19" ht="15" customHeight="1">
      <c r="F34" s="70" t="s">
        <v>42</v>
      </c>
      <c r="H34" s="58">
        <v>0</v>
      </c>
      <c r="I34" s="58">
        <v>240.387</v>
      </c>
      <c r="J34" s="58">
        <v>1.1259999999999999</v>
      </c>
      <c r="K34" s="58">
        <v>9.5839999999999996</v>
      </c>
      <c r="L34" s="58">
        <v>348.77</v>
      </c>
      <c r="M34" s="58">
        <v>721.19600000000003</v>
      </c>
      <c r="N34" s="58">
        <v>81.44</v>
      </c>
      <c r="O34" s="58">
        <v>1.63</v>
      </c>
      <c r="P34" s="58">
        <v>76.358000000000004</v>
      </c>
      <c r="Q34" s="58">
        <f t="shared" si="6"/>
        <v>1480.4910000000002</v>
      </c>
    </row>
    <row r="35" spans="1:19" ht="15" customHeight="1">
      <c r="F35" s="70" t="s">
        <v>40</v>
      </c>
      <c r="H35" s="58">
        <v>0</v>
      </c>
      <c r="I35" s="58">
        <v>106.559</v>
      </c>
      <c r="J35" s="58">
        <v>1.7490000000000001</v>
      </c>
      <c r="K35" s="58">
        <v>98.972999999999999</v>
      </c>
      <c r="L35" s="58">
        <v>190.55</v>
      </c>
      <c r="M35" s="58">
        <v>178.08600000000001</v>
      </c>
      <c r="N35" s="58">
        <v>13.422000000000001</v>
      </c>
      <c r="O35" s="58">
        <v>1.272</v>
      </c>
      <c r="P35" s="58">
        <v>94.831999999999994</v>
      </c>
      <c r="Q35" s="58">
        <f t="shared" si="6"/>
        <v>685.4430000000001</v>
      </c>
    </row>
    <row r="36" spans="1:19" s="256" customFormat="1" ht="15" customHeight="1">
      <c r="A36" s="72"/>
      <c r="B36" s="71"/>
      <c r="C36" s="71"/>
      <c r="D36" s="71"/>
      <c r="E36" s="71"/>
      <c r="F36" s="70" t="s">
        <v>45</v>
      </c>
      <c r="G36" s="72"/>
      <c r="H36" s="58">
        <v>0</v>
      </c>
      <c r="I36" s="58">
        <v>8.7729999999999997</v>
      </c>
      <c r="J36" s="58">
        <v>0.78400000000000003</v>
      </c>
      <c r="K36" s="58">
        <v>3.8450000000000002</v>
      </c>
      <c r="L36" s="58">
        <v>6.5970000000000004</v>
      </c>
      <c r="M36" s="58">
        <v>80.37</v>
      </c>
      <c r="N36" s="58">
        <v>8.5570000000000004</v>
      </c>
      <c r="O36" s="58">
        <v>1.2509999999999999</v>
      </c>
      <c r="P36" s="58">
        <v>28.608000000000001</v>
      </c>
      <c r="Q36" s="58">
        <f t="shared" si="6"/>
        <v>138.785</v>
      </c>
    </row>
    <row r="37" spans="1:19" ht="15" customHeight="1">
      <c r="F37" s="72" t="s">
        <v>152</v>
      </c>
      <c r="H37" s="64">
        <v>712.69899999999996</v>
      </c>
      <c r="I37" s="64">
        <v>882.798</v>
      </c>
      <c r="J37" s="64">
        <v>8.84</v>
      </c>
      <c r="K37" s="64">
        <v>85.769000000000005</v>
      </c>
      <c r="L37" s="64">
        <v>1057.998</v>
      </c>
      <c r="M37" s="64">
        <v>1209.027</v>
      </c>
      <c r="N37" s="64">
        <v>116.08</v>
      </c>
      <c r="O37" s="64">
        <v>36.529000000000003</v>
      </c>
      <c r="P37" s="64">
        <v>692.77499999999998</v>
      </c>
      <c r="Q37" s="58">
        <f t="shared" si="6"/>
        <v>4802.5149999999994</v>
      </c>
    </row>
    <row r="38" spans="1:19" s="72" customFormat="1" ht="12.75" customHeight="1">
      <c r="B38" s="71"/>
      <c r="C38" s="71"/>
      <c r="D38" s="71"/>
      <c r="E38" s="71"/>
      <c r="H38" s="64"/>
      <c r="I38" s="64"/>
      <c r="J38" s="64"/>
      <c r="K38" s="64"/>
      <c r="L38" s="64"/>
      <c r="M38" s="64"/>
      <c r="N38" s="64"/>
      <c r="O38" s="64"/>
      <c r="P38" s="64"/>
      <c r="Q38" s="64"/>
    </row>
    <row r="39" spans="1:19" s="255" customFormat="1" ht="15" customHeight="1">
      <c r="B39" s="74" t="s">
        <v>243</v>
      </c>
      <c r="C39" s="74"/>
      <c r="D39" s="74"/>
      <c r="E39" s="74"/>
      <c r="F39" s="75"/>
      <c r="G39" s="75"/>
      <c r="H39" s="65">
        <v>1249.7260000000001</v>
      </c>
      <c r="I39" s="65">
        <v>1130.28</v>
      </c>
      <c r="J39" s="65">
        <v>11.782999999999999</v>
      </c>
      <c r="K39" s="65">
        <v>189.23599999999999</v>
      </c>
      <c r="L39" s="65">
        <v>1828.3689999999999</v>
      </c>
      <c r="M39" s="65">
        <v>3006.3960000000002</v>
      </c>
      <c r="N39" s="65">
        <v>168.672</v>
      </c>
      <c r="O39" s="65">
        <v>6.8789999999999996</v>
      </c>
      <c r="P39" s="65">
        <v>688.452</v>
      </c>
      <c r="Q39" s="65">
        <f>SUM(H39:P39)</f>
        <v>8279.7929999999997</v>
      </c>
    </row>
    <row r="40" spans="1:19" ht="9" customHeight="1">
      <c r="Q40" s="58"/>
    </row>
    <row r="41" spans="1:19" s="130" customFormat="1" ht="15" customHeight="1">
      <c r="A41" s="68"/>
      <c r="B41" s="68" t="s">
        <v>46</v>
      </c>
      <c r="C41" s="68"/>
      <c r="D41" s="68"/>
      <c r="E41" s="68"/>
      <c r="F41" s="68"/>
      <c r="G41" s="68"/>
      <c r="H41" s="57">
        <f>SUM(H42:H44)</f>
        <v>7.8789999999999996</v>
      </c>
      <c r="I41" s="57">
        <f t="shared" ref="I41:P41" si="7">SUM(I42:I44)</f>
        <v>273.55399999999997</v>
      </c>
      <c r="J41" s="57">
        <f t="shared" si="7"/>
        <v>4.1649999999999991</v>
      </c>
      <c r="K41" s="57">
        <f t="shared" si="7"/>
        <v>13.425000000000001</v>
      </c>
      <c r="L41" s="57">
        <f t="shared" si="7"/>
        <v>218.76</v>
      </c>
      <c r="M41" s="57">
        <f t="shared" si="7"/>
        <v>686.26900000000012</v>
      </c>
      <c r="N41" s="57">
        <f t="shared" si="7"/>
        <v>110.12</v>
      </c>
      <c r="O41" s="57">
        <f t="shared" si="7"/>
        <v>2.54</v>
      </c>
      <c r="P41" s="57">
        <f t="shared" si="7"/>
        <v>43.088000000000001</v>
      </c>
      <c r="Q41" s="57">
        <f>SUM(H41:P41)</f>
        <v>1359.8</v>
      </c>
    </row>
    <row r="42" spans="1:19" ht="15" customHeight="1">
      <c r="F42" s="70" t="s">
        <v>47</v>
      </c>
      <c r="H42" s="58">
        <v>7.8789999999999996</v>
      </c>
      <c r="I42" s="58">
        <v>199.45</v>
      </c>
      <c r="J42" s="58">
        <v>3.8039999999999998</v>
      </c>
      <c r="K42" s="58">
        <v>11.784000000000001</v>
      </c>
      <c r="L42" s="58">
        <v>175.50899999999999</v>
      </c>
      <c r="M42" s="58">
        <v>596.35</v>
      </c>
      <c r="N42" s="58">
        <v>106.27500000000001</v>
      </c>
      <c r="O42" s="58">
        <v>1.8759999999999999</v>
      </c>
      <c r="P42" s="58">
        <v>33.671999999999997</v>
      </c>
      <c r="Q42" s="58">
        <f>SUM(H42:P42)</f>
        <v>1136.5989999999999</v>
      </c>
    </row>
    <row r="43" spans="1:19" ht="15" customHeight="1">
      <c r="F43" s="70" t="s">
        <v>48</v>
      </c>
      <c r="H43" s="58">
        <v>0</v>
      </c>
      <c r="I43" s="58">
        <v>35.594999999999999</v>
      </c>
      <c r="J43" s="58">
        <v>0.21299999999999999</v>
      </c>
      <c r="K43" s="58">
        <v>0.51900000000000002</v>
      </c>
      <c r="L43" s="58">
        <v>35.195</v>
      </c>
      <c r="M43" s="58">
        <v>36.801000000000002</v>
      </c>
      <c r="N43" s="58">
        <v>3.0110000000000001</v>
      </c>
      <c r="O43" s="58">
        <v>0.54800000000000004</v>
      </c>
      <c r="P43" s="58">
        <v>2.484</v>
      </c>
      <c r="Q43" s="58">
        <f t="shared" ref="Q43:Q44" si="8">SUM(H43:P43)</f>
        <v>114.36599999999999</v>
      </c>
    </row>
    <row r="44" spans="1:19" ht="15" customHeight="1">
      <c r="F44" s="70" t="s">
        <v>153</v>
      </c>
      <c r="H44" s="58">
        <v>0</v>
      </c>
      <c r="I44" s="58">
        <v>38.509</v>
      </c>
      <c r="J44" s="58">
        <v>0.14799999999999999</v>
      </c>
      <c r="K44" s="58">
        <v>1.1220000000000001</v>
      </c>
      <c r="L44" s="58">
        <v>8.0559999999999992</v>
      </c>
      <c r="M44" s="58">
        <v>53.118000000000002</v>
      </c>
      <c r="N44" s="58">
        <v>0.83399999999999996</v>
      </c>
      <c r="O44" s="58">
        <v>0.11600000000000001</v>
      </c>
      <c r="P44" s="58">
        <v>6.9320000000000004</v>
      </c>
      <c r="Q44" s="58">
        <f t="shared" si="8"/>
        <v>108.83500000000001</v>
      </c>
    </row>
    <row r="45" spans="1:19" ht="9" customHeight="1">
      <c r="Q45" s="58"/>
      <c r="S45" s="314"/>
    </row>
    <row r="46" spans="1:19" s="130" customFormat="1" ht="15" customHeight="1">
      <c r="A46" s="68"/>
      <c r="B46" s="68" t="s">
        <v>49</v>
      </c>
      <c r="C46" s="68"/>
      <c r="D46" s="68"/>
      <c r="E46" s="68"/>
      <c r="F46" s="68"/>
      <c r="G46" s="68"/>
      <c r="H46" s="57">
        <v>0</v>
      </c>
      <c r="I46" s="57">
        <v>85.617999999999995</v>
      </c>
      <c r="J46" s="57">
        <v>9.3810000000000002</v>
      </c>
      <c r="K46" s="57">
        <v>26.411000000000001</v>
      </c>
      <c r="L46" s="57">
        <v>70.37</v>
      </c>
      <c r="M46" s="57">
        <v>174.178</v>
      </c>
      <c r="N46" s="57">
        <v>10.241</v>
      </c>
      <c r="O46" s="57">
        <v>2.2585000000000002</v>
      </c>
      <c r="P46" s="57">
        <v>37.775500000000001</v>
      </c>
      <c r="Q46" s="57">
        <f>SUM(H46:P46)</f>
        <v>416.233</v>
      </c>
      <c r="R46" s="314"/>
    </row>
    <row r="47" spans="1:19" ht="9" customHeight="1"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315"/>
    </row>
    <row r="48" spans="1:19" s="68" customFormat="1" ht="15" customHeight="1">
      <c r="B48" s="76" t="s">
        <v>173</v>
      </c>
      <c r="C48" s="76"/>
      <c r="D48" s="76"/>
      <c r="E48" s="76"/>
      <c r="H48" s="57">
        <v>36.235999999999997</v>
      </c>
      <c r="I48" s="57">
        <v>2.3359999999999999</v>
      </c>
      <c r="J48" s="57">
        <v>1.2999999999999999E-2</v>
      </c>
      <c r="K48" s="57">
        <v>0.09</v>
      </c>
      <c r="L48" s="57">
        <v>0.38400000000000001</v>
      </c>
      <c r="M48" s="57">
        <v>8.41</v>
      </c>
      <c r="N48" s="57">
        <v>8.9999999999999993E-3</v>
      </c>
      <c r="O48" s="57">
        <v>0</v>
      </c>
      <c r="P48" s="57">
        <v>0.65600000000000003</v>
      </c>
      <c r="Q48" s="57">
        <f>SUM(H48:P48)</f>
        <v>48.133999999999993</v>
      </c>
      <c r="R48" s="316"/>
    </row>
    <row r="49" spans="1:31" s="95" customFormat="1" ht="14.1" customHeight="1">
      <c r="A49" s="77"/>
      <c r="B49" s="364"/>
      <c r="C49" s="364"/>
      <c r="D49" s="364"/>
      <c r="E49" s="364"/>
      <c r="F49" s="365"/>
      <c r="G49" s="365"/>
      <c r="H49" s="366"/>
      <c r="I49" s="366"/>
      <c r="J49" s="366"/>
      <c r="K49" s="366"/>
      <c r="L49" s="366"/>
      <c r="M49" s="366"/>
      <c r="N49" s="366"/>
      <c r="O49" s="366"/>
      <c r="P49" s="366"/>
      <c r="Q49" s="366"/>
      <c r="R49" s="302"/>
    </row>
    <row r="50" spans="1:31" s="257" customFormat="1" ht="20.100000000000001" customHeight="1" thickBot="1">
      <c r="A50" s="367"/>
      <c r="B50" s="351" t="s">
        <v>174</v>
      </c>
      <c r="C50" s="367"/>
      <c r="D50" s="335"/>
      <c r="E50" s="335"/>
      <c r="F50" s="335"/>
      <c r="G50" s="368"/>
      <c r="H50" s="369">
        <f>SUM(H10+H27+H31+H41+H46+H48)</f>
        <v>15459.648000000003</v>
      </c>
      <c r="I50" s="369">
        <f t="shared" ref="I50:P50" si="9">SUM(I10+I27+I31+I41+I46+I48)</f>
        <v>15455.110999999999</v>
      </c>
      <c r="J50" s="369">
        <f t="shared" si="9"/>
        <v>320.43099999999998</v>
      </c>
      <c r="K50" s="369">
        <f t="shared" si="9"/>
        <v>3857.8260000000009</v>
      </c>
      <c r="L50" s="369">
        <f t="shared" si="9"/>
        <v>13822.405000000001</v>
      </c>
      <c r="M50" s="369">
        <f t="shared" si="9"/>
        <v>27074.732</v>
      </c>
      <c r="N50" s="369">
        <f t="shared" si="9"/>
        <v>2922.1519999999996</v>
      </c>
      <c r="O50" s="369">
        <f t="shared" si="9"/>
        <v>318.23750000000007</v>
      </c>
      <c r="P50" s="369">
        <f t="shared" si="9"/>
        <v>7510.4065000000001</v>
      </c>
      <c r="Q50" s="369">
        <f>SUM(H50:P50)</f>
        <v>86740.949000000008</v>
      </c>
      <c r="R50" s="31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</row>
    <row r="51" spans="1:31" s="257" customFormat="1" ht="20.100000000000001" customHeight="1">
      <c r="A51" s="157"/>
      <c r="B51" s="396"/>
      <c r="C51" s="157"/>
      <c r="D51" s="77"/>
      <c r="E51" s="77"/>
      <c r="F51" s="77"/>
      <c r="G51" s="147"/>
      <c r="H51" s="79"/>
      <c r="I51" s="79"/>
      <c r="J51" s="79"/>
      <c r="K51" s="79"/>
      <c r="L51" s="79"/>
      <c r="M51" s="79"/>
      <c r="N51" s="79"/>
      <c r="O51" s="79"/>
      <c r="P51" s="79"/>
      <c r="Q51" s="78"/>
      <c r="R51" s="31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</row>
    <row r="52" spans="1:31" ht="6.95" customHeight="1">
      <c r="A52" s="262"/>
      <c r="B52" s="262"/>
      <c r="C52" s="262"/>
      <c r="D52" s="262"/>
      <c r="E52" s="256"/>
      <c r="F52" s="256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2"/>
      <c r="R52" s="315"/>
    </row>
    <row r="53" spans="1:31" s="95" customFormat="1">
      <c r="B53" s="70"/>
      <c r="C53" s="397" t="s">
        <v>145</v>
      </c>
      <c r="D53" s="397"/>
      <c r="E53" s="397"/>
      <c r="F53" s="70" t="s">
        <v>244</v>
      </c>
      <c r="G53" s="70"/>
      <c r="H53" s="58"/>
      <c r="I53" s="58"/>
      <c r="J53" s="58"/>
      <c r="K53" s="58"/>
      <c r="L53" s="58"/>
      <c r="M53" s="58"/>
      <c r="N53" s="58"/>
      <c r="O53" s="58"/>
      <c r="P53" s="58"/>
      <c r="Q53" s="224"/>
    </row>
    <row r="54" spans="1:31" s="95" customFormat="1">
      <c r="B54" s="70"/>
      <c r="C54" s="397"/>
      <c r="D54" s="397"/>
      <c r="E54" s="397"/>
      <c r="F54" s="70" t="s">
        <v>160</v>
      </c>
      <c r="G54" s="70"/>
      <c r="H54" s="58"/>
      <c r="I54" s="58"/>
      <c r="J54" s="58"/>
      <c r="K54" s="58"/>
      <c r="L54" s="58"/>
      <c r="M54" s="58"/>
      <c r="N54" s="58"/>
      <c r="O54" s="58"/>
      <c r="P54" s="58"/>
      <c r="Q54" s="224"/>
    </row>
    <row r="55" spans="1:31" s="95" customFormat="1" ht="2.25" customHeight="1">
      <c r="B55" s="70"/>
      <c r="C55" s="397"/>
      <c r="D55" s="397"/>
      <c r="E55" s="397"/>
      <c r="F55" s="70"/>
      <c r="G55" s="70"/>
      <c r="H55" s="58"/>
      <c r="I55" s="58"/>
      <c r="J55" s="58"/>
      <c r="K55" s="58"/>
      <c r="L55" s="58"/>
      <c r="M55" s="58"/>
      <c r="N55" s="58"/>
      <c r="O55" s="58"/>
      <c r="P55" s="58"/>
      <c r="Q55" s="224"/>
    </row>
    <row r="56" spans="1:31">
      <c r="B56" s="70"/>
      <c r="C56" s="264" t="s">
        <v>143</v>
      </c>
      <c r="D56" s="264"/>
      <c r="E56" s="264"/>
      <c r="F56" s="177" t="s">
        <v>245</v>
      </c>
      <c r="Q56" s="143"/>
    </row>
    <row r="57" spans="1:31">
      <c r="B57" s="70"/>
      <c r="C57" s="264"/>
      <c r="D57" s="264"/>
      <c r="E57" s="264"/>
      <c r="F57" s="177" t="s">
        <v>161</v>
      </c>
      <c r="Q57" s="143"/>
    </row>
    <row r="58" spans="1:31" s="135" customFormat="1" ht="16.5" customHeight="1">
      <c r="A58" s="508" t="s">
        <v>191</v>
      </c>
      <c r="B58" s="508"/>
      <c r="C58" s="508"/>
      <c r="D58" s="508"/>
      <c r="E58" s="508"/>
      <c r="F58" s="508"/>
      <c r="G58" s="508"/>
      <c r="H58" s="508"/>
      <c r="I58" s="508"/>
      <c r="J58" s="508"/>
      <c r="K58" s="508"/>
      <c r="L58" s="508"/>
      <c r="M58" s="508"/>
      <c r="N58" s="508"/>
      <c r="O58" s="508"/>
      <c r="P58" s="508"/>
      <c r="Q58" s="508"/>
    </row>
    <row r="59" spans="1:31" s="135" customFormat="1" ht="16.5" hidden="1" customHeight="1">
      <c r="A59" s="258"/>
      <c r="B59" s="258"/>
      <c r="C59" s="258"/>
      <c r="D59" s="258"/>
      <c r="E59" s="258"/>
      <c r="F59" s="258"/>
      <c r="G59" s="258"/>
      <c r="H59" s="258"/>
      <c r="I59" s="258"/>
      <c r="J59" s="258"/>
      <c r="K59" s="258"/>
      <c r="L59" s="258"/>
      <c r="M59" s="258"/>
      <c r="N59" s="258"/>
      <c r="O59" s="258"/>
      <c r="P59" s="258"/>
      <c r="Q59" s="258"/>
    </row>
    <row r="61" spans="1:31" s="154" customFormat="1" ht="12.75" customHeight="1">
      <c r="A61" s="514" t="s">
        <v>270</v>
      </c>
      <c r="B61" s="514"/>
      <c r="C61" s="514"/>
      <c r="D61" s="514"/>
      <c r="E61" s="514"/>
      <c r="F61" s="510" t="s">
        <v>159</v>
      </c>
      <c r="G61" s="510"/>
      <c r="H61" s="510"/>
      <c r="I61" s="510"/>
      <c r="J61" s="510"/>
      <c r="K61" s="510"/>
      <c r="L61" s="510"/>
      <c r="M61" s="77"/>
      <c r="N61" s="511"/>
      <c r="O61" s="77"/>
      <c r="P61" s="77"/>
      <c r="Q61" s="78"/>
    </row>
    <row r="62" spans="1:31" s="136" customFormat="1" ht="15" customHeight="1">
      <c r="A62" s="514"/>
      <c r="B62" s="514"/>
      <c r="C62" s="514"/>
      <c r="D62" s="514"/>
      <c r="E62" s="514"/>
      <c r="F62" s="512" t="s">
        <v>254</v>
      </c>
      <c r="G62" s="512"/>
      <c r="H62" s="512"/>
      <c r="I62" s="512"/>
      <c r="J62" s="512"/>
      <c r="K62" s="512"/>
      <c r="L62" s="243"/>
      <c r="M62" s="244"/>
      <c r="N62" s="511"/>
      <c r="O62" s="243"/>
      <c r="P62" s="493"/>
      <c r="Q62" s="493"/>
    </row>
    <row r="63" spans="1:31" s="136" customFormat="1" ht="16.5" thickBot="1">
      <c r="A63" s="245"/>
      <c r="B63" s="360"/>
      <c r="C63" s="360"/>
      <c r="D63" s="360"/>
      <c r="E63" s="360"/>
      <c r="F63" s="361"/>
      <c r="G63" s="362"/>
      <c r="H63" s="363"/>
      <c r="I63" s="363"/>
      <c r="J63" s="363"/>
      <c r="K63" s="363"/>
      <c r="L63" s="363"/>
      <c r="M63" s="363"/>
      <c r="N63" s="363"/>
      <c r="O63" s="363"/>
      <c r="P63" s="513"/>
      <c r="Q63" s="513"/>
    </row>
    <row r="64" spans="1:31" s="250" customFormat="1" ht="87.75" customHeight="1">
      <c r="A64" s="247"/>
      <c r="B64" s="218"/>
      <c r="C64" s="218"/>
      <c r="D64" s="218"/>
      <c r="E64" s="218"/>
      <c r="F64" s="247"/>
      <c r="G64" s="247"/>
      <c r="H64" s="248" t="s">
        <v>61</v>
      </c>
      <c r="I64" s="248" t="s">
        <v>14</v>
      </c>
      <c r="J64" s="248" t="s">
        <v>15</v>
      </c>
      <c r="K64" s="248" t="s">
        <v>16</v>
      </c>
      <c r="L64" s="248" t="s">
        <v>19</v>
      </c>
      <c r="M64" s="248" t="s">
        <v>20</v>
      </c>
      <c r="N64" s="248" t="s">
        <v>24</v>
      </c>
      <c r="O64" s="248" t="s">
        <v>25</v>
      </c>
      <c r="P64" s="248" t="s">
        <v>131</v>
      </c>
      <c r="Q64" s="249" t="s">
        <v>90</v>
      </c>
    </row>
    <row r="65" spans="1:17" s="247" customFormat="1" ht="67.5" customHeight="1">
      <c r="A65" s="381"/>
      <c r="B65" s="218"/>
      <c r="C65" s="218"/>
      <c r="D65" s="218"/>
      <c r="E65" s="218"/>
      <c r="F65" s="381"/>
      <c r="G65" s="381"/>
      <c r="H65" s="259" t="s">
        <v>62</v>
      </c>
      <c r="I65" s="259" t="s">
        <v>3</v>
      </c>
      <c r="J65" s="259" t="s">
        <v>4</v>
      </c>
      <c r="K65" s="259" t="s">
        <v>0</v>
      </c>
      <c r="L65" s="251" t="s">
        <v>8</v>
      </c>
      <c r="M65" s="259" t="s">
        <v>9</v>
      </c>
      <c r="N65" s="259" t="s">
        <v>11</v>
      </c>
      <c r="O65" s="259" t="s">
        <v>12</v>
      </c>
      <c r="P65" s="259" t="s">
        <v>89</v>
      </c>
      <c r="Q65" s="251" t="s">
        <v>91</v>
      </c>
    </row>
    <row r="66" spans="1:17" s="260" customFormat="1" ht="24.75" customHeight="1">
      <c r="A66" s="509">
        <v>2020</v>
      </c>
      <c r="B66" s="509"/>
      <c r="C66" s="509"/>
      <c r="D66" s="509"/>
      <c r="E66" s="509"/>
      <c r="F66" s="509"/>
      <c r="G66" s="509"/>
      <c r="H66" s="509"/>
      <c r="I66" s="509"/>
      <c r="J66" s="509"/>
      <c r="K66" s="509"/>
      <c r="L66" s="509"/>
      <c r="M66" s="509"/>
      <c r="N66" s="509"/>
      <c r="O66" s="509"/>
      <c r="P66" s="509"/>
      <c r="Q66" s="509"/>
    </row>
    <row r="67" spans="1:17" s="77" customFormat="1" ht="9" customHeight="1">
      <c r="B67" s="71"/>
      <c r="C67" s="71"/>
      <c r="D67" s="71"/>
      <c r="E67" s="71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261"/>
    </row>
    <row r="68" spans="1:17" s="130" customFormat="1" ht="15" customHeight="1">
      <c r="A68" s="68"/>
      <c r="B68" s="68" t="s">
        <v>26</v>
      </c>
      <c r="C68" s="68"/>
      <c r="D68" s="68"/>
      <c r="E68" s="68"/>
      <c r="F68" s="68"/>
      <c r="G68" s="68"/>
      <c r="H68" s="57">
        <f t="shared" ref="H68:P68" si="10">SUM(H69:H82)</f>
        <v>2107.1799999999998</v>
      </c>
      <c r="I68" s="57">
        <f t="shared" si="10"/>
        <v>8315.2800000000007</v>
      </c>
      <c r="J68" s="57">
        <f t="shared" si="10"/>
        <v>10143.508999999998</v>
      </c>
      <c r="K68" s="57">
        <f t="shared" si="10"/>
        <v>1977.8779999999997</v>
      </c>
      <c r="L68" s="57">
        <f t="shared" si="10"/>
        <v>7149.0950000000003</v>
      </c>
      <c r="M68" s="57">
        <f t="shared" si="10"/>
        <v>13144.149000000001</v>
      </c>
      <c r="N68" s="57">
        <f t="shared" si="10"/>
        <v>1833.2940000000001</v>
      </c>
      <c r="O68" s="57">
        <f t="shared" si="10"/>
        <v>58.31600000000001</v>
      </c>
      <c r="P68" s="57">
        <f t="shared" si="10"/>
        <v>3055.518</v>
      </c>
      <c r="Q68" s="57">
        <f>SUM(H68:P68)</f>
        <v>47784.218999999997</v>
      </c>
    </row>
    <row r="69" spans="1:17" ht="15" customHeight="1">
      <c r="F69" s="70" t="s">
        <v>30</v>
      </c>
      <c r="H69" s="58">
        <v>905.16800000000001</v>
      </c>
      <c r="I69" s="58">
        <v>3269.3020000000001</v>
      </c>
      <c r="J69" s="58">
        <v>2982.723</v>
      </c>
      <c r="K69" s="58">
        <v>484.34399999999999</v>
      </c>
      <c r="L69" s="58">
        <v>2483.712</v>
      </c>
      <c r="M69" s="58">
        <v>6744.2659999999996</v>
      </c>
      <c r="N69" s="58">
        <v>1235.634</v>
      </c>
      <c r="O69" s="58">
        <v>11.268000000000001</v>
      </c>
      <c r="P69" s="58">
        <v>968.76400000000001</v>
      </c>
      <c r="Q69" s="58">
        <f>SUM(H69:P69)</f>
        <v>19085.180999999997</v>
      </c>
    </row>
    <row r="70" spans="1:17" ht="15" customHeight="1">
      <c r="F70" s="70" t="s">
        <v>92</v>
      </c>
      <c r="H70" s="58">
        <v>0</v>
      </c>
      <c r="I70" s="58">
        <v>1171.7539999999999</v>
      </c>
      <c r="J70" s="58">
        <v>23.382000000000001</v>
      </c>
      <c r="K70" s="58">
        <v>85.41</v>
      </c>
      <c r="L70" s="58">
        <v>1284.8009999999999</v>
      </c>
      <c r="M70" s="58">
        <v>2063.5740000000001</v>
      </c>
      <c r="N70" s="58">
        <v>50.3</v>
      </c>
      <c r="O70" s="58">
        <v>13.493</v>
      </c>
      <c r="P70" s="58">
        <v>452.07499999999999</v>
      </c>
      <c r="Q70" s="58">
        <f t="shared" ref="Q70:Q74" si="11">SUM(H70:P70)</f>
        <v>5144.7890000000007</v>
      </c>
    </row>
    <row r="71" spans="1:17" ht="15" customHeight="1">
      <c r="F71" s="70" t="s">
        <v>32</v>
      </c>
      <c r="H71" s="58">
        <v>39.238</v>
      </c>
      <c r="I71" s="58">
        <v>730.13900000000001</v>
      </c>
      <c r="J71" s="58">
        <v>1687.0050000000001</v>
      </c>
      <c r="K71" s="58">
        <v>140.79499999999999</v>
      </c>
      <c r="L71" s="58">
        <v>909.88900000000001</v>
      </c>
      <c r="M71" s="58">
        <v>650.50199999999995</v>
      </c>
      <c r="N71" s="58">
        <v>62.97</v>
      </c>
      <c r="O71" s="58">
        <v>10.843</v>
      </c>
      <c r="P71" s="58">
        <v>174.71899999999999</v>
      </c>
      <c r="Q71" s="58">
        <f t="shared" si="11"/>
        <v>4406.1000000000004</v>
      </c>
    </row>
    <row r="72" spans="1:17" ht="15" customHeight="1">
      <c r="B72" s="412"/>
      <c r="C72" s="412"/>
      <c r="D72" s="412"/>
      <c r="E72" s="412"/>
      <c r="F72" s="70" t="s">
        <v>33</v>
      </c>
      <c r="H72" s="58">
        <v>1010.252</v>
      </c>
      <c r="I72" s="58">
        <v>513.80499999999995</v>
      </c>
      <c r="J72" s="58">
        <v>299.64699999999999</v>
      </c>
      <c r="K72" s="58">
        <v>55.854999999999997</v>
      </c>
      <c r="L72" s="58">
        <v>331.06099999999998</v>
      </c>
      <c r="M72" s="58">
        <v>632.63400000000001</v>
      </c>
      <c r="N72" s="58">
        <v>65.361000000000004</v>
      </c>
      <c r="O72" s="58">
        <v>6.96</v>
      </c>
      <c r="P72" s="58">
        <v>157.63200000000001</v>
      </c>
      <c r="Q72" s="58">
        <f t="shared" ref="Q72:Q73" si="12">SUM(H72:P72)</f>
        <v>3073.2069999999999</v>
      </c>
    </row>
    <row r="73" spans="1:17" ht="15" customHeight="1">
      <c r="B73" s="412"/>
      <c r="C73" s="412"/>
      <c r="D73" s="412"/>
      <c r="E73" s="412"/>
      <c r="F73" s="70" t="s">
        <v>31</v>
      </c>
      <c r="H73" s="58">
        <v>138.68600000000001</v>
      </c>
      <c r="I73" s="58">
        <v>478.13200000000001</v>
      </c>
      <c r="J73" s="58">
        <v>602.54899999999998</v>
      </c>
      <c r="K73" s="58">
        <v>19.829999999999998</v>
      </c>
      <c r="L73" s="58">
        <v>420.62900000000002</v>
      </c>
      <c r="M73" s="58">
        <v>370.44400000000002</v>
      </c>
      <c r="N73" s="58">
        <v>53.311</v>
      </c>
      <c r="O73" s="58">
        <v>0.54400000000000004</v>
      </c>
      <c r="P73" s="58">
        <v>225.37700000000001</v>
      </c>
      <c r="Q73" s="58">
        <f t="shared" si="12"/>
        <v>2309.502</v>
      </c>
    </row>
    <row r="74" spans="1:17" ht="15" customHeight="1">
      <c r="F74" s="70" t="s">
        <v>28</v>
      </c>
      <c r="H74" s="58">
        <v>11.432</v>
      </c>
      <c r="I74" s="58">
        <v>348.34100000000001</v>
      </c>
      <c r="J74" s="58">
        <v>1861.76</v>
      </c>
      <c r="K74" s="58">
        <v>258.58499999999998</v>
      </c>
      <c r="L74" s="58">
        <v>496.28699999999998</v>
      </c>
      <c r="M74" s="58">
        <v>512.98800000000006</v>
      </c>
      <c r="N74" s="58">
        <v>40.234000000000002</v>
      </c>
      <c r="O74" s="58">
        <v>0.64900000000000002</v>
      </c>
      <c r="P74" s="58">
        <v>113.776</v>
      </c>
      <c r="Q74" s="58">
        <f t="shared" si="11"/>
        <v>3644.0519999999997</v>
      </c>
    </row>
    <row r="75" spans="1:17" ht="15" customHeight="1">
      <c r="F75" s="70" t="s">
        <v>34</v>
      </c>
      <c r="H75" s="58">
        <v>0</v>
      </c>
      <c r="I75" s="58">
        <v>267.08499999999998</v>
      </c>
      <c r="J75" s="58">
        <v>476.565</v>
      </c>
      <c r="K75" s="58">
        <v>36.054000000000002</v>
      </c>
      <c r="L75" s="58">
        <v>51.767000000000003</v>
      </c>
      <c r="M75" s="58">
        <v>281.279</v>
      </c>
      <c r="N75" s="58">
        <v>15.728</v>
      </c>
      <c r="O75" s="58">
        <v>1.2549999999999999</v>
      </c>
      <c r="P75" s="58">
        <v>524.17700000000002</v>
      </c>
      <c r="Q75" s="58">
        <f t="shared" ref="Q75:Q81" si="13">SUM(H75:P75)</f>
        <v>1653.9100000000003</v>
      </c>
    </row>
    <row r="76" spans="1:17" ht="15" customHeight="1">
      <c r="F76" s="70" t="s">
        <v>36</v>
      </c>
      <c r="H76" s="58">
        <v>0</v>
      </c>
      <c r="I76" s="58">
        <v>497.71</v>
      </c>
      <c r="J76" s="58">
        <v>697.57299999999998</v>
      </c>
      <c r="K76" s="58">
        <v>198.63399999999999</v>
      </c>
      <c r="L76" s="58">
        <v>174.364</v>
      </c>
      <c r="M76" s="58">
        <v>388.37</v>
      </c>
      <c r="N76" s="58">
        <v>12.093999999999999</v>
      </c>
      <c r="O76" s="58">
        <v>5.1989999999999998</v>
      </c>
      <c r="P76" s="58">
        <v>54.994</v>
      </c>
      <c r="Q76" s="58">
        <f t="shared" si="13"/>
        <v>2028.9379999999999</v>
      </c>
    </row>
    <row r="77" spans="1:17" ht="15" customHeight="1">
      <c r="F77" s="70" t="s">
        <v>67</v>
      </c>
      <c r="H77" s="58">
        <v>0</v>
      </c>
      <c r="I77" s="58">
        <v>199.01300000000001</v>
      </c>
      <c r="J77" s="58">
        <v>228.607</v>
      </c>
      <c r="K77" s="58">
        <v>37.868000000000002</v>
      </c>
      <c r="L77" s="58">
        <v>162.66200000000001</v>
      </c>
      <c r="M77" s="58">
        <v>159.36799999999999</v>
      </c>
      <c r="N77" s="58">
        <v>6.532</v>
      </c>
      <c r="O77" s="58">
        <v>0.75800000000000001</v>
      </c>
      <c r="P77" s="58">
        <v>52.625</v>
      </c>
      <c r="Q77" s="58">
        <f t="shared" si="13"/>
        <v>847.43300000000011</v>
      </c>
    </row>
    <row r="78" spans="1:17" ht="15" customHeight="1">
      <c r="F78" s="70" t="s">
        <v>27</v>
      </c>
      <c r="H78" s="58">
        <v>0</v>
      </c>
      <c r="I78" s="58">
        <v>85.834999999999994</v>
      </c>
      <c r="J78" s="58">
        <v>279.892</v>
      </c>
      <c r="K78" s="58">
        <v>8.6199999999999992</v>
      </c>
      <c r="L78" s="58">
        <v>47.442</v>
      </c>
      <c r="M78" s="58">
        <v>247.958</v>
      </c>
      <c r="N78" s="58">
        <v>199.51599999999999</v>
      </c>
      <c r="O78" s="58">
        <v>1.2430000000000001</v>
      </c>
      <c r="P78" s="58">
        <v>24.919</v>
      </c>
      <c r="Q78" s="58">
        <f t="shared" si="13"/>
        <v>895.42499999999995</v>
      </c>
    </row>
    <row r="79" spans="1:17" ht="15" customHeight="1">
      <c r="F79" s="70" t="s">
        <v>29</v>
      </c>
      <c r="H79" s="58">
        <v>0</v>
      </c>
      <c r="I79" s="58">
        <v>62.401000000000003</v>
      </c>
      <c r="J79" s="58">
        <v>159.97499999999999</v>
      </c>
      <c r="K79" s="58">
        <v>30.341000000000001</v>
      </c>
      <c r="L79" s="58">
        <v>232.91300000000001</v>
      </c>
      <c r="M79" s="58">
        <v>191.137</v>
      </c>
      <c r="N79" s="58">
        <v>7.3780000000000001</v>
      </c>
      <c r="O79" s="58">
        <v>2.3E-2</v>
      </c>
      <c r="P79" s="58">
        <v>31.997</v>
      </c>
      <c r="Q79" s="58">
        <f t="shared" si="13"/>
        <v>716.16500000000008</v>
      </c>
    </row>
    <row r="80" spans="1:17" ht="15" customHeight="1">
      <c r="F80" s="70" t="s">
        <v>38</v>
      </c>
      <c r="H80" s="58">
        <v>0</v>
      </c>
      <c r="I80" s="58">
        <v>7.7149999999999999</v>
      </c>
      <c r="J80" s="58">
        <v>72.727999999999994</v>
      </c>
      <c r="K80" s="58">
        <v>3.7999999999999999E-2</v>
      </c>
      <c r="L80" s="58">
        <v>12.962</v>
      </c>
      <c r="M80" s="58">
        <v>4.202</v>
      </c>
      <c r="N80" s="58">
        <v>3.2549999999999999</v>
      </c>
      <c r="O80" s="58">
        <v>0.36799999999999999</v>
      </c>
      <c r="P80" s="58">
        <v>13.884</v>
      </c>
      <c r="Q80" s="58">
        <f t="shared" si="13"/>
        <v>115.15199999999999</v>
      </c>
    </row>
    <row r="81" spans="1:17" ht="15" customHeight="1">
      <c r="F81" s="70" t="s">
        <v>149</v>
      </c>
      <c r="H81" s="58">
        <v>2.4039999999999999</v>
      </c>
      <c r="I81" s="58">
        <v>684.048</v>
      </c>
      <c r="J81" s="58">
        <v>771.10299999999995</v>
      </c>
      <c r="K81" s="58">
        <v>621.50400000000002</v>
      </c>
      <c r="L81" s="58">
        <v>540.60599999999999</v>
      </c>
      <c r="M81" s="58">
        <v>897.42700000000002</v>
      </c>
      <c r="N81" s="58">
        <v>80.980999999999995</v>
      </c>
      <c r="O81" s="58">
        <v>5.7130000000000001</v>
      </c>
      <c r="P81" s="58">
        <v>260.57900000000001</v>
      </c>
      <c r="Q81" s="58">
        <f t="shared" si="13"/>
        <v>3864.3650000000007</v>
      </c>
    </row>
    <row r="82" spans="1:17" ht="15" customHeight="1">
      <c r="Q82" s="58"/>
    </row>
    <row r="83" spans="1:17" s="75" customFormat="1" ht="15" customHeight="1">
      <c r="B83" s="73" t="s">
        <v>162</v>
      </c>
      <c r="C83" s="74"/>
      <c r="D83" s="74"/>
      <c r="E83" s="74"/>
      <c r="H83" s="65">
        <v>1057.69</v>
      </c>
      <c r="I83" s="65">
        <v>4429.4650000000001</v>
      </c>
      <c r="J83" s="65">
        <v>6113.36</v>
      </c>
      <c r="K83" s="65">
        <v>1235.807</v>
      </c>
      <c r="L83" s="65">
        <v>3863.4140000000002</v>
      </c>
      <c r="M83" s="65">
        <v>8392.3850000000002</v>
      </c>
      <c r="N83" s="65">
        <v>1548.192</v>
      </c>
      <c r="O83" s="65">
        <v>13.823</v>
      </c>
      <c r="P83" s="65">
        <v>1449.7239999999999</v>
      </c>
      <c r="Q83" s="65">
        <f>SUM(H83:P83)</f>
        <v>28103.859999999997</v>
      </c>
    </row>
    <row r="84" spans="1:17" ht="9" customHeight="1">
      <c r="Q84" s="66"/>
    </row>
    <row r="85" spans="1:17" s="130" customFormat="1" ht="15" customHeight="1">
      <c r="A85" s="68"/>
      <c r="B85" s="68" t="s">
        <v>163</v>
      </c>
      <c r="C85" s="68"/>
      <c r="D85" s="68"/>
      <c r="E85" s="68"/>
      <c r="F85" s="68"/>
      <c r="G85" s="68"/>
      <c r="H85" s="57">
        <f>SUM(H86:H87)</f>
        <v>9373.9349999999995</v>
      </c>
      <c r="I85" s="57">
        <f>SUM(I86:I87)</f>
        <v>2098.2200000000003</v>
      </c>
      <c r="J85" s="57">
        <f t="shared" ref="J85" si="14">SUM(J86:J87)</f>
        <v>422.6</v>
      </c>
      <c r="K85" s="57">
        <f t="shared" ref="K85" si="15">SUM(K86:K87)</f>
        <v>929.18899999999996</v>
      </c>
      <c r="L85" s="57">
        <f t="shared" ref="L85" si="16">SUM(L86:L87)</f>
        <v>2559.623</v>
      </c>
      <c r="M85" s="57">
        <f t="shared" ref="M85" si="17">SUM(M86:M87)</f>
        <v>7493.5360000000001</v>
      </c>
      <c r="N85" s="57">
        <f t="shared" ref="N85" si="18">SUM(N86:N87)</f>
        <v>289.536</v>
      </c>
      <c r="O85" s="57">
        <f t="shared" ref="O85" si="19">SUM(O86:O87)</f>
        <v>187.32</v>
      </c>
      <c r="P85" s="57">
        <f t="shared" ref="P85" si="20">SUM(P86:P87)</f>
        <v>2539.8870000000002</v>
      </c>
      <c r="Q85" s="57">
        <f>SUM(H85:P85)</f>
        <v>25893.845999999998</v>
      </c>
    </row>
    <row r="86" spans="1:17" ht="15" customHeight="1">
      <c r="F86" s="70" t="s">
        <v>65</v>
      </c>
      <c r="H86" s="58">
        <v>9373.616</v>
      </c>
      <c r="I86" s="58">
        <v>1708.9880000000001</v>
      </c>
      <c r="J86" s="58">
        <v>278.73099999999999</v>
      </c>
      <c r="K86" s="58">
        <v>909.88099999999997</v>
      </c>
      <c r="L86" s="58">
        <v>2522.13</v>
      </c>
      <c r="M86" s="58">
        <v>7121.2139999999999</v>
      </c>
      <c r="N86" s="58">
        <v>278.26100000000002</v>
      </c>
      <c r="O86" s="58">
        <v>185.732</v>
      </c>
      <c r="P86" s="58">
        <v>2497.181</v>
      </c>
      <c r="Q86" s="58">
        <f>SUM(H86:P86)</f>
        <v>24875.733999999997</v>
      </c>
    </row>
    <row r="87" spans="1:17" ht="15" customHeight="1">
      <c r="F87" s="70" t="s">
        <v>164</v>
      </c>
      <c r="H87" s="58">
        <v>0.31900000000000001</v>
      </c>
      <c r="I87" s="58">
        <v>389.23200000000003</v>
      </c>
      <c r="J87" s="58">
        <v>143.869</v>
      </c>
      <c r="K87" s="58">
        <v>19.308</v>
      </c>
      <c r="L87" s="58">
        <v>37.493000000000002</v>
      </c>
      <c r="M87" s="58">
        <v>372.322</v>
      </c>
      <c r="N87" s="58">
        <v>11.275</v>
      </c>
      <c r="O87" s="58">
        <v>1.5880000000000001</v>
      </c>
      <c r="P87" s="58">
        <v>42.706000000000003</v>
      </c>
      <c r="Q87" s="58">
        <f t="shared" ref="Q87" si="21">SUM(H87:P87)</f>
        <v>1018.1120000000001</v>
      </c>
    </row>
    <row r="88" spans="1:17" ht="9" customHeight="1">
      <c r="Q88" s="58"/>
    </row>
    <row r="89" spans="1:17" s="130" customFormat="1" ht="15" customHeight="1">
      <c r="A89" s="68"/>
      <c r="B89" s="68" t="s">
        <v>39</v>
      </c>
      <c r="C89" s="68"/>
      <c r="D89" s="68"/>
      <c r="E89" s="68"/>
      <c r="F89" s="68"/>
      <c r="G89" s="68"/>
      <c r="H89" s="57">
        <f>SUM(H90:H95)</f>
        <v>1232.8490000000002</v>
      </c>
      <c r="I89" s="57">
        <f t="shared" ref="I89" si="22">SUM(I90:I95)</f>
        <v>2317.9210000000003</v>
      </c>
      <c r="J89" s="57">
        <f t="shared" ref="J89" si="23">SUM(J90:J95)</f>
        <v>1102.6559999999999</v>
      </c>
      <c r="K89" s="57">
        <f t="shared" ref="K89" si="24">SUM(K90:K95)</f>
        <v>136.81300000000002</v>
      </c>
      <c r="L89" s="57">
        <f t="shared" ref="L89" si="25">SUM(L90:L95)</f>
        <v>3303.3249999999998</v>
      </c>
      <c r="M89" s="57">
        <f t="shared" ref="M89" si="26">SUM(M90:M95)</f>
        <v>5804.728000000001</v>
      </c>
      <c r="N89" s="57">
        <f t="shared" ref="N89" si="27">SUM(N90:N95)</f>
        <v>312.94099999999997</v>
      </c>
      <c r="O89" s="57">
        <f t="shared" ref="O89" si="28">SUM(O90:O95)</f>
        <v>78.860000000000014</v>
      </c>
      <c r="P89" s="57">
        <f t="shared" ref="P89" si="29">SUM(P90:P95)</f>
        <v>1587.6699999999998</v>
      </c>
      <c r="Q89" s="57">
        <f>SUM(H89:P89)</f>
        <v>15877.763000000003</v>
      </c>
    </row>
    <row r="90" spans="1:17" ht="15" customHeight="1">
      <c r="F90" s="70" t="s">
        <v>66</v>
      </c>
      <c r="H90" s="58">
        <v>1.1399999999999999</v>
      </c>
      <c r="I90" s="58">
        <v>817.71600000000001</v>
      </c>
      <c r="J90" s="58">
        <v>326.298</v>
      </c>
      <c r="K90" s="58">
        <v>46.981000000000002</v>
      </c>
      <c r="L90" s="58">
        <v>1328.521</v>
      </c>
      <c r="M90" s="58">
        <v>2500.8290000000002</v>
      </c>
      <c r="N90" s="58">
        <v>83.265000000000001</v>
      </c>
      <c r="O90" s="58">
        <v>8.2449999999999992</v>
      </c>
      <c r="P90" s="58">
        <v>790.85500000000002</v>
      </c>
      <c r="Q90" s="58">
        <f>SUM(H90:P90)</f>
        <v>5903.85</v>
      </c>
    </row>
    <row r="91" spans="1:17" ht="15" customHeight="1">
      <c r="F91" s="70" t="s">
        <v>41</v>
      </c>
      <c r="H91" s="63">
        <v>621.98400000000004</v>
      </c>
      <c r="I91" s="58">
        <v>224.643</v>
      </c>
      <c r="J91" s="58">
        <v>101.93899999999999</v>
      </c>
      <c r="K91" s="58">
        <v>22.478000000000002</v>
      </c>
      <c r="L91" s="58">
        <v>377.46600000000001</v>
      </c>
      <c r="M91" s="58">
        <v>1185.9780000000001</v>
      </c>
      <c r="N91" s="58">
        <v>24.19</v>
      </c>
      <c r="O91" s="58">
        <v>0.249</v>
      </c>
      <c r="P91" s="58">
        <v>73.415999999999997</v>
      </c>
      <c r="Q91" s="58">
        <f t="shared" ref="Q91:Q95" si="30">SUM(H91:P91)</f>
        <v>2632.3430000000003</v>
      </c>
    </row>
    <row r="92" spans="1:17" ht="15" customHeight="1">
      <c r="F92" s="70" t="s">
        <v>42</v>
      </c>
      <c r="H92" s="58">
        <v>0</v>
      </c>
      <c r="I92" s="58">
        <v>225.39500000000001</v>
      </c>
      <c r="J92" s="58">
        <v>58.966999999999999</v>
      </c>
      <c r="K92" s="58">
        <v>3.387</v>
      </c>
      <c r="L92" s="58">
        <v>302.399</v>
      </c>
      <c r="M92" s="58">
        <v>805.83199999999999</v>
      </c>
      <c r="N92" s="58">
        <v>38.076999999999998</v>
      </c>
      <c r="O92" s="58">
        <v>0.72499999999999998</v>
      </c>
      <c r="P92" s="58">
        <v>21.17</v>
      </c>
      <c r="Q92" s="58">
        <f t="shared" si="30"/>
        <v>1455.952</v>
      </c>
    </row>
    <row r="93" spans="1:17" ht="15" customHeight="1">
      <c r="F93" s="70" t="s">
        <v>40</v>
      </c>
      <c r="H93" s="58">
        <v>0</v>
      </c>
      <c r="I93" s="58">
        <v>77.218000000000004</v>
      </c>
      <c r="J93" s="58">
        <v>101.94199999999999</v>
      </c>
      <c r="K93" s="58">
        <v>10.167999999999999</v>
      </c>
      <c r="L93" s="58">
        <v>165.77</v>
      </c>
      <c r="M93" s="58">
        <v>185.768</v>
      </c>
      <c r="N93" s="58">
        <v>9.7240000000000002</v>
      </c>
      <c r="O93" s="58">
        <v>0.49</v>
      </c>
      <c r="P93" s="58">
        <v>186.255</v>
      </c>
      <c r="Q93" s="58">
        <f t="shared" si="30"/>
        <v>737.33500000000004</v>
      </c>
    </row>
    <row r="94" spans="1:17" ht="15" customHeight="1">
      <c r="F94" s="70" t="s">
        <v>45</v>
      </c>
      <c r="H94" s="58">
        <v>0</v>
      </c>
      <c r="I94" s="58">
        <v>13.96</v>
      </c>
      <c r="J94" s="58">
        <v>32.051000000000002</v>
      </c>
      <c r="K94" s="58">
        <v>2.3359999999999999</v>
      </c>
      <c r="L94" s="58">
        <v>11.148</v>
      </c>
      <c r="M94" s="58">
        <v>69.596000000000004</v>
      </c>
      <c r="N94" s="58">
        <v>15.391</v>
      </c>
      <c r="O94" s="58">
        <v>1.111</v>
      </c>
      <c r="P94" s="58">
        <v>4.0380000000000003</v>
      </c>
      <c r="Q94" s="58">
        <f t="shared" si="30"/>
        <v>149.631</v>
      </c>
    </row>
    <row r="95" spans="1:17" ht="15" customHeight="1">
      <c r="F95" s="70" t="s">
        <v>152</v>
      </c>
      <c r="H95" s="64">
        <v>609.72500000000002</v>
      </c>
      <c r="I95" s="64">
        <v>958.98900000000003</v>
      </c>
      <c r="J95" s="64">
        <v>481.459</v>
      </c>
      <c r="K95" s="64">
        <v>51.463000000000001</v>
      </c>
      <c r="L95" s="64">
        <v>1118.021</v>
      </c>
      <c r="M95" s="64">
        <v>1056.7249999999999</v>
      </c>
      <c r="N95" s="64">
        <v>142.29400000000001</v>
      </c>
      <c r="O95" s="64">
        <v>68.040000000000006</v>
      </c>
      <c r="P95" s="64">
        <v>511.93599999999998</v>
      </c>
      <c r="Q95" s="58">
        <f t="shared" si="30"/>
        <v>4998.6519999999991</v>
      </c>
    </row>
    <row r="96" spans="1:17" s="72" customFormat="1" ht="14.1" customHeight="1">
      <c r="A96" s="71"/>
      <c r="B96" s="71"/>
      <c r="C96" s="71"/>
      <c r="D96" s="71"/>
      <c r="E96" s="71"/>
      <c r="H96" s="64"/>
      <c r="I96" s="64"/>
      <c r="J96" s="64"/>
      <c r="K96" s="64"/>
      <c r="L96" s="64"/>
      <c r="M96" s="64"/>
      <c r="N96" s="64"/>
      <c r="O96" s="64"/>
      <c r="P96" s="64"/>
      <c r="Q96" s="64"/>
    </row>
    <row r="97" spans="1:31" s="75" customFormat="1" ht="15" customHeight="1">
      <c r="B97" s="74" t="s">
        <v>243</v>
      </c>
      <c r="H97" s="65">
        <v>1204.5029999999999</v>
      </c>
      <c r="I97" s="65">
        <v>1382.1790000000001</v>
      </c>
      <c r="J97" s="65">
        <v>600.04899999999998</v>
      </c>
      <c r="K97" s="65">
        <v>40.622</v>
      </c>
      <c r="L97" s="65">
        <v>1812.12</v>
      </c>
      <c r="M97" s="65">
        <v>2946.61</v>
      </c>
      <c r="N97" s="65">
        <v>151.07300000000001</v>
      </c>
      <c r="O97" s="65">
        <v>5.2610000000000001</v>
      </c>
      <c r="P97" s="65">
        <v>577.61099999999999</v>
      </c>
      <c r="Q97" s="65">
        <f>SUM(H97:P97)</f>
        <v>8720.0280000000021</v>
      </c>
    </row>
    <row r="98" spans="1:31" ht="9" customHeight="1">
      <c r="Q98" s="58"/>
    </row>
    <row r="99" spans="1:31" s="130" customFormat="1" ht="15" customHeight="1">
      <c r="A99" s="68"/>
      <c r="B99" s="68" t="s">
        <v>46</v>
      </c>
      <c r="C99" s="68"/>
      <c r="D99" s="68"/>
      <c r="E99" s="68"/>
      <c r="F99" s="68"/>
      <c r="G99" s="68"/>
      <c r="H99" s="57">
        <f>SUM(H100:H102)</f>
        <v>10.593999999999999</v>
      </c>
      <c r="I99" s="57">
        <f t="shared" ref="I99" si="31">SUM(I100:I102)</f>
        <v>1011.876</v>
      </c>
      <c r="J99" s="57">
        <f t="shared" ref="J99" si="32">SUM(J100:J102)</f>
        <v>435.899</v>
      </c>
      <c r="K99" s="57">
        <f t="shared" ref="K99" si="33">SUM(K100:K102)</f>
        <v>15.045</v>
      </c>
      <c r="L99" s="57">
        <f t="shared" ref="L99" si="34">SUM(L100:L102)</f>
        <v>259.80900000000003</v>
      </c>
      <c r="M99" s="57">
        <f t="shared" ref="M99" si="35">SUM(M100:M102)</f>
        <v>595.88300000000004</v>
      </c>
      <c r="N99" s="57">
        <f t="shared" ref="N99" si="36">SUM(N100:N102)</f>
        <v>70.356999999999999</v>
      </c>
      <c r="O99" s="57">
        <f t="shared" ref="O99" si="37">SUM(O100:O102)</f>
        <v>4.3320000000000007</v>
      </c>
      <c r="P99" s="57">
        <f t="shared" ref="P99" si="38">SUM(P100:P102)</f>
        <v>53.487000000000002</v>
      </c>
      <c r="Q99" s="57">
        <f>SUM(H99:P99)</f>
        <v>2457.2820000000002</v>
      </c>
    </row>
    <row r="100" spans="1:31" ht="15" customHeight="1">
      <c r="F100" s="70" t="s">
        <v>47</v>
      </c>
      <c r="H100" s="58">
        <v>10.593999999999999</v>
      </c>
      <c r="I100" s="58">
        <v>907.48900000000003</v>
      </c>
      <c r="J100" s="58">
        <v>310.88</v>
      </c>
      <c r="K100" s="58">
        <v>13.64</v>
      </c>
      <c r="L100" s="58">
        <v>218.60300000000001</v>
      </c>
      <c r="M100" s="58">
        <v>538.15200000000004</v>
      </c>
      <c r="N100" s="58">
        <v>67.453000000000003</v>
      </c>
      <c r="O100" s="58">
        <v>2.8069999999999999</v>
      </c>
      <c r="P100" s="58">
        <v>51.603999999999999</v>
      </c>
      <c r="Q100" s="58">
        <f>SUM(H100:P100)</f>
        <v>2121.2220000000002</v>
      </c>
    </row>
    <row r="101" spans="1:31" ht="15" customHeight="1">
      <c r="F101" s="70" t="s">
        <v>48</v>
      </c>
      <c r="H101" s="58">
        <v>0</v>
      </c>
      <c r="I101" s="58">
        <v>65.531000000000006</v>
      </c>
      <c r="J101" s="58">
        <v>35.07</v>
      </c>
      <c r="K101" s="58">
        <v>0.14199999999999999</v>
      </c>
      <c r="L101" s="58">
        <v>32.354999999999997</v>
      </c>
      <c r="M101" s="58">
        <v>28.038</v>
      </c>
      <c r="N101" s="58">
        <v>2.5630000000000002</v>
      </c>
      <c r="O101" s="58">
        <v>1.452</v>
      </c>
      <c r="P101" s="58">
        <v>0.43</v>
      </c>
      <c r="Q101" s="58">
        <f t="shared" ref="Q101:Q102" si="39">SUM(H101:P101)</f>
        <v>165.58099999999999</v>
      </c>
    </row>
    <row r="102" spans="1:31" ht="15" customHeight="1">
      <c r="F102" s="70" t="s">
        <v>153</v>
      </c>
      <c r="H102" s="58">
        <v>0</v>
      </c>
      <c r="I102" s="58">
        <v>38.856000000000002</v>
      </c>
      <c r="J102" s="58">
        <v>89.948999999999998</v>
      </c>
      <c r="K102" s="58">
        <v>1.2629999999999999</v>
      </c>
      <c r="L102" s="58">
        <v>8.8510000000000009</v>
      </c>
      <c r="M102" s="58">
        <v>29.693000000000001</v>
      </c>
      <c r="N102" s="58">
        <v>0.34100000000000003</v>
      </c>
      <c r="O102" s="58">
        <v>7.2999999999999995E-2</v>
      </c>
      <c r="P102" s="58">
        <v>1.4530000000000001</v>
      </c>
      <c r="Q102" s="58">
        <f t="shared" si="39"/>
        <v>170.47900000000004</v>
      </c>
    </row>
    <row r="103" spans="1:31" ht="9" customHeight="1">
      <c r="Q103" s="58"/>
    </row>
    <row r="104" spans="1:31" s="130" customFormat="1" ht="15" customHeight="1">
      <c r="A104" s="68"/>
      <c r="B104" s="68" t="s">
        <v>49</v>
      </c>
      <c r="C104" s="68"/>
      <c r="D104" s="68"/>
      <c r="E104" s="68"/>
      <c r="F104" s="68"/>
      <c r="G104" s="68"/>
      <c r="H104" s="57">
        <v>0</v>
      </c>
      <c r="I104" s="57">
        <v>41.624000000000002</v>
      </c>
      <c r="J104" s="57">
        <v>272.23099999999999</v>
      </c>
      <c r="K104" s="57">
        <v>181.89</v>
      </c>
      <c r="L104" s="57">
        <v>78.66</v>
      </c>
      <c r="M104" s="57">
        <v>226.93600000000001</v>
      </c>
      <c r="N104" s="57">
        <v>10.653</v>
      </c>
      <c r="O104" s="57">
        <v>2.1309999999999998</v>
      </c>
      <c r="P104" s="406">
        <v>-7.09</v>
      </c>
      <c r="Q104" s="57">
        <f>SUM(H104:P104)</f>
        <v>807.03499999999997</v>
      </c>
    </row>
    <row r="105" spans="1:31" ht="9" customHeight="1">
      <c r="H105" s="66"/>
      <c r="I105" s="66"/>
      <c r="J105" s="66"/>
      <c r="K105" s="66"/>
      <c r="L105" s="66"/>
      <c r="M105" s="66"/>
      <c r="N105" s="66"/>
      <c r="O105" s="66"/>
      <c r="P105" s="66"/>
      <c r="Q105" s="66"/>
    </row>
    <row r="106" spans="1:31" s="68" customFormat="1" ht="15" customHeight="1">
      <c r="B106" s="76" t="s">
        <v>173</v>
      </c>
      <c r="C106" s="76"/>
      <c r="D106" s="76"/>
      <c r="E106" s="76"/>
      <c r="H106" s="57">
        <v>16.814</v>
      </c>
      <c r="I106" s="57">
        <v>0.71760000000000002</v>
      </c>
      <c r="J106" s="57">
        <v>125.617</v>
      </c>
      <c r="K106" s="57">
        <v>0</v>
      </c>
      <c r="L106" s="57">
        <v>4.8000000000000001E-2</v>
      </c>
      <c r="M106" s="57">
        <v>2.5510000000000002</v>
      </c>
      <c r="N106" s="57">
        <v>0</v>
      </c>
      <c r="O106" s="57">
        <v>0</v>
      </c>
      <c r="P106" s="57">
        <v>0.72140000000000004</v>
      </c>
      <c r="Q106" s="57">
        <f>SUM(H106:P106)</f>
        <v>146.46899999999999</v>
      </c>
    </row>
    <row r="107" spans="1:31" s="95" customFormat="1" ht="14.1" customHeight="1">
      <c r="A107" s="365"/>
      <c r="B107" s="364"/>
      <c r="C107" s="364"/>
      <c r="D107" s="364"/>
      <c r="E107" s="364"/>
      <c r="F107" s="365"/>
      <c r="G107" s="365"/>
      <c r="H107" s="366"/>
      <c r="I107" s="366"/>
      <c r="J107" s="366"/>
      <c r="K107" s="366"/>
      <c r="L107" s="366"/>
      <c r="M107" s="366"/>
      <c r="N107" s="366"/>
      <c r="O107" s="366"/>
      <c r="P107" s="366"/>
      <c r="Q107" s="373"/>
    </row>
    <row r="108" spans="1:31" s="257" customFormat="1" ht="20.100000000000001" customHeight="1" thickBot="1">
      <c r="A108" s="370"/>
      <c r="B108" s="371" t="s">
        <v>174</v>
      </c>
      <c r="C108" s="370"/>
      <c r="D108" s="353"/>
      <c r="E108" s="353"/>
      <c r="F108" s="353"/>
      <c r="G108" s="372"/>
      <c r="H108" s="369">
        <f t="shared" ref="H108:P108" si="40">SUM(H68+H85+H89+H99+H104+H106)</f>
        <v>12741.371999999999</v>
      </c>
      <c r="I108" s="369">
        <f t="shared" si="40"/>
        <v>13785.6386</v>
      </c>
      <c r="J108" s="369">
        <f t="shared" si="40"/>
        <v>12502.511999999999</v>
      </c>
      <c r="K108" s="369">
        <f t="shared" si="40"/>
        <v>3240.8149999999996</v>
      </c>
      <c r="L108" s="369">
        <f t="shared" si="40"/>
        <v>13350.560000000001</v>
      </c>
      <c r="M108" s="369">
        <f t="shared" si="40"/>
        <v>27267.783000000003</v>
      </c>
      <c r="N108" s="369">
        <f t="shared" si="40"/>
        <v>2516.7809999999995</v>
      </c>
      <c r="O108" s="369">
        <f t="shared" si="40"/>
        <v>330.95899999999995</v>
      </c>
      <c r="P108" s="369">
        <f t="shared" si="40"/>
        <v>7230.193400000001</v>
      </c>
      <c r="Q108" s="369">
        <f>SUM(H108:P108)</f>
        <v>92966.614000000001</v>
      </c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</row>
    <row r="109" spans="1:31" s="257" customFormat="1" ht="20.100000000000001" customHeight="1">
      <c r="A109" s="157"/>
      <c r="B109" s="71"/>
      <c r="C109" s="157"/>
      <c r="D109" s="77"/>
      <c r="E109" s="77"/>
      <c r="F109" s="77"/>
      <c r="G109" s="147"/>
      <c r="H109" s="79"/>
      <c r="I109" s="79"/>
      <c r="J109" s="79"/>
      <c r="K109" s="79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</row>
    <row r="110" spans="1:31" s="256" customFormat="1" ht="6.95" customHeight="1">
      <c r="B110" s="262"/>
      <c r="C110" s="262"/>
      <c r="D110" s="262"/>
      <c r="E110" s="262"/>
      <c r="H110" s="263"/>
      <c r="I110" s="263"/>
      <c r="J110" s="263"/>
      <c r="K110" s="263"/>
      <c r="L110" s="263"/>
      <c r="M110" s="263"/>
      <c r="N110" s="263"/>
      <c r="O110" s="263"/>
      <c r="P110" s="263"/>
      <c r="Q110" s="263"/>
    </row>
    <row r="111" spans="1:31" ht="6.95" customHeight="1">
      <c r="B111" s="71"/>
      <c r="C111" s="71"/>
      <c r="D111" s="71"/>
      <c r="E111" s="71"/>
      <c r="F111" s="72"/>
      <c r="G111" s="72"/>
      <c r="H111" s="64"/>
      <c r="I111" s="64"/>
      <c r="J111" s="64"/>
      <c r="K111" s="64"/>
      <c r="L111" s="64"/>
      <c r="M111" s="64"/>
      <c r="N111" s="64"/>
      <c r="O111" s="64"/>
      <c r="P111" s="64"/>
      <c r="Q111" s="60"/>
    </row>
    <row r="112" spans="1:31" s="95" customFormat="1">
      <c r="B112" s="70"/>
      <c r="C112" s="69" t="s">
        <v>145</v>
      </c>
      <c r="D112" s="69"/>
      <c r="E112" s="69"/>
      <c r="F112" s="70" t="s">
        <v>244</v>
      </c>
      <c r="G112" s="70"/>
      <c r="H112" s="58"/>
      <c r="I112" s="58"/>
      <c r="J112" s="58"/>
      <c r="K112" s="58"/>
      <c r="L112" s="58"/>
      <c r="M112" s="58"/>
      <c r="N112" s="58"/>
      <c r="O112" s="58"/>
      <c r="P112" s="58"/>
      <c r="Q112" s="224"/>
    </row>
    <row r="113" spans="1:17" s="95" customFormat="1">
      <c r="B113" s="70"/>
      <c r="C113" s="397"/>
      <c r="D113" s="397"/>
      <c r="E113" s="397"/>
      <c r="F113" s="70" t="s">
        <v>160</v>
      </c>
      <c r="G113" s="70"/>
      <c r="H113" s="58"/>
      <c r="I113" s="58"/>
      <c r="J113" s="58"/>
      <c r="K113" s="58"/>
      <c r="L113" s="58"/>
      <c r="M113" s="58"/>
      <c r="N113" s="58"/>
      <c r="O113" s="58"/>
      <c r="P113" s="58"/>
      <c r="Q113" s="224"/>
    </row>
    <row r="114" spans="1:17" s="95" customFormat="1" ht="2.25" customHeight="1">
      <c r="B114" s="70"/>
      <c r="C114" s="397"/>
      <c r="D114" s="397"/>
      <c r="E114" s="397"/>
      <c r="F114" s="70"/>
      <c r="G114" s="70"/>
      <c r="H114" s="58"/>
      <c r="I114" s="58"/>
      <c r="J114" s="58"/>
      <c r="K114" s="58"/>
      <c r="L114" s="58"/>
      <c r="M114" s="58"/>
      <c r="N114" s="58"/>
      <c r="O114" s="58"/>
      <c r="P114" s="58"/>
      <c r="Q114" s="224"/>
    </row>
    <row r="115" spans="1:17">
      <c r="B115" s="70"/>
      <c r="C115" s="264" t="s">
        <v>143</v>
      </c>
      <c r="D115" s="264"/>
      <c r="E115" s="264"/>
      <c r="F115" s="177" t="s">
        <v>245</v>
      </c>
      <c r="Q115" s="143"/>
    </row>
    <row r="116" spans="1:17">
      <c r="B116" s="70"/>
      <c r="C116" s="264"/>
      <c r="D116" s="264"/>
      <c r="E116" s="264"/>
      <c r="F116" s="177" t="s">
        <v>161</v>
      </c>
      <c r="Q116" s="143"/>
    </row>
    <row r="117" spans="1:17" ht="9" customHeight="1">
      <c r="B117" s="77"/>
      <c r="C117" s="199"/>
      <c r="D117" s="199"/>
      <c r="E117" s="199"/>
      <c r="F117" s="199"/>
      <c r="G117" s="239"/>
      <c r="H117" s="239"/>
      <c r="I117" s="239"/>
      <c r="J117" s="239"/>
      <c r="K117" s="239"/>
      <c r="L117" s="239"/>
      <c r="M117" s="239"/>
      <c r="N117" s="239"/>
      <c r="O117" s="239"/>
      <c r="P117" s="239"/>
      <c r="Q117" s="239"/>
    </row>
    <row r="118" spans="1:17" s="135" customFormat="1" ht="16.5" customHeight="1">
      <c r="A118" s="508" t="s">
        <v>192</v>
      </c>
      <c r="B118" s="508"/>
      <c r="C118" s="508"/>
      <c r="D118" s="508"/>
      <c r="E118" s="508"/>
      <c r="F118" s="508"/>
      <c r="G118" s="508"/>
      <c r="H118" s="508"/>
      <c r="I118" s="508"/>
      <c r="J118" s="508"/>
      <c r="K118" s="508"/>
      <c r="L118" s="508"/>
      <c r="M118" s="508"/>
      <c r="N118" s="508"/>
      <c r="O118" s="508"/>
      <c r="P118" s="508"/>
      <c r="Q118" s="508"/>
    </row>
    <row r="119" spans="1:17" ht="16.5" customHeight="1"/>
    <row r="121" spans="1:17">
      <c r="F121" s="95"/>
    </row>
    <row r="123" spans="1:17">
      <c r="F123" s="265"/>
      <c r="Q123" s="139"/>
    </row>
    <row r="124" spans="1:17">
      <c r="F124" s="265"/>
    </row>
    <row r="125" spans="1:17">
      <c r="F125" s="265"/>
    </row>
    <row r="126" spans="1:17">
      <c r="F126" s="265"/>
      <c r="Q126" s="139"/>
    </row>
    <row r="134" spans="17:17">
      <c r="Q134" s="58"/>
    </row>
    <row r="135" spans="17:17">
      <c r="Q135" s="58"/>
    </row>
    <row r="136" spans="17:17">
      <c r="Q136" s="58"/>
    </row>
    <row r="137" spans="17:17">
      <c r="Q137" s="58"/>
    </row>
    <row r="138" spans="17:17">
      <c r="Q138" s="58"/>
    </row>
    <row r="139" spans="17:17">
      <c r="Q139" s="58"/>
    </row>
    <row r="140" spans="17:17">
      <c r="Q140" s="58"/>
    </row>
    <row r="141" spans="17:17">
      <c r="Q141" s="58"/>
    </row>
    <row r="142" spans="17:17">
      <c r="Q142" s="58"/>
    </row>
    <row r="143" spans="17:17">
      <c r="Q143" s="58"/>
    </row>
    <row r="144" spans="17:17">
      <c r="Q144" s="58"/>
    </row>
    <row r="145" spans="17:17">
      <c r="Q145" s="58"/>
    </row>
    <row r="146" spans="17:17">
      <c r="Q146" s="58"/>
    </row>
    <row r="147" spans="17:17">
      <c r="Q147" s="58"/>
    </row>
    <row r="148" spans="17:17">
      <c r="Q148" s="58"/>
    </row>
    <row r="149" spans="17:17">
      <c r="Q149" s="58"/>
    </row>
    <row r="150" spans="17:17">
      <c r="Q150" s="58"/>
    </row>
    <row r="151" spans="17:17">
      <c r="Q151" s="58"/>
    </row>
    <row r="152" spans="17:17">
      <c r="Q152" s="58"/>
    </row>
    <row r="153" spans="17:17">
      <c r="Q153" s="58"/>
    </row>
    <row r="154" spans="17:17">
      <c r="Q154" s="58"/>
    </row>
    <row r="155" spans="17:17">
      <c r="Q155" s="58"/>
    </row>
    <row r="156" spans="17:17">
      <c r="Q156" s="58"/>
    </row>
    <row r="157" spans="17:17">
      <c r="Q157" s="58"/>
    </row>
    <row r="158" spans="17:17">
      <c r="Q158" s="58"/>
    </row>
    <row r="159" spans="17:17">
      <c r="Q159" s="58"/>
    </row>
    <row r="160" spans="17:17">
      <c r="Q160" s="58"/>
    </row>
    <row r="161" spans="17:17">
      <c r="Q161" s="58"/>
    </row>
    <row r="162" spans="17:17">
      <c r="Q162" s="58"/>
    </row>
    <row r="163" spans="17:17">
      <c r="Q163" s="58"/>
    </row>
    <row r="164" spans="17:17">
      <c r="Q164" s="58"/>
    </row>
    <row r="165" spans="17:17">
      <c r="Q165" s="58"/>
    </row>
    <row r="166" spans="17:17">
      <c r="Q166" s="58"/>
    </row>
    <row r="167" spans="17:17">
      <c r="Q167" s="58"/>
    </row>
    <row r="168" spans="17:17">
      <c r="Q168" s="58"/>
    </row>
    <row r="169" spans="17:17">
      <c r="Q169" s="58"/>
    </row>
    <row r="170" spans="17:17">
      <c r="Q170" s="58"/>
    </row>
    <row r="171" spans="17:17">
      <c r="Q171" s="58"/>
    </row>
    <row r="172" spans="17:17">
      <c r="Q172" s="58"/>
    </row>
    <row r="173" spans="17:17">
      <c r="Q173" s="58"/>
    </row>
    <row r="174" spans="17:17">
      <c r="Q174" s="58"/>
    </row>
    <row r="175" spans="17:17">
      <c r="Q175" s="58"/>
    </row>
    <row r="176" spans="17:17">
      <c r="Q176" s="58"/>
    </row>
    <row r="177" spans="17:17">
      <c r="Q177" s="58"/>
    </row>
    <row r="178" spans="17:17">
      <c r="Q178" s="58"/>
    </row>
    <row r="179" spans="17:17">
      <c r="Q179" s="58"/>
    </row>
    <row r="180" spans="17:17">
      <c r="Q180" s="58"/>
    </row>
    <row r="181" spans="17:17">
      <c r="Q181" s="58"/>
    </row>
    <row r="182" spans="17:17">
      <c r="Q182" s="58"/>
    </row>
    <row r="183" spans="17:17">
      <c r="Q183" s="58"/>
    </row>
    <row r="184" spans="17:17">
      <c r="Q184" s="58"/>
    </row>
    <row r="185" spans="17:17">
      <c r="Q185" s="58"/>
    </row>
    <row r="186" spans="17:17">
      <c r="Q186" s="58"/>
    </row>
    <row r="187" spans="17:17">
      <c r="Q187" s="58"/>
    </row>
    <row r="188" spans="17:17">
      <c r="Q188" s="58"/>
    </row>
    <row r="189" spans="17:17">
      <c r="Q189" s="58"/>
    </row>
    <row r="190" spans="17:17">
      <c r="Q190" s="58"/>
    </row>
    <row r="191" spans="17:17">
      <c r="Q191" s="58"/>
    </row>
    <row r="192" spans="17:17">
      <c r="Q192" s="58"/>
    </row>
    <row r="193" spans="17:17">
      <c r="Q193" s="58"/>
    </row>
    <row r="194" spans="17:17">
      <c r="Q194" s="58"/>
    </row>
    <row r="195" spans="17:17">
      <c r="Q195" s="58"/>
    </row>
    <row r="196" spans="17:17">
      <c r="Q196" s="58"/>
    </row>
    <row r="197" spans="17:17">
      <c r="Q197" s="58"/>
    </row>
    <row r="198" spans="17:17">
      <c r="Q198" s="58"/>
    </row>
    <row r="199" spans="17:17">
      <c r="Q199" s="58"/>
    </row>
    <row r="200" spans="17:17">
      <c r="Q200" s="58"/>
    </row>
    <row r="201" spans="17:17">
      <c r="Q201" s="58"/>
    </row>
    <row r="202" spans="17:17">
      <c r="Q202" s="58"/>
    </row>
    <row r="203" spans="17:17">
      <c r="Q203" s="58"/>
    </row>
    <row r="204" spans="17:17">
      <c r="Q204" s="58"/>
    </row>
    <row r="205" spans="17:17">
      <c r="Q205" s="58"/>
    </row>
    <row r="206" spans="17:17">
      <c r="Q206" s="58"/>
    </row>
    <row r="207" spans="17:17">
      <c r="Q207" s="58"/>
    </row>
    <row r="208" spans="17:17">
      <c r="Q208" s="58"/>
    </row>
    <row r="209" spans="17:17">
      <c r="Q209" s="58"/>
    </row>
    <row r="210" spans="17:17">
      <c r="Q210" s="58"/>
    </row>
    <row r="211" spans="17:17">
      <c r="Q211" s="58"/>
    </row>
    <row r="212" spans="17:17">
      <c r="Q212" s="58"/>
    </row>
    <row r="213" spans="17:17">
      <c r="Q213" s="58"/>
    </row>
    <row r="214" spans="17:17">
      <c r="Q214" s="58"/>
    </row>
    <row r="215" spans="17:17">
      <c r="Q215" s="58"/>
    </row>
    <row r="216" spans="17:17">
      <c r="Q216" s="58"/>
    </row>
    <row r="217" spans="17:17">
      <c r="Q217" s="58"/>
    </row>
    <row r="218" spans="17:17">
      <c r="Q218" s="58"/>
    </row>
    <row r="219" spans="17:17">
      <c r="Q219" s="58"/>
    </row>
    <row r="220" spans="17:17">
      <c r="Q220" s="58"/>
    </row>
    <row r="221" spans="17:17">
      <c r="Q221" s="58"/>
    </row>
    <row r="222" spans="17:17">
      <c r="Q222" s="58"/>
    </row>
    <row r="223" spans="17:17">
      <c r="Q223" s="58"/>
    </row>
    <row r="224" spans="17:17">
      <c r="Q224" s="58"/>
    </row>
    <row r="225" spans="17:17">
      <c r="Q225" s="58"/>
    </row>
    <row r="226" spans="17:17">
      <c r="Q226" s="58"/>
    </row>
    <row r="227" spans="17:17">
      <c r="Q227" s="58"/>
    </row>
    <row r="228" spans="17:17">
      <c r="Q228" s="58"/>
    </row>
    <row r="229" spans="17:17">
      <c r="Q229" s="58"/>
    </row>
    <row r="230" spans="17:17">
      <c r="Q230" s="58"/>
    </row>
    <row r="231" spans="17:17">
      <c r="Q231" s="58"/>
    </row>
    <row r="232" spans="17:17">
      <c r="Q232" s="58"/>
    </row>
    <row r="233" spans="17:17">
      <c r="Q233" s="58"/>
    </row>
    <row r="234" spans="17:17">
      <c r="Q234" s="58"/>
    </row>
    <row r="235" spans="17:17">
      <c r="Q235" s="58"/>
    </row>
    <row r="236" spans="17:17">
      <c r="Q236" s="58"/>
    </row>
    <row r="237" spans="17:17">
      <c r="Q237" s="58"/>
    </row>
    <row r="238" spans="17:17">
      <c r="Q238" s="58"/>
    </row>
    <row r="239" spans="17:17">
      <c r="Q239" s="58"/>
    </row>
    <row r="240" spans="17:17">
      <c r="Q240" s="58"/>
    </row>
    <row r="241" spans="17:17">
      <c r="Q241" s="58"/>
    </row>
    <row r="242" spans="17:17">
      <c r="Q242" s="58"/>
    </row>
    <row r="243" spans="17:17">
      <c r="Q243" s="58"/>
    </row>
    <row r="244" spans="17:17">
      <c r="Q244" s="58"/>
    </row>
    <row r="245" spans="17:17">
      <c r="Q245" s="58"/>
    </row>
    <row r="246" spans="17:17">
      <c r="Q246" s="58"/>
    </row>
    <row r="247" spans="17:17">
      <c r="Q247" s="58"/>
    </row>
    <row r="248" spans="17:17">
      <c r="Q248" s="58"/>
    </row>
    <row r="249" spans="17:17">
      <c r="Q249" s="58"/>
    </row>
    <row r="250" spans="17:17">
      <c r="Q250" s="58"/>
    </row>
    <row r="251" spans="17:17">
      <c r="Q251" s="58"/>
    </row>
    <row r="252" spans="17:17">
      <c r="Q252" s="58"/>
    </row>
    <row r="253" spans="17:17">
      <c r="Q253" s="58"/>
    </row>
    <row r="254" spans="17:17">
      <c r="Q254" s="58"/>
    </row>
    <row r="255" spans="17:17">
      <c r="Q255" s="58"/>
    </row>
    <row r="256" spans="17:17">
      <c r="Q256" s="58"/>
    </row>
    <row r="257" spans="17:17">
      <c r="Q257" s="58"/>
    </row>
  </sheetData>
  <sheetProtection algorithmName="SHA-512" hashValue="LuaNUdia6LR1HUGDDvlVe4ZHXWYKgXbwfNTb2qoZarBj78leJ4L3zaU5bOP8SmborcNSWyt7VlpNuuhymz5ISQ==" saltValue="AmkRuetwkMWpf8mZOztfJw==" spinCount="100000" sheet="1" objects="1" scenarios="1"/>
  <sortState ref="A11:AK22">
    <sortCondition descending="1" ref="Q11:Q22"/>
  </sortState>
  <mergeCells count="14">
    <mergeCell ref="A118:Q118"/>
    <mergeCell ref="A8:Q8"/>
    <mergeCell ref="F2:L2"/>
    <mergeCell ref="N2:N3"/>
    <mergeCell ref="F3:K3"/>
    <mergeCell ref="P3:Q4"/>
    <mergeCell ref="A2:E3"/>
    <mergeCell ref="A66:Q66"/>
    <mergeCell ref="A58:Q58"/>
    <mergeCell ref="F61:L61"/>
    <mergeCell ref="N61:N62"/>
    <mergeCell ref="F62:K62"/>
    <mergeCell ref="P62:Q63"/>
    <mergeCell ref="A61:E62"/>
  </mergeCells>
  <printOptions horizontalCentered="1"/>
  <pageMargins left="0.19685039370078741" right="0" top="0.47244094488188981" bottom="0.19685039370078741" header="0.31496062992125984" footer="0.31496062992125984"/>
  <pageSetup paperSize="9" scale="58" fitToHeight="0" orientation="landscape" r:id="rId1"/>
  <rowBreaks count="1" manualBreakCount="1">
    <brk id="59" max="16" man="1"/>
  </rowBreaks>
  <ignoredErrors>
    <ignoredError sqref="H68 I68:P68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23"/>
  <sheetViews>
    <sheetView view="pageBreakPreview" zoomScale="90" zoomScaleNormal="90" zoomScaleSheetLayoutView="90" workbookViewId="0">
      <selection activeCell="I6" sqref="I6"/>
    </sheetView>
  </sheetViews>
  <sheetFormatPr defaultColWidth="9.140625" defaultRowHeight="15.75"/>
  <cols>
    <col min="1" max="1" width="1.28515625" style="83" customWidth="1"/>
    <col min="2" max="2" width="2.42578125" style="82" customWidth="1"/>
    <col min="3" max="3" width="5.7109375" style="82" customWidth="1"/>
    <col min="4" max="4" width="7.7109375" style="82" customWidth="1"/>
    <col min="5" max="5" width="5" style="82" customWidth="1"/>
    <col min="6" max="6" width="28.85546875" style="83" customWidth="1"/>
    <col min="7" max="7" width="0.85546875" style="83" customWidth="1"/>
    <col min="8" max="8" width="18.7109375" style="84" customWidth="1"/>
    <col min="9" max="9" width="17.7109375" style="84" customWidth="1"/>
    <col min="10" max="11" width="14.7109375" style="84" customWidth="1"/>
    <col min="12" max="12" width="21.28515625" style="84" customWidth="1"/>
    <col min="13" max="16" width="16.7109375" style="84" customWidth="1"/>
    <col min="17" max="17" width="15.7109375" style="282" customWidth="1"/>
    <col min="18" max="18" width="16.85546875" style="83" bestFit="1" customWidth="1"/>
    <col min="19" max="19" width="14" style="83" bestFit="1" customWidth="1"/>
    <col min="20" max="16384" width="9.140625" style="83"/>
  </cols>
  <sheetData>
    <row r="2" spans="1:22" s="266" customFormat="1" ht="15" customHeight="1">
      <c r="A2" s="514" t="s">
        <v>271</v>
      </c>
      <c r="B2" s="514"/>
      <c r="C2" s="514"/>
      <c r="D2" s="514"/>
      <c r="E2" s="514"/>
      <c r="F2" s="510" t="s">
        <v>144</v>
      </c>
      <c r="G2" s="510"/>
      <c r="H2" s="510"/>
      <c r="I2" s="510"/>
      <c r="J2" s="510"/>
      <c r="K2" s="510"/>
      <c r="L2" s="510"/>
      <c r="M2" s="77"/>
      <c r="N2" s="511"/>
      <c r="O2" s="77"/>
      <c r="P2" s="77"/>
      <c r="Q2" s="78"/>
    </row>
    <row r="3" spans="1:22" s="267" customFormat="1" ht="15" customHeight="1">
      <c r="A3" s="514"/>
      <c r="B3" s="514"/>
      <c r="C3" s="514"/>
      <c r="D3" s="514"/>
      <c r="E3" s="514"/>
      <c r="F3" s="512" t="s">
        <v>255</v>
      </c>
      <c r="G3" s="512"/>
      <c r="H3" s="512"/>
      <c r="I3" s="512"/>
      <c r="J3" s="512"/>
      <c r="K3" s="512"/>
      <c r="L3" s="243"/>
      <c r="M3" s="244"/>
      <c r="N3" s="511"/>
      <c r="O3" s="243"/>
      <c r="P3" s="493"/>
      <c r="Q3" s="493"/>
    </row>
    <row r="4" spans="1:22" ht="12.75" customHeight="1" thickBot="1">
      <c r="A4" s="245"/>
      <c r="B4" s="360"/>
      <c r="C4" s="360"/>
      <c r="D4" s="360"/>
      <c r="E4" s="360"/>
      <c r="F4" s="361"/>
      <c r="G4" s="362"/>
      <c r="H4" s="363"/>
      <c r="I4" s="363"/>
      <c r="J4" s="363"/>
      <c r="K4" s="363"/>
      <c r="L4" s="363"/>
      <c r="M4" s="363"/>
      <c r="N4" s="363"/>
      <c r="O4" s="363"/>
      <c r="P4" s="513"/>
      <c r="Q4" s="513"/>
    </row>
    <row r="5" spans="1:22" s="272" customFormat="1" ht="87" customHeight="1">
      <c r="A5" s="268"/>
      <c r="B5" s="269"/>
      <c r="C5" s="269"/>
      <c r="D5" s="269"/>
      <c r="E5" s="269"/>
      <c r="F5" s="268"/>
      <c r="G5" s="268"/>
      <c r="H5" s="270" t="s">
        <v>61</v>
      </c>
      <c r="I5" s="270" t="s">
        <v>14</v>
      </c>
      <c r="J5" s="270" t="s">
        <v>15</v>
      </c>
      <c r="K5" s="270" t="s">
        <v>16</v>
      </c>
      <c r="L5" s="270" t="s">
        <v>19</v>
      </c>
      <c r="M5" s="270" t="s">
        <v>20</v>
      </c>
      <c r="N5" s="270" t="s">
        <v>24</v>
      </c>
      <c r="O5" s="270" t="s">
        <v>25</v>
      </c>
      <c r="P5" s="270" t="s">
        <v>131</v>
      </c>
      <c r="Q5" s="271" t="s">
        <v>75</v>
      </c>
    </row>
    <row r="6" spans="1:22" s="268" customFormat="1" ht="68.25" customHeight="1">
      <c r="B6" s="269"/>
      <c r="C6" s="269"/>
      <c r="D6" s="269"/>
      <c r="E6" s="269"/>
      <c r="F6" s="393"/>
      <c r="H6" s="394" t="s">
        <v>62</v>
      </c>
      <c r="I6" s="394" t="s">
        <v>3</v>
      </c>
      <c r="J6" s="394" t="s">
        <v>4</v>
      </c>
      <c r="K6" s="394" t="s">
        <v>0</v>
      </c>
      <c r="L6" s="273" t="s">
        <v>8</v>
      </c>
      <c r="M6" s="394" t="s">
        <v>9</v>
      </c>
      <c r="N6" s="394" t="s">
        <v>11</v>
      </c>
      <c r="O6" s="394" t="s">
        <v>12</v>
      </c>
      <c r="P6" s="394" t="s">
        <v>89</v>
      </c>
      <c r="Q6" s="273" t="s">
        <v>88</v>
      </c>
    </row>
    <row r="7" spans="1:22" s="274" customFormat="1" ht="24.75" customHeight="1">
      <c r="A7" s="509" t="s">
        <v>226</v>
      </c>
      <c r="B7" s="509"/>
      <c r="C7" s="509"/>
      <c r="D7" s="509"/>
      <c r="E7" s="509"/>
      <c r="F7" s="509"/>
      <c r="G7" s="509"/>
      <c r="H7" s="509"/>
      <c r="I7" s="509"/>
      <c r="J7" s="509"/>
      <c r="K7" s="509"/>
      <c r="L7" s="509"/>
      <c r="M7" s="509"/>
      <c r="N7" s="509"/>
      <c r="O7" s="509"/>
      <c r="P7" s="509"/>
      <c r="Q7" s="509"/>
    </row>
    <row r="8" spans="1:22" s="92" customFormat="1" ht="9" customHeight="1">
      <c r="B8" s="85"/>
      <c r="C8" s="85"/>
      <c r="D8" s="85"/>
      <c r="E8" s="85"/>
      <c r="G8" s="93"/>
      <c r="H8" s="275"/>
      <c r="I8" s="275"/>
      <c r="J8" s="275"/>
      <c r="K8" s="275"/>
      <c r="L8" s="275"/>
      <c r="M8" s="275"/>
      <c r="N8" s="275"/>
      <c r="O8" s="275"/>
      <c r="P8" s="93"/>
      <c r="Q8" s="276"/>
    </row>
    <row r="9" spans="1:22" s="277" customFormat="1" ht="15" customHeight="1">
      <c r="A9" s="81"/>
      <c r="B9" s="81" t="s">
        <v>26</v>
      </c>
      <c r="C9" s="81"/>
      <c r="D9" s="81"/>
      <c r="E9" s="81"/>
      <c r="F9" s="81"/>
      <c r="G9" s="81"/>
      <c r="H9" s="57">
        <f t="shared" ref="H9:P9" si="0">SUM(H10:H22)</f>
        <v>1186.0610000000001</v>
      </c>
      <c r="I9" s="57">
        <f t="shared" si="0"/>
        <v>35973.567999999999</v>
      </c>
      <c r="J9" s="57">
        <f t="shared" si="0"/>
        <v>4078.1440000000002</v>
      </c>
      <c r="K9" s="57">
        <f t="shared" si="0"/>
        <v>3601.6689999999999</v>
      </c>
      <c r="L9" s="57">
        <f t="shared" si="0"/>
        <v>9542.1090000000022</v>
      </c>
      <c r="M9" s="57">
        <f t="shared" si="0"/>
        <v>14215.699999999997</v>
      </c>
      <c r="N9" s="57">
        <f t="shared" si="0"/>
        <v>2156.3100000000004</v>
      </c>
      <c r="O9" s="57">
        <f t="shared" si="0"/>
        <v>584.05100000000004</v>
      </c>
      <c r="P9" s="57">
        <f t="shared" si="0"/>
        <v>11900.045999999998</v>
      </c>
      <c r="Q9" s="57">
        <f t="shared" ref="Q9:Q21" si="1">SUM(H9:P9)</f>
        <v>83237.65800000001</v>
      </c>
    </row>
    <row r="10" spans="1:22" ht="15" customHeight="1">
      <c r="F10" s="83" t="s">
        <v>30</v>
      </c>
      <c r="H10" s="58">
        <v>398.09</v>
      </c>
      <c r="I10" s="58">
        <v>5437.6909999999998</v>
      </c>
      <c r="J10" s="58">
        <v>1480.5219999999999</v>
      </c>
      <c r="K10" s="58">
        <v>536.67399999999998</v>
      </c>
      <c r="L10" s="58">
        <v>5645.5450000000001</v>
      </c>
      <c r="M10" s="58">
        <v>6180.8779999999997</v>
      </c>
      <c r="N10" s="58">
        <v>540.49900000000002</v>
      </c>
      <c r="O10" s="58">
        <v>33.142000000000003</v>
      </c>
      <c r="P10" s="58">
        <v>2855.4169999999999</v>
      </c>
      <c r="Q10" s="58">
        <f t="shared" si="1"/>
        <v>23108.458000000002</v>
      </c>
      <c r="R10" s="84"/>
      <c r="S10" s="84"/>
      <c r="T10" s="84"/>
      <c r="U10" s="84"/>
      <c r="V10" s="84"/>
    </row>
    <row r="11" spans="1:22" ht="15" customHeight="1">
      <c r="F11" s="83" t="s">
        <v>92</v>
      </c>
      <c r="H11" s="58">
        <v>55.323999999999998</v>
      </c>
      <c r="I11" s="58">
        <v>1457.7940000000001</v>
      </c>
      <c r="J11" s="58">
        <v>230.87</v>
      </c>
      <c r="K11" s="58">
        <v>371.38299999999998</v>
      </c>
      <c r="L11" s="58">
        <v>1241.1790000000001</v>
      </c>
      <c r="M11" s="58">
        <v>1455.73</v>
      </c>
      <c r="N11" s="58">
        <v>770.79700000000003</v>
      </c>
      <c r="O11" s="58">
        <v>15.176</v>
      </c>
      <c r="P11" s="58">
        <v>962.95100000000002</v>
      </c>
      <c r="Q11" s="58">
        <f t="shared" si="1"/>
        <v>6561.2040000000015</v>
      </c>
      <c r="R11" s="84"/>
      <c r="S11" s="84"/>
      <c r="T11" s="84"/>
      <c r="U11" s="84"/>
      <c r="V11" s="84"/>
    </row>
    <row r="12" spans="1:22" ht="15" customHeight="1">
      <c r="F12" s="83" t="s">
        <v>32</v>
      </c>
      <c r="H12" s="58">
        <v>31.837</v>
      </c>
      <c r="I12" s="58">
        <v>10100.601000000001</v>
      </c>
      <c r="J12" s="58">
        <v>490.64499999999998</v>
      </c>
      <c r="K12" s="58">
        <v>502.23899999999998</v>
      </c>
      <c r="L12" s="58">
        <v>383.98700000000002</v>
      </c>
      <c r="M12" s="58">
        <v>1295.3130000000001</v>
      </c>
      <c r="N12" s="58">
        <v>63.578000000000003</v>
      </c>
      <c r="O12" s="58">
        <v>86.468000000000004</v>
      </c>
      <c r="P12" s="58">
        <v>2193.877</v>
      </c>
      <c r="Q12" s="58">
        <f t="shared" si="1"/>
        <v>15148.545</v>
      </c>
      <c r="R12" s="84"/>
      <c r="S12" s="84"/>
      <c r="T12" s="84"/>
      <c r="U12" s="84"/>
      <c r="V12" s="84"/>
    </row>
    <row r="13" spans="1:22" ht="15" customHeight="1">
      <c r="F13" s="83" t="s">
        <v>33</v>
      </c>
      <c r="H13" s="58">
        <v>127.577</v>
      </c>
      <c r="I13" s="58">
        <v>3248.1089999999999</v>
      </c>
      <c r="J13" s="58">
        <v>252.61600000000001</v>
      </c>
      <c r="K13" s="58">
        <v>57.140999999999998</v>
      </c>
      <c r="L13" s="58">
        <v>380.00400000000002</v>
      </c>
      <c r="M13" s="58">
        <v>982.38</v>
      </c>
      <c r="N13" s="58">
        <v>65.483000000000004</v>
      </c>
      <c r="O13" s="58">
        <v>86.447000000000003</v>
      </c>
      <c r="P13" s="58">
        <v>2367.7190000000001</v>
      </c>
      <c r="Q13" s="58">
        <f t="shared" si="1"/>
        <v>7567.4759999999997</v>
      </c>
      <c r="R13" s="84"/>
      <c r="S13" s="84"/>
      <c r="T13" s="84"/>
      <c r="U13" s="84"/>
      <c r="V13" s="84"/>
    </row>
    <row r="14" spans="1:22" ht="15" customHeight="1">
      <c r="F14" s="83" t="s">
        <v>31</v>
      </c>
      <c r="H14" s="58">
        <v>1.274</v>
      </c>
      <c r="I14" s="58">
        <v>2630.922</v>
      </c>
      <c r="J14" s="58">
        <v>161.65700000000001</v>
      </c>
      <c r="K14" s="58">
        <v>947.23500000000001</v>
      </c>
      <c r="L14" s="58">
        <v>165.16200000000001</v>
      </c>
      <c r="M14" s="58">
        <v>733.86199999999997</v>
      </c>
      <c r="N14" s="58">
        <v>35.036000000000001</v>
      </c>
      <c r="O14" s="58">
        <v>27.251000000000001</v>
      </c>
      <c r="P14" s="58">
        <v>547.11900000000003</v>
      </c>
      <c r="Q14" s="58">
        <f t="shared" si="1"/>
        <v>5249.518</v>
      </c>
      <c r="R14" s="84"/>
      <c r="S14" s="84"/>
      <c r="T14" s="84"/>
      <c r="U14" s="84"/>
      <c r="V14" s="84"/>
    </row>
    <row r="15" spans="1:22" ht="15" customHeight="1">
      <c r="F15" s="83" t="s">
        <v>28</v>
      </c>
      <c r="H15" s="58">
        <v>4.0000000000000001E-3</v>
      </c>
      <c r="I15" s="58">
        <v>2436.194</v>
      </c>
      <c r="J15" s="58">
        <v>492.55099999999999</v>
      </c>
      <c r="K15" s="58">
        <v>352.18700000000001</v>
      </c>
      <c r="L15" s="58">
        <v>179.85300000000001</v>
      </c>
      <c r="M15" s="58">
        <v>368.99400000000003</v>
      </c>
      <c r="N15" s="58">
        <v>94.367999999999995</v>
      </c>
      <c r="O15" s="58">
        <v>43.741999999999997</v>
      </c>
      <c r="P15" s="58">
        <v>517.72199999999998</v>
      </c>
      <c r="Q15" s="58">
        <f t="shared" si="1"/>
        <v>4485.6149999999998</v>
      </c>
      <c r="R15" s="84"/>
      <c r="S15" s="84"/>
      <c r="T15" s="84"/>
      <c r="U15" s="84"/>
      <c r="V15" s="84"/>
    </row>
    <row r="16" spans="1:22" ht="15" customHeight="1">
      <c r="F16" s="83" t="s">
        <v>34</v>
      </c>
      <c r="H16" s="58">
        <v>0</v>
      </c>
      <c r="I16" s="58">
        <v>2197.558</v>
      </c>
      <c r="J16" s="58">
        <v>99.76</v>
      </c>
      <c r="K16" s="58">
        <v>473.93599999999998</v>
      </c>
      <c r="L16" s="58">
        <v>78.894999999999996</v>
      </c>
      <c r="M16" s="58">
        <v>661.24900000000002</v>
      </c>
      <c r="N16" s="58">
        <v>54.350999999999999</v>
      </c>
      <c r="O16" s="58">
        <v>38.4</v>
      </c>
      <c r="P16" s="58">
        <v>578.51</v>
      </c>
      <c r="Q16" s="58">
        <f t="shared" si="1"/>
        <v>4182.6590000000006</v>
      </c>
      <c r="R16" s="84"/>
      <c r="S16" s="84"/>
      <c r="T16" s="84"/>
      <c r="U16" s="84"/>
      <c r="V16" s="84"/>
    </row>
    <row r="17" spans="1:22" ht="15" customHeight="1">
      <c r="F17" s="83" t="s">
        <v>36</v>
      </c>
      <c r="H17" s="58">
        <v>0</v>
      </c>
      <c r="I17" s="58">
        <v>1076.6869999999999</v>
      </c>
      <c r="J17" s="58">
        <v>302.83100000000002</v>
      </c>
      <c r="K17" s="58">
        <v>66.614999999999995</v>
      </c>
      <c r="L17" s="58">
        <v>433.32400000000001</v>
      </c>
      <c r="M17" s="58">
        <v>659.35799999999995</v>
      </c>
      <c r="N17" s="58">
        <v>40.527999999999999</v>
      </c>
      <c r="O17" s="58">
        <v>35.326999999999998</v>
      </c>
      <c r="P17" s="58">
        <v>347.13200000000001</v>
      </c>
      <c r="Q17" s="58">
        <f t="shared" si="1"/>
        <v>2961.8020000000001</v>
      </c>
      <c r="R17" s="84"/>
      <c r="S17" s="84"/>
      <c r="T17" s="84"/>
      <c r="U17" s="84"/>
      <c r="V17" s="84"/>
    </row>
    <row r="18" spans="1:22" ht="15" customHeight="1">
      <c r="F18" s="83" t="s">
        <v>67</v>
      </c>
      <c r="H18" s="58">
        <v>40.71</v>
      </c>
      <c r="I18" s="58">
        <v>3311.6260000000002</v>
      </c>
      <c r="J18" s="58">
        <v>52.936999999999998</v>
      </c>
      <c r="K18" s="58">
        <v>92.62</v>
      </c>
      <c r="L18" s="58">
        <v>303.70800000000003</v>
      </c>
      <c r="M18" s="58">
        <v>560.18799999999999</v>
      </c>
      <c r="N18" s="58">
        <v>22.524999999999999</v>
      </c>
      <c r="O18" s="58">
        <v>17.398</v>
      </c>
      <c r="P18" s="58">
        <v>684.23299999999995</v>
      </c>
      <c r="Q18" s="58">
        <f t="shared" si="1"/>
        <v>5085.9449999999997</v>
      </c>
      <c r="R18" s="84"/>
      <c r="S18" s="84"/>
      <c r="T18" s="84"/>
      <c r="U18" s="84"/>
      <c r="V18" s="84"/>
    </row>
    <row r="19" spans="1:22" ht="15" customHeight="1">
      <c r="F19" s="83" t="s">
        <v>27</v>
      </c>
      <c r="H19" s="58">
        <v>0</v>
      </c>
      <c r="I19" s="58">
        <v>126.038</v>
      </c>
      <c r="J19" s="58">
        <v>10.875999999999999</v>
      </c>
      <c r="K19" s="58">
        <v>8.3079999999999998</v>
      </c>
      <c r="L19" s="58">
        <v>20.196999999999999</v>
      </c>
      <c r="M19" s="58">
        <v>94.927999999999997</v>
      </c>
      <c r="N19" s="58">
        <v>3.3460000000000001</v>
      </c>
      <c r="O19" s="58">
        <v>4.9219999999999997</v>
      </c>
      <c r="P19" s="58">
        <v>30.059000000000001</v>
      </c>
      <c r="Q19" s="58">
        <f t="shared" si="1"/>
        <v>298.67400000000004</v>
      </c>
      <c r="R19" s="84"/>
      <c r="S19" s="84"/>
      <c r="T19" s="84"/>
      <c r="U19" s="84"/>
      <c r="V19" s="84"/>
    </row>
    <row r="20" spans="1:22" ht="15" customHeight="1">
      <c r="F20" s="83" t="s">
        <v>29</v>
      </c>
      <c r="H20" s="58">
        <v>0.64300000000000002</v>
      </c>
      <c r="I20" s="58">
        <v>437.61900000000003</v>
      </c>
      <c r="J20" s="58">
        <v>124.798</v>
      </c>
      <c r="K20" s="58">
        <v>14.387</v>
      </c>
      <c r="L20" s="58">
        <v>161.91399999999999</v>
      </c>
      <c r="M20" s="58">
        <v>226.74600000000001</v>
      </c>
      <c r="N20" s="58">
        <v>23.007000000000001</v>
      </c>
      <c r="O20" s="58">
        <v>18.309999999999999</v>
      </c>
      <c r="P20" s="58">
        <v>98.373999999999995</v>
      </c>
      <c r="Q20" s="58">
        <f t="shared" si="1"/>
        <v>1105.7979999999998</v>
      </c>
      <c r="R20" s="84"/>
      <c r="S20" s="84"/>
      <c r="T20" s="84"/>
      <c r="U20" s="84"/>
      <c r="V20" s="84"/>
    </row>
    <row r="21" spans="1:22" ht="15" customHeight="1">
      <c r="F21" s="83" t="s">
        <v>38</v>
      </c>
      <c r="H21" s="58">
        <v>0</v>
      </c>
      <c r="I21" s="58">
        <v>92.573999999999998</v>
      </c>
      <c r="J21" s="58">
        <v>38.488999999999997</v>
      </c>
      <c r="K21" s="58">
        <v>5.9980000000000002</v>
      </c>
      <c r="L21" s="58">
        <v>108.652</v>
      </c>
      <c r="M21" s="58">
        <v>24.978999999999999</v>
      </c>
      <c r="N21" s="58">
        <v>6.1680000000000001</v>
      </c>
      <c r="O21" s="58">
        <v>6.13</v>
      </c>
      <c r="P21" s="58">
        <v>31.096</v>
      </c>
      <c r="Q21" s="58">
        <f t="shared" si="1"/>
        <v>314.08599999999996</v>
      </c>
      <c r="R21" s="84"/>
      <c r="S21" s="84"/>
      <c r="T21" s="84"/>
      <c r="U21" s="84"/>
      <c r="V21" s="84"/>
    </row>
    <row r="22" spans="1:22" ht="15" customHeight="1">
      <c r="F22" s="83" t="s">
        <v>149</v>
      </c>
      <c r="H22" s="58">
        <v>530.60199999999998</v>
      </c>
      <c r="I22" s="58">
        <v>3420.1550000000002</v>
      </c>
      <c r="J22" s="58">
        <v>339.59199999999998</v>
      </c>
      <c r="K22" s="58">
        <v>172.946</v>
      </c>
      <c r="L22" s="58">
        <v>439.68900000000002</v>
      </c>
      <c r="M22" s="58">
        <v>971.09500000000003</v>
      </c>
      <c r="N22" s="58">
        <v>436.62400000000002</v>
      </c>
      <c r="O22" s="58">
        <v>171.33799999999999</v>
      </c>
      <c r="P22" s="58">
        <v>685.83699999999999</v>
      </c>
      <c r="Q22" s="58">
        <f t="shared" ref="Q22" si="2">SUM(H22:P22)</f>
        <v>7167.8780000000006</v>
      </c>
      <c r="R22" s="84"/>
      <c r="S22" s="84"/>
      <c r="T22" s="84"/>
      <c r="U22" s="84"/>
      <c r="V22" s="84"/>
    </row>
    <row r="23" spans="1:22" s="86" customFormat="1" ht="14.1" customHeight="1">
      <c r="B23" s="85"/>
      <c r="C23" s="85"/>
      <c r="D23" s="85"/>
      <c r="E23" s="85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84"/>
      <c r="S23" s="84"/>
      <c r="T23" s="84"/>
      <c r="U23" s="84"/>
      <c r="V23" s="84"/>
    </row>
    <row r="24" spans="1:22" s="89" customFormat="1" ht="14.1" customHeight="1">
      <c r="B24" s="87" t="s">
        <v>162</v>
      </c>
      <c r="C24" s="88"/>
      <c r="D24" s="88"/>
      <c r="E24" s="88"/>
      <c r="H24" s="65">
        <v>930.61400000000003</v>
      </c>
      <c r="I24" s="65">
        <v>12601.291999999999</v>
      </c>
      <c r="J24" s="65">
        <v>2340.1610000000001</v>
      </c>
      <c r="K24" s="65">
        <v>1884.1990000000001</v>
      </c>
      <c r="L24" s="65">
        <v>6325.3829999999998</v>
      </c>
      <c r="M24" s="65">
        <v>7916.26</v>
      </c>
      <c r="N24" s="65">
        <v>718.83500000000004</v>
      </c>
      <c r="O24" s="65">
        <v>151.64400000000001</v>
      </c>
      <c r="P24" s="65">
        <v>4296.3230000000003</v>
      </c>
      <c r="Q24" s="65">
        <f>SUM(H24:P24)</f>
        <v>37164.710999999996</v>
      </c>
      <c r="R24" s="278"/>
      <c r="S24" s="278"/>
      <c r="T24" s="278"/>
      <c r="U24" s="278"/>
      <c r="V24" s="278"/>
    </row>
    <row r="25" spans="1:22" ht="9" customHeight="1">
      <c r="H25" s="58"/>
      <c r="I25" s="58"/>
      <c r="J25" s="58"/>
      <c r="K25" s="58"/>
      <c r="L25" s="58"/>
      <c r="M25" s="58"/>
      <c r="N25" s="58"/>
      <c r="O25" s="58"/>
      <c r="P25" s="58"/>
      <c r="Q25" s="64"/>
      <c r="R25" s="84"/>
      <c r="S25" s="84"/>
      <c r="T25" s="84"/>
      <c r="U25" s="84"/>
      <c r="V25" s="84"/>
    </row>
    <row r="26" spans="1:22" s="277" customFormat="1" ht="15" customHeight="1">
      <c r="A26" s="90"/>
      <c r="B26" s="90" t="s">
        <v>163</v>
      </c>
      <c r="C26" s="90"/>
      <c r="D26" s="90"/>
      <c r="E26" s="90"/>
      <c r="F26" s="90"/>
      <c r="G26" s="90"/>
      <c r="H26" s="57">
        <f>SUM(H27:H28)</f>
        <v>63.634</v>
      </c>
      <c r="I26" s="57">
        <f>SUM(I27:I28)</f>
        <v>5262.3140000000003</v>
      </c>
      <c r="J26" s="57">
        <f t="shared" ref="J26:P26" si="3">SUM(J27:J28)</f>
        <v>8371.2030000000013</v>
      </c>
      <c r="K26" s="57">
        <f t="shared" si="3"/>
        <v>214.309</v>
      </c>
      <c r="L26" s="57">
        <f t="shared" si="3"/>
        <v>3640.8310000000001</v>
      </c>
      <c r="M26" s="57">
        <f t="shared" si="3"/>
        <v>8351.2829999999994</v>
      </c>
      <c r="N26" s="57">
        <f t="shared" si="3"/>
        <v>473.988</v>
      </c>
      <c r="O26" s="57">
        <f t="shared" si="3"/>
        <v>199.61200000000002</v>
      </c>
      <c r="P26" s="57">
        <f t="shared" si="3"/>
        <v>7913.0789999999997</v>
      </c>
      <c r="Q26" s="57">
        <f>SUM(H26:P26)</f>
        <v>34490.253000000004</v>
      </c>
      <c r="R26" s="279"/>
      <c r="S26" s="279"/>
      <c r="T26" s="279"/>
      <c r="U26" s="279"/>
      <c r="V26" s="279"/>
    </row>
    <row r="27" spans="1:22" ht="15" customHeight="1">
      <c r="F27" s="83" t="s">
        <v>65</v>
      </c>
      <c r="H27" s="58">
        <v>63.634</v>
      </c>
      <c r="I27" s="58">
        <v>4055.761</v>
      </c>
      <c r="J27" s="58">
        <v>8279.0660000000007</v>
      </c>
      <c r="K27" s="58">
        <v>179.083</v>
      </c>
      <c r="L27" s="58">
        <v>3550.172</v>
      </c>
      <c r="M27" s="58">
        <v>8036.4830000000002</v>
      </c>
      <c r="N27" s="58">
        <v>449.47199999999998</v>
      </c>
      <c r="O27" s="58">
        <v>166.33600000000001</v>
      </c>
      <c r="P27" s="58">
        <v>7301.7359999999999</v>
      </c>
      <c r="Q27" s="58">
        <f>SUM(H27:P27)</f>
        <v>32081.743000000002</v>
      </c>
      <c r="R27" s="84"/>
      <c r="S27" s="84"/>
      <c r="T27" s="84"/>
      <c r="U27" s="84"/>
      <c r="V27" s="84"/>
    </row>
    <row r="28" spans="1:22" ht="15" customHeight="1">
      <c r="F28" s="83" t="s">
        <v>164</v>
      </c>
      <c r="H28" s="58">
        <v>0</v>
      </c>
      <c r="I28" s="58">
        <v>1206.5530000000001</v>
      </c>
      <c r="J28" s="58">
        <v>92.137</v>
      </c>
      <c r="K28" s="58">
        <v>35.225999999999999</v>
      </c>
      <c r="L28" s="58">
        <v>90.659000000000006</v>
      </c>
      <c r="M28" s="58">
        <v>314.8</v>
      </c>
      <c r="N28" s="58">
        <v>24.515999999999998</v>
      </c>
      <c r="O28" s="58">
        <v>33.276000000000003</v>
      </c>
      <c r="P28" s="58">
        <v>611.34299999999996</v>
      </c>
      <c r="Q28" s="58">
        <f t="shared" ref="Q28" si="4">SUM(H28:P28)</f>
        <v>2408.5100000000002</v>
      </c>
      <c r="R28" s="84"/>
      <c r="S28" s="84"/>
      <c r="T28" s="84"/>
      <c r="U28" s="84"/>
      <c r="V28" s="84"/>
    </row>
    <row r="29" spans="1:22" ht="9" customHeight="1"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84"/>
      <c r="S29" s="84"/>
      <c r="T29" s="84"/>
      <c r="U29" s="84"/>
      <c r="V29" s="84"/>
    </row>
    <row r="30" spans="1:22" s="277" customFormat="1" ht="15" customHeight="1">
      <c r="A30" s="90"/>
      <c r="B30" s="90" t="s">
        <v>39</v>
      </c>
      <c r="C30" s="90"/>
      <c r="D30" s="90"/>
      <c r="E30" s="90"/>
      <c r="F30" s="90"/>
      <c r="G30" s="90"/>
      <c r="H30" s="57">
        <f t="shared" ref="H30:P30" si="5">SUM(H31:H36)</f>
        <v>1.4410000000000001</v>
      </c>
      <c r="I30" s="57">
        <f t="shared" si="5"/>
        <v>4707.5059999999994</v>
      </c>
      <c r="J30" s="57">
        <f t="shared" si="5"/>
        <v>1541.432</v>
      </c>
      <c r="K30" s="57">
        <f t="shared" si="5"/>
        <v>478.38500000000005</v>
      </c>
      <c r="L30" s="57">
        <f t="shared" si="5"/>
        <v>3972.625</v>
      </c>
      <c r="M30" s="57">
        <f t="shared" si="5"/>
        <v>7396.2549999999992</v>
      </c>
      <c r="N30" s="57">
        <f t="shared" si="5"/>
        <v>688.26599999999996</v>
      </c>
      <c r="O30" s="57">
        <f t="shared" si="5"/>
        <v>356.10899999999998</v>
      </c>
      <c r="P30" s="57">
        <f t="shared" si="5"/>
        <v>5449.9949999999999</v>
      </c>
      <c r="Q30" s="57">
        <f t="shared" ref="Q30:Q35" si="6">SUM(H30:P30)</f>
        <v>24592.013999999999</v>
      </c>
      <c r="R30" s="279"/>
      <c r="S30" s="279"/>
      <c r="T30" s="279"/>
      <c r="U30" s="279"/>
      <c r="V30" s="279"/>
    </row>
    <row r="31" spans="1:22" ht="15" customHeight="1">
      <c r="F31" s="83" t="s">
        <v>66</v>
      </c>
      <c r="H31" s="58">
        <v>0.3</v>
      </c>
      <c r="I31" s="58">
        <v>413.26600000000002</v>
      </c>
      <c r="J31" s="58">
        <v>1101.519</v>
      </c>
      <c r="K31" s="58">
        <v>28.802</v>
      </c>
      <c r="L31" s="58">
        <v>906.36900000000003</v>
      </c>
      <c r="M31" s="58">
        <v>2422.4859999999999</v>
      </c>
      <c r="N31" s="58">
        <v>517.428</v>
      </c>
      <c r="O31" s="58">
        <v>75.744</v>
      </c>
      <c r="P31" s="58">
        <v>2569.223</v>
      </c>
      <c r="Q31" s="58">
        <f t="shared" si="6"/>
        <v>8035.1369999999997</v>
      </c>
      <c r="R31" s="84"/>
      <c r="S31" s="84"/>
      <c r="T31" s="84"/>
      <c r="U31" s="84"/>
      <c r="V31" s="84"/>
    </row>
    <row r="32" spans="1:22" ht="15" customHeight="1">
      <c r="F32" s="83" t="s">
        <v>41</v>
      </c>
      <c r="H32" s="63">
        <v>0.68200000000000005</v>
      </c>
      <c r="I32" s="58">
        <v>1134.048</v>
      </c>
      <c r="J32" s="58">
        <v>88.382999999999996</v>
      </c>
      <c r="K32" s="58">
        <v>137.614</v>
      </c>
      <c r="L32" s="58">
        <v>429.16800000000001</v>
      </c>
      <c r="M32" s="58">
        <v>820.45399999999995</v>
      </c>
      <c r="N32" s="58">
        <v>15.507999999999999</v>
      </c>
      <c r="O32" s="58">
        <v>35.021000000000001</v>
      </c>
      <c r="P32" s="58">
        <v>389.36900000000003</v>
      </c>
      <c r="Q32" s="58">
        <f t="shared" si="6"/>
        <v>3050.2470000000003</v>
      </c>
      <c r="R32" s="84"/>
      <c r="S32" s="84"/>
      <c r="T32" s="84"/>
      <c r="U32" s="84"/>
      <c r="V32" s="84"/>
    </row>
    <row r="33" spans="1:22" ht="15" customHeight="1">
      <c r="F33" s="83" t="s">
        <v>42</v>
      </c>
      <c r="H33" s="58">
        <v>0.45900000000000002</v>
      </c>
      <c r="I33" s="58">
        <v>275.58199999999999</v>
      </c>
      <c r="J33" s="58">
        <v>43.744999999999997</v>
      </c>
      <c r="K33" s="58">
        <v>19.009</v>
      </c>
      <c r="L33" s="58">
        <v>1165.826</v>
      </c>
      <c r="M33" s="58">
        <v>1078.8219999999999</v>
      </c>
      <c r="N33" s="58">
        <v>38.603000000000002</v>
      </c>
      <c r="O33" s="58">
        <v>17.026</v>
      </c>
      <c r="P33" s="58">
        <v>497.43299999999999</v>
      </c>
      <c r="Q33" s="58">
        <f t="shared" si="6"/>
        <v>3136.5050000000001</v>
      </c>
      <c r="R33" s="84"/>
      <c r="S33" s="84"/>
      <c r="T33" s="84"/>
      <c r="U33" s="84"/>
      <c r="V33" s="84"/>
    </row>
    <row r="34" spans="1:22" ht="15" customHeight="1">
      <c r="F34" s="83" t="s">
        <v>40</v>
      </c>
      <c r="H34" s="58">
        <v>0</v>
      </c>
      <c r="I34" s="58">
        <v>313.37700000000001</v>
      </c>
      <c r="J34" s="58">
        <v>47.975999999999999</v>
      </c>
      <c r="K34" s="58">
        <v>209.69800000000001</v>
      </c>
      <c r="L34" s="58">
        <v>214.22499999999999</v>
      </c>
      <c r="M34" s="58">
        <v>438.53399999999999</v>
      </c>
      <c r="N34" s="58">
        <v>7.4740000000000002</v>
      </c>
      <c r="O34" s="58">
        <v>28.183</v>
      </c>
      <c r="P34" s="58">
        <v>352.98700000000002</v>
      </c>
      <c r="Q34" s="58">
        <f t="shared" si="6"/>
        <v>1612.454</v>
      </c>
      <c r="R34" s="84"/>
      <c r="S34" s="84"/>
      <c r="T34" s="84"/>
      <c r="U34" s="84"/>
      <c r="V34" s="84"/>
    </row>
    <row r="35" spans="1:22" ht="15" customHeight="1">
      <c r="F35" s="83" t="s">
        <v>45</v>
      </c>
      <c r="H35" s="58">
        <v>0</v>
      </c>
      <c r="I35" s="58">
        <v>335.24700000000001</v>
      </c>
      <c r="J35" s="58">
        <v>24.440999999999999</v>
      </c>
      <c r="K35" s="58">
        <v>5.9109999999999996</v>
      </c>
      <c r="L35" s="58">
        <v>11.058</v>
      </c>
      <c r="M35" s="58">
        <v>164.27</v>
      </c>
      <c r="N35" s="58">
        <v>6.569</v>
      </c>
      <c r="O35" s="58">
        <v>27.094999999999999</v>
      </c>
      <c r="P35" s="58">
        <v>93.058000000000007</v>
      </c>
      <c r="Q35" s="58">
        <f t="shared" si="6"/>
        <v>667.649</v>
      </c>
      <c r="R35" s="84"/>
      <c r="S35" s="84"/>
      <c r="T35" s="84"/>
      <c r="U35" s="84"/>
      <c r="V35" s="84"/>
    </row>
    <row r="36" spans="1:22" ht="15" customHeight="1">
      <c r="F36" s="83" t="s">
        <v>152</v>
      </c>
      <c r="H36" s="64">
        <v>0</v>
      </c>
      <c r="I36" s="64">
        <v>2235.9859999999999</v>
      </c>
      <c r="J36" s="64">
        <v>235.36799999999999</v>
      </c>
      <c r="K36" s="64">
        <v>77.350999999999999</v>
      </c>
      <c r="L36" s="64">
        <v>1245.979</v>
      </c>
      <c r="M36" s="64">
        <v>2471.6889999999999</v>
      </c>
      <c r="N36" s="64">
        <v>102.684</v>
      </c>
      <c r="O36" s="64">
        <v>173.04</v>
      </c>
      <c r="P36" s="64">
        <v>1547.925</v>
      </c>
      <c r="Q36" s="58">
        <f t="shared" ref="Q36" si="7">SUM(H36:P36)</f>
        <v>8090.0219999999999</v>
      </c>
      <c r="R36" s="84"/>
      <c r="S36" s="84"/>
      <c r="T36" s="84"/>
      <c r="U36" s="84"/>
      <c r="V36" s="84"/>
    </row>
    <row r="37" spans="1:22" s="86" customFormat="1" ht="14.1" customHeight="1">
      <c r="B37" s="85"/>
      <c r="C37" s="85"/>
      <c r="D37" s="85"/>
      <c r="E37" s="85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84"/>
      <c r="S37" s="84"/>
      <c r="T37" s="84"/>
      <c r="U37" s="84"/>
      <c r="V37" s="84"/>
    </row>
    <row r="38" spans="1:22" s="89" customFormat="1" ht="15" customHeight="1">
      <c r="B38" s="88" t="s">
        <v>243</v>
      </c>
      <c r="H38" s="65">
        <v>1.1399999999999999</v>
      </c>
      <c r="I38" s="65">
        <v>3651.1880000000001</v>
      </c>
      <c r="J38" s="65">
        <v>390.11500000000001</v>
      </c>
      <c r="K38" s="65">
        <v>401.262</v>
      </c>
      <c r="L38" s="65">
        <v>2744.9209999999998</v>
      </c>
      <c r="M38" s="65">
        <v>4365.3990000000003</v>
      </c>
      <c r="N38" s="65">
        <v>154.702</v>
      </c>
      <c r="O38" s="65">
        <v>195.25299999999999</v>
      </c>
      <c r="P38" s="65">
        <v>2117.4569999999999</v>
      </c>
      <c r="Q38" s="65">
        <f>SUM(H38:P38)</f>
        <v>14021.437000000002</v>
      </c>
      <c r="R38" s="278"/>
      <c r="S38" s="278"/>
      <c r="T38" s="278"/>
      <c r="U38" s="278"/>
      <c r="V38" s="278"/>
    </row>
    <row r="39" spans="1:22" ht="9" customHeight="1"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84"/>
      <c r="S39" s="84"/>
      <c r="T39" s="84"/>
      <c r="U39" s="84"/>
      <c r="V39" s="84"/>
    </row>
    <row r="40" spans="1:22" s="277" customFormat="1" ht="15" customHeight="1">
      <c r="A40" s="90"/>
      <c r="B40" s="90" t="s">
        <v>46</v>
      </c>
      <c r="C40" s="90"/>
      <c r="D40" s="90"/>
      <c r="E40" s="90"/>
      <c r="F40" s="90"/>
      <c r="G40" s="90"/>
      <c r="H40" s="57">
        <f>SUM(H41:H43)</f>
        <v>0</v>
      </c>
      <c r="I40" s="57">
        <f t="shared" ref="I40:P40" si="8">SUM(I41:I43)</f>
        <v>1234.7829999999999</v>
      </c>
      <c r="J40" s="57">
        <f t="shared" si="8"/>
        <v>718.53800000000012</v>
      </c>
      <c r="K40" s="57">
        <f t="shared" si="8"/>
        <v>53.07</v>
      </c>
      <c r="L40" s="57">
        <f t="shared" si="8"/>
        <v>399.91100000000006</v>
      </c>
      <c r="M40" s="57">
        <f t="shared" si="8"/>
        <v>696.90800000000002</v>
      </c>
      <c r="N40" s="57">
        <f t="shared" si="8"/>
        <v>106.866</v>
      </c>
      <c r="O40" s="57">
        <f t="shared" si="8"/>
        <v>43.116</v>
      </c>
      <c r="P40" s="57">
        <f t="shared" si="8"/>
        <v>352.01099999999997</v>
      </c>
      <c r="Q40" s="57">
        <f>SUM(H40:P40)</f>
        <v>3605.2029999999995</v>
      </c>
      <c r="R40" s="279"/>
      <c r="S40" s="279"/>
      <c r="T40" s="279"/>
      <c r="U40" s="279"/>
      <c r="V40" s="279"/>
    </row>
    <row r="41" spans="1:22" ht="15" customHeight="1">
      <c r="F41" s="83" t="s">
        <v>47</v>
      </c>
      <c r="H41" s="58">
        <v>0</v>
      </c>
      <c r="I41" s="58">
        <v>1061.8889999999999</v>
      </c>
      <c r="J41" s="58">
        <v>647.42200000000003</v>
      </c>
      <c r="K41" s="58">
        <v>51.829000000000001</v>
      </c>
      <c r="L41" s="58">
        <v>168.26400000000001</v>
      </c>
      <c r="M41" s="58">
        <v>601.14400000000001</v>
      </c>
      <c r="N41" s="58">
        <v>98.328000000000003</v>
      </c>
      <c r="O41" s="58">
        <v>30.356999999999999</v>
      </c>
      <c r="P41" s="58">
        <v>315.55799999999999</v>
      </c>
      <c r="Q41" s="58">
        <f>SUM(H41:P41)</f>
        <v>2974.7909999999997</v>
      </c>
      <c r="R41" s="84"/>
      <c r="S41" s="84"/>
      <c r="T41" s="84"/>
      <c r="U41" s="84"/>
      <c r="V41" s="84"/>
    </row>
    <row r="42" spans="1:22" ht="15" customHeight="1">
      <c r="F42" s="83" t="s">
        <v>48</v>
      </c>
      <c r="H42" s="58">
        <v>0</v>
      </c>
      <c r="I42" s="58">
        <v>140.52600000000001</v>
      </c>
      <c r="J42" s="58">
        <v>70.099000000000004</v>
      </c>
      <c r="K42" s="58">
        <v>1.1299999999999999</v>
      </c>
      <c r="L42" s="58">
        <v>17.169</v>
      </c>
      <c r="M42" s="58">
        <v>30.516999999999999</v>
      </c>
      <c r="N42" s="58">
        <v>6.9870000000000001</v>
      </c>
      <c r="O42" s="58">
        <v>5.9980000000000002</v>
      </c>
      <c r="P42" s="58">
        <v>28.837</v>
      </c>
      <c r="Q42" s="58">
        <f t="shared" ref="Q42:Q43" si="9">SUM(H42:P42)</f>
        <v>301.26300000000003</v>
      </c>
      <c r="R42" s="84"/>
      <c r="S42" s="84"/>
      <c r="T42" s="84"/>
      <c r="U42" s="84"/>
      <c r="V42" s="84"/>
    </row>
    <row r="43" spans="1:22" ht="15" customHeight="1">
      <c r="F43" s="83" t="s">
        <v>153</v>
      </c>
      <c r="H43" s="58">
        <v>0</v>
      </c>
      <c r="I43" s="58">
        <v>32.368000000000002</v>
      </c>
      <c r="J43" s="58">
        <v>1.0169999999999999</v>
      </c>
      <c r="K43" s="58">
        <v>0.111</v>
      </c>
      <c r="L43" s="58">
        <v>214.47800000000001</v>
      </c>
      <c r="M43" s="58">
        <v>65.247</v>
      </c>
      <c r="N43" s="58">
        <v>1.5509999999999999</v>
      </c>
      <c r="O43" s="58">
        <v>6.7610000000000001</v>
      </c>
      <c r="P43" s="58">
        <v>7.6159999999999997</v>
      </c>
      <c r="Q43" s="58">
        <f t="shared" si="9"/>
        <v>329.149</v>
      </c>
      <c r="R43" s="84"/>
      <c r="S43" s="84"/>
      <c r="T43" s="84"/>
      <c r="U43" s="84"/>
      <c r="V43" s="84"/>
    </row>
    <row r="44" spans="1:22" ht="9" customHeight="1"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84"/>
      <c r="S44" s="84"/>
      <c r="T44" s="84"/>
      <c r="U44" s="84"/>
      <c r="V44" s="84"/>
    </row>
    <row r="45" spans="1:22" s="277" customFormat="1" ht="15" customHeight="1">
      <c r="A45" s="90"/>
      <c r="B45" s="90" t="s">
        <v>49</v>
      </c>
      <c r="C45" s="90"/>
      <c r="D45" s="90"/>
      <c r="E45" s="90"/>
      <c r="F45" s="90"/>
      <c r="G45" s="90"/>
      <c r="H45" s="57">
        <v>0</v>
      </c>
      <c r="I45" s="57">
        <v>706.84500000000003</v>
      </c>
      <c r="J45" s="57">
        <v>93.63</v>
      </c>
      <c r="K45" s="57">
        <v>14.715999999999999</v>
      </c>
      <c r="L45" s="57">
        <v>48.448999999999998</v>
      </c>
      <c r="M45" s="57">
        <v>282.601</v>
      </c>
      <c r="N45" s="57">
        <v>21.073</v>
      </c>
      <c r="O45" s="57">
        <v>39.390999999999998</v>
      </c>
      <c r="P45" s="57">
        <v>135.72200000000001</v>
      </c>
      <c r="Q45" s="57">
        <f>SUM(H45:P45)</f>
        <v>1342.4270000000001</v>
      </c>
      <c r="R45" s="279"/>
      <c r="S45" s="279"/>
      <c r="T45" s="279"/>
      <c r="U45" s="279"/>
      <c r="V45" s="279"/>
    </row>
    <row r="46" spans="1:22" ht="9" customHeight="1"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84"/>
      <c r="S46" s="84"/>
      <c r="T46" s="84"/>
      <c r="U46" s="84"/>
      <c r="V46" s="84"/>
    </row>
    <row r="47" spans="1:22" s="90" customFormat="1" ht="15" customHeight="1">
      <c r="B47" s="91" t="s">
        <v>173</v>
      </c>
      <c r="C47" s="91"/>
      <c r="D47" s="91"/>
      <c r="E47" s="91"/>
      <c r="H47" s="57">
        <v>94.825999999999993</v>
      </c>
      <c r="I47" s="57">
        <v>21.678999999999998</v>
      </c>
      <c r="J47" s="57">
        <v>80.734999999999999</v>
      </c>
      <c r="K47" s="57">
        <v>0.35899999999999999</v>
      </c>
      <c r="L47" s="57">
        <v>0.113</v>
      </c>
      <c r="M47" s="57">
        <v>0.75800000000000001</v>
      </c>
      <c r="N47" s="57">
        <v>0.02</v>
      </c>
      <c r="O47" s="57">
        <v>0</v>
      </c>
      <c r="P47" s="57">
        <v>2.851</v>
      </c>
      <c r="Q47" s="57">
        <f>SUM(H47:P47)</f>
        <v>201.34100000000004</v>
      </c>
      <c r="R47" s="279"/>
      <c r="S47" s="279"/>
      <c r="T47" s="279"/>
      <c r="U47" s="279"/>
      <c r="V47" s="279"/>
    </row>
    <row r="48" spans="1:22" s="280" customFormat="1" ht="14.1" customHeight="1">
      <c r="A48" s="77"/>
      <c r="B48" s="364"/>
      <c r="C48" s="364"/>
      <c r="D48" s="364"/>
      <c r="E48" s="364"/>
      <c r="F48" s="365"/>
      <c r="G48" s="365"/>
      <c r="H48" s="366"/>
      <c r="I48" s="366"/>
      <c r="J48" s="366"/>
      <c r="K48" s="366"/>
      <c r="L48" s="366"/>
      <c r="M48" s="366"/>
      <c r="N48" s="366"/>
      <c r="O48" s="366"/>
      <c r="P48" s="366"/>
      <c r="Q48" s="366"/>
      <c r="R48" s="84"/>
      <c r="S48" s="84"/>
      <c r="T48" s="84"/>
      <c r="U48" s="84"/>
      <c r="V48" s="84"/>
    </row>
    <row r="49" spans="1:30" s="281" customFormat="1" ht="20.100000000000001" customHeight="1" thickBot="1">
      <c r="A49" s="367"/>
      <c r="B49" s="351" t="s">
        <v>221</v>
      </c>
      <c r="C49" s="367"/>
      <c r="D49" s="335"/>
      <c r="E49" s="335"/>
      <c r="F49" s="335"/>
      <c r="G49" s="368"/>
      <c r="H49" s="369">
        <f t="shared" ref="H49:P49" si="10">SUM(H9+H26+H30+H40+H45+H47)</f>
        <v>1345.9620000000002</v>
      </c>
      <c r="I49" s="369">
        <f t="shared" si="10"/>
        <v>47906.695</v>
      </c>
      <c r="J49" s="369">
        <f t="shared" si="10"/>
        <v>14883.682000000003</v>
      </c>
      <c r="K49" s="369">
        <f t="shared" si="10"/>
        <v>4362.5080000000007</v>
      </c>
      <c r="L49" s="369">
        <f t="shared" si="10"/>
        <v>17604.038000000004</v>
      </c>
      <c r="M49" s="369">
        <f t="shared" si="10"/>
        <v>30943.504999999997</v>
      </c>
      <c r="N49" s="369">
        <f t="shared" si="10"/>
        <v>3446.5230000000001</v>
      </c>
      <c r="O49" s="369">
        <f t="shared" si="10"/>
        <v>1222.279</v>
      </c>
      <c r="P49" s="369">
        <f t="shared" si="10"/>
        <v>25753.703999999998</v>
      </c>
      <c r="Q49" s="369">
        <f>SUM(H49:P49)</f>
        <v>147468.89599999998</v>
      </c>
      <c r="R49" s="84"/>
      <c r="S49" s="84"/>
      <c r="T49" s="84"/>
      <c r="U49" s="84"/>
      <c r="V49" s="84"/>
    </row>
    <row r="50" spans="1:30" s="257" customFormat="1" ht="20.100000000000001" customHeight="1">
      <c r="A50" s="157"/>
      <c r="B50" s="396"/>
      <c r="C50" s="157"/>
      <c r="D50" s="77"/>
      <c r="E50" s="77"/>
      <c r="F50" s="77"/>
      <c r="G50" s="147"/>
      <c r="H50" s="79"/>
      <c r="I50" s="79"/>
      <c r="J50" s="79"/>
      <c r="K50" s="79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</row>
    <row r="51" spans="1:30" s="256" customFormat="1" ht="6.95" customHeight="1">
      <c r="B51" s="262"/>
      <c r="C51" s="262"/>
      <c r="D51" s="262"/>
      <c r="E51" s="262"/>
      <c r="H51" s="263"/>
      <c r="I51" s="263"/>
      <c r="J51" s="263"/>
      <c r="K51" s="263"/>
      <c r="L51" s="263"/>
      <c r="M51" s="263"/>
      <c r="N51" s="263"/>
      <c r="O51" s="263"/>
      <c r="P51" s="263"/>
      <c r="Q51" s="263"/>
    </row>
    <row r="52" spans="1:30" s="70" customFormat="1" ht="6.95" customHeight="1">
      <c r="B52" s="396"/>
      <c r="C52" s="396"/>
      <c r="D52" s="396"/>
      <c r="E52" s="396"/>
      <c r="F52" s="72"/>
      <c r="G52" s="72"/>
      <c r="H52" s="64"/>
      <c r="I52" s="64"/>
      <c r="J52" s="64"/>
      <c r="K52" s="64"/>
      <c r="L52" s="64"/>
      <c r="M52" s="64"/>
      <c r="N52" s="64"/>
      <c r="O52" s="64"/>
      <c r="P52" s="64"/>
      <c r="Q52" s="60"/>
    </row>
    <row r="53" spans="1:30" s="95" customFormat="1">
      <c r="B53" s="70"/>
      <c r="C53" s="397" t="s">
        <v>145</v>
      </c>
      <c r="D53" s="397"/>
      <c r="E53" s="397"/>
      <c r="F53" s="70" t="s">
        <v>244</v>
      </c>
      <c r="G53" s="70"/>
      <c r="H53" s="58"/>
      <c r="I53" s="58"/>
      <c r="J53" s="58"/>
      <c r="K53" s="58"/>
      <c r="L53" s="58"/>
      <c r="M53" s="58"/>
      <c r="N53" s="58"/>
      <c r="O53" s="58"/>
      <c r="P53" s="58"/>
      <c r="Q53" s="224"/>
    </row>
    <row r="54" spans="1:30" s="95" customFormat="1">
      <c r="B54" s="70"/>
      <c r="C54" s="397"/>
      <c r="D54" s="397"/>
      <c r="E54" s="397"/>
      <c r="F54" s="70" t="s">
        <v>160</v>
      </c>
      <c r="G54" s="70"/>
      <c r="H54" s="58"/>
      <c r="I54" s="58"/>
      <c r="J54" s="58"/>
      <c r="K54" s="58"/>
      <c r="L54" s="58"/>
      <c r="M54" s="58"/>
      <c r="N54" s="58"/>
      <c r="O54" s="58"/>
      <c r="P54" s="58"/>
      <c r="Q54" s="224"/>
    </row>
    <row r="55" spans="1:30" s="95" customFormat="1" ht="2.25" customHeight="1">
      <c r="B55" s="70"/>
      <c r="C55" s="397"/>
      <c r="D55" s="397"/>
      <c r="E55" s="397"/>
      <c r="F55" s="70"/>
      <c r="G55" s="70"/>
      <c r="H55" s="58"/>
      <c r="I55" s="58"/>
      <c r="J55" s="58"/>
      <c r="K55" s="58"/>
      <c r="L55" s="58"/>
      <c r="M55" s="58"/>
      <c r="N55" s="58"/>
      <c r="O55" s="58"/>
      <c r="P55" s="58"/>
      <c r="Q55" s="224"/>
    </row>
    <row r="56" spans="1:30" s="70" customFormat="1">
      <c r="C56" s="264" t="s">
        <v>143</v>
      </c>
      <c r="D56" s="264"/>
      <c r="E56" s="264"/>
      <c r="F56" s="177" t="s">
        <v>245</v>
      </c>
      <c r="H56" s="58"/>
      <c r="I56" s="58"/>
      <c r="J56" s="58"/>
      <c r="K56" s="58"/>
      <c r="L56" s="58"/>
      <c r="M56" s="58"/>
      <c r="N56" s="58"/>
      <c r="O56" s="58"/>
      <c r="P56" s="58"/>
      <c r="Q56" s="143"/>
    </row>
    <row r="57" spans="1:30" s="70" customFormat="1">
      <c r="C57" s="264"/>
      <c r="D57" s="264"/>
      <c r="E57" s="264"/>
      <c r="F57" s="177" t="s">
        <v>161</v>
      </c>
      <c r="H57" s="58"/>
      <c r="I57" s="58"/>
      <c r="J57" s="58"/>
      <c r="K57" s="58"/>
      <c r="L57" s="58"/>
      <c r="M57" s="58"/>
      <c r="N57" s="58"/>
      <c r="O57" s="58"/>
      <c r="P57" s="58"/>
      <c r="Q57" s="143"/>
    </row>
    <row r="58" spans="1:30" ht="12.75" customHeight="1">
      <c r="R58" s="286"/>
      <c r="S58" s="84"/>
      <c r="T58" s="84"/>
      <c r="U58" s="84"/>
      <c r="V58" s="84"/>
    </row>
    <row r="59" spans="1:30" s="266" customFormat="1" ht="12.75" customHeight="1">
      <c r="A59" s="514" t="s">
        <v>272</v>
      </c>
      <c r="B59" s="514"/>
      <c r="C59" s="514"/>
      <c r="D59" s="514"/>
      <c r="E59" s="514"/>
      <c r="F59" s="510" t="s">
        <v>165</v>
      </c>
      <c r="G59" s="510"/>
      <c r="H59" s="510"/>
      <c r="I59" s="510"/>
      <c r="J59" s="510"/>
      <c r="K59" s="510"/>
      <c r="L59" s="510"/>
      <c r="M59" s="77"/>
      <c r="N59" s="511"/>
      <c r="O59" s="77"/>
      <c r="P59" s="77"/>
      <c r="Q59" s="78"/>
      <c r="R59" s="84"/>
      <c r="S59" s="84"/>
      <c r="T59" s="84"/>
      <c r="U59" s="84"/>
      <c r="V59" s="84"/>
    </row>
    <row r="60" spans="1:30" s="267" customFormat="1" ht="15" customHeight="1">
      <c r="A60" s="514"/>
      <c r="B60" s="514"/>
      <c r="C60" s="514"/>
      <c r="D60" s="514"/>
      <c r="E60" s="514"/>
      <c r="F60" s="512" t="s">
        <v>256</v>
      </c>
      <c r="G60" s="512"/>
      <c r="H60" s="512"/>
      <c r="I60" s="512"/>
      <c r="J60" s="512"/>
      <c r="K60" s="512"/>
      <c r="L60" s="243"/>
      <c r="M60" s="244"/>
      <c r="N60" s="511"/>
      <c r="O60" s="243"/>
      <c r="P60" s="493"/>
      <c r="Q60" s="493"/>
      <c r="R60" s="84"/>
      <c r="S60" s="84"/>
      <c r="T60" s="84"/>
      <c r="U60" s="84"/>
      <c r="V60" s="84"/>
    </row>
    <row r="61" spans="1:30" ht="15" customHeight="1" thickBot="1">
      <c r="A61" s="245"/>
      <c r="B61" s="360"/>
      <c r="C61" s="360"/>
      <c r="D61" s="360"/>
      <c r="E61" s="360"/>
      <c r="F61" s="361"/>
      <c r="G61" s="362"/>
      <c r="H61" s="363"/>
      <c r="I61" s="363"/>
      <c r="J61" s="363"/>
      <c r="K61" s="363"/>
      <c r="L61" s="363"/>
      <c r="M61" s="363"/>
      <c r="N61" s="363"/>
      <c r="O61" s="363"/>
      <c r="P61" s="513"/>
      <c r="Q61" s="513"/>
      <c r="R61" s="84"/>
      <c r="S61" s="84"/>
      <c r="T61" s="84"/>
      <c r="U61" s="84"/>
      <c r="V61" s="84"/>
    </row>
    <row r="62" spans="1:30" s="272" customFormat="1" ht="87" customHeight="1">
      <c r="A62" s="268"/>
      <c r="B62" s="269"/>
      <c r="C62" s="269"/>
      <c r="D62" s="269"/>
      <c r="E62" s="269"/>
      <c r="F62" s="268"/>
      <c r="G62" s="268"/>
      <c r="H62" s="270" t="s">
        <v>61</v>
      </c>
      <c r="I62" s="270" t="s">
        <v>14</v>
      </c>
      <c r="J62" s="270" t="s">
        <v>15</v>
      </c>
      <c r="K62" s="270" t="s">
        <v>16</v>
      </c>
      <c r="L62" s="270" t="s">
        <v>19</v>
      </c>
      <c r="M62" s="270" t="s">
        <v>20</v>
      </c>
      <c r="N62" s="270" t="s">
        <v>24</v>
      </c>
      <c r="O62" s="270" t="s">
        <v>25</v>
      </c>
      <c r="P62" s="270" t="s">
        <v>131</v>
      </c>
      <c r="Q62" s="271" t="s">
        <v>75</v>
      </c>
      <c r="R62" s="84"/>
      <c r="S62" s="84"/>
      <c r="T62" s="84"/>
      <c r="U62" s="84"/>
      <c r="V62" s="84"/>
    </row>
    <row r="63" spans="1:30" s="268" customFormat="1" ht="69" customHeight="1">
      <c r="B63" s="269"/>
      <c r="C63" s="269"/>
      <c r="D63" s="269"/>
      <c r="E63" s="269"/>
      <c r="F63" s="395"/>
      <c r="H63" s="394" t="s">
        <v>62</v>
      </c>
      <c r="I63" s="394" t="s">
        <v>3</v>
      </c>
      <c r="J63" s="394" t="s">
        <v>4</v>
      </c>
      <c r="K63" s="394" t="s">
        <v>0</v>
      </c>
      <c r="L63" s="273" t="s">
        <v>8</v>
      </c>
      <c r="M63" s="394" t="s">
        <v>9</v>
      </c>
      <c r="N63" s="394" t="s">
        <v>11</v>
      </c>
      <c r="O63" s="394" t="s">
        <v>12</v>
      </c>
      <c r="P63" s="394" t="s">
        <v>89</v>
      </c>
      <c r="Q63" s="273" t="s">
        <v>88</v>
      </c>
      <c r="R63" s="84"/>
      <c r="S63" s="84"/>
      <c r="T63" s="84"/>
      <c r="U63" s="84"/>
      <c r="V63" s="84"/>
    </row>
    <row r="64" spans="1:30" s="274" customFormat="1" ht="24.75" customHeight="1">
      <c r="A64" s="509">
        <v>2020</v>
      </c>
      <c r="B64" s="509"/>
      <c r="C64" s="509"/>
      <c r="D64" s="509"/>
      <c r="E64" s="509"/>
      <c r="F64" s="509"/>
      <c r="G64" s="509"/>
      <c r="H64" s="509"/>
      <c r="I64" s="509"/>
      <c r="J64" s="509"/>
      <c r="K64" s="509"/>
      <c r="L64" s="509"/>
      <c r="M64" s="509"/>
      <c r="N64" s="509"/>
      <c r="O64" s="509"/>
      <c r="P64" s="509"/>
      <c r="Q64" s="509"/>
      <c r="R64" s="84"/>
      <c r="S64" s="84"/>
      <c r="T64" s="84"/>
      <c r="U64" s="84"/>
      <c r="V64" s="84"/>
    </row>
    <row r="65" spans="1:22" s="274" customFormat="1" ht="9" customHeight="1">
      <c r="A65" s="283"/>
      <c r="B65" s="283"/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84"/>
      <c r="S65" s="84"/>
      <c r="T65" s="84"/>
      <c r="U65" s="84"/>
      <c r="V65" s="84"/>
    </row>
    <row r="66" spans="1:22" s="277" customFormat="1" ht="15" customHeight="1">
      <c r="A66" s="81"/>
      <c r="B66" s="81" t="s">
        <v>26</v>
      </c>
      <c r="C66" s="81"/>
      <c r="D66" s="81"/>
      <c r="E66" s="81"/>
      <c r="F66" s="81"/>
      <c r="G66" s="81"/>
      <c r="H66" s="57">
        <f t="shared" ref="H66:P66" si="11">SUM(H67:H79)</f>
        <v>767.44400000000007</v>
      </c>
      <c r="I66" s="57">
        <f>SUM(I67:I79)</f>
        <v>30725.609999999997</v>
      </c>
      <c r="J66" s="57">
        <f t="shared" si="11"/>
        <v>7436.7440000000006</v>
      </c>
      <c r="K66" s="57">
        <f t="shared" si="11"/>
        <v>3041.2719999999999</v>
      </c>
      <c r="L66" s="57">
        <f t="shared" si="11"/>
        <v>8517.1319999999996</v>
      </c>
      <c r="M66" s="57">
        <f t="shared" si="11"/>
        <v>14335.546999999995</v>
      </c>
      <c r="N66" s="57">
        <f t="shared" si="11"/>
        <v>2103.6579999999994</v>
      </c>
      <c r="O66" s="57">
        <f t="shared" si="11"/>
        <v>364.43200000000002</v>
      </c>
      <c r="P66" s="57">
        <f t="shared" si="11"/>
        <v>10779.147000000001</v>
      </c>
      <c r="Q66" s="57">
        <f>SUM(H66:P66)</f>
        <v>78070.985999999975</v>
      </c>
      <c r="R66" s="279"/>
      <c r="S66" s="279"/>
      <c r="T66" s="279"/>
      <c r="U66" s="279"/>
      <c r="V66" s="279"/>
    </row>
    <row r="67" spans="1:22" s="274" customFormat="1" ht="15" customHeight="1">
      <c r="A67" s="94"/>
      <c r="B67" s="94"/>
      <c r="C67" s="94"/>
      <c r="D67" s="94"/>
      <c r="E67" s="94"/>
      <c r="F67" s="83" t="s">
        <v>30</v>
      </c>
      <c r="G67" s="83"/>
      <c r="H67" s="58">
        <v>331.81400000000002</v>
      </c>
      <c r="I67" s="58">
        <v>5984.9960000000001</v>
      </c>
      <c r="J67" s="58">
        <v>2783.672</v>
      </c>
      <c r="K67" s="58">
        <v>669.19</v>
      </c>
      <c r="L67" s="58">
        <v>5027.777</v>
      </c>
      <c r="M67" s="58">
        <v>5672.0249999999996</v>
      </c>
      <c r="N67" s="58">
        <v>268.60199999999998</v>
      </c>
      <c r="O67" s="58">
        <v>25.603999999999999</v>
      </c>
      <c r="P67" s="58">
        <v>2641.8870000000002</v>
      </c>
      <c r="Q67" s="58">
        <f>SUM(H67:P67)</f>
        <v>23405.566999999999</v>
      </c>
      <c r="R67" s="84"/>
      <c r="S67" s="84"/>
      <c r="T67" s="84"/>
      <c r="U67" s="84"/>
      <c r="V67" s="84"/>
    </row>
    <row r="68" spans="1:22" s="274" customFormat="1" ht="15" customHeight="1">
      <c r="A68" s="94"/>
      <c r="B68" s="94"/>
      <c r="C68" s="94"/>
      <c r="D68" s="94"/>
      <c r="E68" s="94"/>
      <c r="F68" s="83" t="s">
        <v>92</v>
      </c>
      <c r="G68" s="94"/>
      <c r="H68" s="58">
        <v>38.024000000000001</v>
      </c>
      <c r="I68" s="58">
        <v>759.60299999999995</v>
      </c>
      <c r="J68" s="58">
        <v>350.476</v>
      </c>
      <c r="K68" s="58">
        <v>355.55599999999998</v>
      </c>
      <c r="L68" s="58">
        <v>1259.47</v>
      </c>
      <c r="M68" s="58">
        <v>1697.393</v>
      </c>
      <c r="N68" s="58">
        <v>850.43200000000002</v>
      </c>
      <c r="O68" s="58">
        <v>9.7509999999999994</v>
      </c>
      <c r="P68" s="58">
        <v>948.33</v>
      </c>
      <c r="Q68" s="58">
        <f t="shared" ref="Q68:Q79" si="12">SUM(H68:P68)</f>
        <v>6269.0349999999999</v>
      </c>
      <c r="R68" s="84"/>
      <c r="S68" s="84"/>
      <c r="T68" s="84"/>
      <c r="U68" s="84"/>
      <c r="V68" s="84"/>
    </row>
    <row r="69" spans="1:22" s="274" customFormat="1" ht="15" customHeight="1">
      <c r="A69" s="94"/>
      <c r="B69" s="94"/>
      <c r="C69" s="94"/>
      <c r="D69" s="94"/>
      <c r="E69" s="94"/>
      <c r="F69" s="83" t="s">
        <v>32</v>
      </c>
      <c r="G69" s="83"/>
      <c r="H69" s="58">
        <v>14.967000000000001</v>
      </c>
      <c r="I69" s="58">
        <v>7666.9129999999996</v>
      </c>
      <c r="J69" s="58">
        <v>656.53899999999999</v>
      </c>
      <c r="K69" s="58">
        <v>443.012</v>
      </c>
      <c r="L69" s="58">
        <v>301.54300000000001</v>
      </c>
      <c r="M69" s="58">
        <v>1941.7729999999999</v>
      </c>
      <c r="N69" s="58">
        <v>64.206999999999994</v>
      </c>
      <c r="O69" s="58">
        <v>32.720999999999997</v>
      </c>
      <c r="P69" s="58">
        <v>1740.3019999999999</v>
      </c>
      <c r="Q69" s="58">
        <f t="shared" si="12"/>
        <v>12861.976999999999</v>
      </c>
      <c r="R69" s="84"/>
      <c r="S69" s="84"/>
      <c r="T69" s="84"/>
      <c r="U69" s="84"/>
      <c r="V69" s="84"/>
    </row>
    <row r="70" spans="1:22" s="274" customFormat="1" ht="15" customHeight="1">
      <c r="A70" s="94"/>
      <c r="B70" s="94"/>
      <c r="C70" s="94"/>
      <c r="D70" s="94"/>
      <c r="E70" s="94"/>
      <c r="F70" s="83" t="s">
        <v>33</v>
      </c>
      <c r="G70" s="83"/>
      <c r="H70" s="58">
        <v>94.88</v>
      </c>
      <c r="I70" s="58">
        <v>2728.0720000000001</v>
      </c>
      <c r="J70" s="58">
        <v>461.06099999999998</v>
      </c>
      <c r="K70" s="58">
        <v>71.466999999999999</v>
      </c>
      <c r="L70" s="58">
        <v>345.101</v>
      </c>
      <c r="M70" s="58">
        <v>1262.6479999999999</v>
      </c>
      <c r="N70" s="58">
        <v>44.186</v>
      </c>
      <c r="O70" s="58">
        <v>43.338000000000001</v>
      </c>
      <c r="P70" s="58">
        <v>2457.9960000000001</v>
      </c>
      <c r="Q70" s="58">
        <f t="shared" ref="Q70:Q71" si="13">SUM(H70:P70)</f>
        <v>7508.7489999999998</v>
      </c>
      <c r="R70" s="84"/>
      <c r="S70" s="84"/>
      <c r="T70" s="84"/>
      <c r="U70" s="84"/>
      <c r="V70" s="84"/>
    </row>
    <row r="71" spans="1:22" ht="15" customHeight="1">
      <c r="F71" s="83" t="s">
        <v>31</v>
      </c>
      <c r="H71" s="58">
        <v>0.48</v>
      </c>
      <c r="I71" s="58">
        <v>2772.58</v>
      </c>
      <c r="J71" s="58">
        <v>394.95400000000001</v>
      </c>
      <c r="K71" s="58">
        <v>705.11699999999996</v>
      </c>
      <c r="L71" s="58">
        <v>72.47</v>
      </c>
      <c r="M71" s="58">
        <v>525.60400000000004</v>
      </c>
      <c r="N71" s="58">
        <v>24.626999999999999</v>
      </c>
      <c r="O71" s="58">
        <v>33.741999999999997</v>
      </c>
      <c r="P71" s="58">
        <v>437.58100000000002</v>
      </c>
      <c r="Q71" s="58">
        <f t="shared" si="13"/>
        <v>4967.1550000000007</v>
      </c>
      <c r="R71" s="84"/>
      <c r="S71" s="84"/>
      <c r="T71" s="84"/>
      <c r="U71" s="84"/>
      <c r="V71" s="84"/>
    </row>
    <row r="72" spans="1:22" ht="15" customHeight="1">
      <c r="F72" s="83" t="s">
        <v>28</v>
      </c>
      <c r="H72" s="58">
        <v>0.11899999999999999</v>
      </c>
      <c r="I72" s="58">
        <v>1640.5029999999999</v>
      </c>
      <c r="J72" s="58">
        <v>878.74599999999998</v>
      </c>
      <c r="K72" s="58">
        <v>322.572</v>
      </c>
      <c r="L72" s="58">
        <v>180.542</v>
      </c>
      <c r="M72" s="58">
        <v>404.88099999999997</v>
      </c>
      <c r="N72" s="58">
        <v>278.92</v>
      </c>
      <c r="O72" s="58">
        <v>26.079000000000001</v>
      </c>
      <c r="P72" s="58">
        <v>347.41699999999997</v>
      </c>
      <c r="Q72" s="58">
        <f t="shared" ref="Q72:Q73" si="14">SUM(H72:P72)</f>
        <v>4079.779</v>
      </c>
      <c r="R72" s="84"/>
      <c r="S72" s="84"/>
      <c r="T72" s="84"/>
      <c r="U72" s="84"/>
      <c r="V72" s="84"/>
    </row>
    <row r="73" spans="1:22" ht="15" customHeight="1">
      <c r="F73" s="83" t="s">
        <v>34</v>
      </c>
      <c r="G73" s="94"/>
      <c r="H73" s="58">
        <v>0</v>
      </c>
      <c r="I73" s="58">
        <v>2100.9859999999999</v>
      </c>
      <c r="J73" s="58">
        <v>159.66999999999999</v>
      </c>
      <c r="K73" s="58">
        <v>259.303</v>
      </c>
      <c r="L73" s="58">
        <v>78.040000000000006</v>
      </c>
      <c r="M73" s="58">
        <v>525.14200000000005</v>
      </c>
      <c r="N73" s="58">
        <v>23.167000000000002</v>
      </c>
      <c r="O73" s="58">
        <v>18.745000000000001</v>
      </c>
      <c r="P73" s="58">
        <v>465.8</v>
      </c>
      <c r="Q73" s="58">
        <f t="shared" si="14"/>
        <v>3630.8529999999996</v>
      </c>
      <c r="R73" s="84"/>
      <c r="S73" s="84"/>
      <c r="T73" s="84"/>
      <c r="U73" s="84"/>
      <c r="V73" s="84"/>
    </row>
    <row r="74" spans="1:22" ht="15" customHeight="1">
      <c r="F74" s="83" t="s">
        <v>36</v>
      </c>
      <c r="H74" s="58">
        <v>0</v>
      </c>
      <c r="I74" s="58">
        <v>1100.5540000000001</v>
      </c>
      <c r="J74" s="58">
        <v>375.80900000000003</v>
      </c>
      <c r="K74" s="58">
        <v>37.307000000000002</v>
      </c>
      <c r="L74" s="58">
        <v>521.755</v>
      </c>
      <c r="M74" s="58">
        <v>583.04999999999995</v>
      </c>
      <c r="N74" s="58">
        <v>61.935000000000002</v>
      </c>
      <c r="O74" s="58">
        <v>17.103999999999999</v>
      </c>
      <c r="P74" s="58">
        <v>396.142</v>
      </c>
      <c r="Q74" s="58">
        <f t="shared" si="12"/>
        <v>3093.6559999999999</v>
      </c>
      <c r="R74" s="84"/>
      <c r="S74" s="84"/>
      <c r="T74" s="84"/>
      <c r="U74" s="84"/>
      <c r="V74" s="84"/>
    </row>
    <row r="75" spans="1:22" ht="15" customHeight="1">
      <c r="F75" s="83" t="s">
        <v>67</v>
      </c>
      <c r="H75" s="58">
        <v>1.694</v>
      </c>
      <c r="I75" s="58">
        <v>2586.8359999999998</v>
      </c>
      <c r="J75" s="58">
        <v>99.117999999999995</v>
      </c>
      <c r="K75" s="58">
        <v>22.347999999999999</v>
      </c>
      <c r="L75" s="58">
        <v>110.01900000000001</v>
      </c>
      <c r="M75" s="58">
        <v>281.49799999999999</v>
      </c>
      <c r="N75" s="58">
        <v>17.558</v>
      </c>
      <c r="O75" s="58">
        <v>12.734</v>
      </c>
      <c r="P75" s="58">
        <v>538.31600000000003</v>
      </c>
      <c r="Q75" s="58">
        <f t="shared" ref="Q75" si="15">SUM(H75:P75)</f>
        <v>3670.1209999999992</v>
      </c>
      <c r="R75" s="285"/>
      <c r="S75" s="284"/>
      <c r="T75" s="84"/>
      <c r="U75" s="84"/>
      <c r="V75" s="84"/>
    </row>
    <row r="76" spans="1:22" ht="15" customHeight="1">
      <c r="F76" s="83" t="s">
        <v>27</v>
      </c>
      <c r="G76" s="94"/>
      <c r="H76" s="58">
        <v>0</v>
      </c>
      <c r="I76" s="58">
        <v>89.409000000000006</v>
      </c>
      <c r="J76" s="58">
        <v>17.649999999999999</v>
      </c>
      <c r="K76" s="58">
        <v>3.69</v>
      </c>
      <c r="L76" s="58">
        <v>22.812999999999999</v>
      </c>
      <c r="M76" s="58">
        <v>58.16</v>
      </c>
      <c r="N76" s="58">
        <v>3.5720000000000001</v>
      </c>
      <c r="O76" s="58">
        <v>2.0649999999999999</v>
      </c>
      <c r="P76" s="58">
        <v>28.635999999999999</v>
      </c>
      <c r="Q76" s="58">
        <f t="shared" si="12"/>
        <v>225.99499999999998</v>
      </c>
      <c r="R76" s="84"/>
      <c r="S76" s="286"/>
      <c r="T76" s="84"/>
      <c r="U76" s="84"/>
      <c r="V76" s="84"/>
    </row>
    <row r="77" spans="1:22" ht="15" customHeight="1">
      <c r="F77" s="83" t="s">
        <v>29</v>
      </c>
      <c r="G77" s="94"/>
      <c r="H77" s="58">
        <v>0.53400000000000003</v>
      </c>
      <c r="I77" s="58">
        <v>390.125</v>
      </c>
      <c r="J77" s="58">
        <v>169.55500000000001</v>
      </c>
      <c r="K77" s="58">
        <v>12.996</v>
      </c>
      <c r="L77" s="58">
        <v>85.850999999999999</v>
      </c>
      <c r="M77" s="58">
        <v>224.554</v>
      </c>
      <c r="N77" s="58">
        <v>31.376999999999999</v>
      </c>
      <c r="O77" s="58">
        <v>7.7320000000000002</v>
      </c>
      <c r="P77" s="58">
        <v>90.146000000000001</v>
      </c>
      <c r="Q77" s="58">
        <f t="shared" ref="Q77:Q78" si="16">SUM(H77:P77)</f>
        <v>1012.8699999999998</v>
      </c>
      <c r="R77" s="285"/>
      <c r="S77" s="284"/>
      <c r="T77" s="84"/>
      <c r="U77" s="84"/>
      <c r="V77" s="84"/>
    </row>
    <row r="78" spans="1:22" ht="15" customHeight="1">
      <c r="F78" s="83" t="s">
        <v>38</v>
      </c>
      <c r="H78" s="58">
        <v>0</v>
      </c>
      <c r="I78" s="58">
        <v>49.872999999999998</v>
      </c>
      <c r="J78" s="58">
        <v>53.777000000000001</v>
      </c>
      <c r="K78" s="58">
        <v>3.9929999999999999</v>
      </c>
      <c r="L78" s="58">
        <v>64.314999999999998</v>
      </c>
      <c r="M78" s="58">
        <v>21.670999999999999</v>
      </c>
      <c r="N78" s="58">
        <v>21.512</v>
      </c>
      <c r="O78" s="58">
        <v>1.9490000000000001</v>
      </c>
      <c r="P78" s="58">
        <v>12.004</v>
      </c>
      <c r="Q78" s="58">
        <f t="shared" si="16"/>
        <v>229.09399999999999</v>
      </c>
      <c r="R78" s="285"/>
      <c r="S78" s="284"/>
      <c r="T78" s="84"/>
      <c r="U78" s="84"/>
      <c r="V78" s="84"/>
    </row>
    <row r="79" spans="1:22" s="274" customFormat="1" ht="15" customHeight="1">
      <c r="A79" s="94"/>
      <c r="B79" s="94"/>
      <c r="C79" s="94"/>
      <c r="D79" s="94"/>
      <c r="E79" s="94"/>
      <c r="F79" s="83" t="s">
        <v>149</v>
      </c>
      <c r="G79" s="83"/>
      <c r="H79" s="58">
        <v>284.93200000000002</v>
      </c>
      <c r="I79" s="58">
        <v>2855.16</v>
      </c>
      <c r="J79" s="58">
        <v>1035.7170000000001</v>
      </c>
      <c r="K79" s="58">
        <v>134.721</v>
      </c>
      <c r="L79" s="58">
        <v>447.43599999999998</v>
      </c>
      <c r="M79" s="58">
        <v>1137.1479999999999</v>
      </c>
      <c r="N79" s="58">
        <v>413.56299999999999</v>
      </c>
      <c r="O79" s="58">
        <v>132.86799999999999</v>
      </c>
      <c r="P79" s="58">
        <v>674.59</v>
      </c>
      <c r="Q79" s="58">
        <f t="shared" si="12"/>
        <v>7116.1349999999993</v>
      </c>
      <c r="R79" s="84"/>
      <c r="S79" s="84"/>
      <c r="T79" s="84"/>
      <c r="U79" s="84"/>
      <c r="V79" s="84"/>
    </row>
    <row r="80" spans="1:22" s="86" customFormat="1" ht="14.1" customHeight="1">
      <c r="B80" s="85"/>
      <c r="C80" s="85"/>
      <c r="D80" s="85"/>
      <c r="E80" s="85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84"/>
      <c r="S80" s="286"/>
      <c r="T80" s="84"/>
      <c r="U80" s="84"/>
      <c r="V80" s="84"/>
    </row>
    <row r="81" spans="1:22" s="89" customFormat="1" ht="15" customHeight="1">
      <c r="B81" s="87" t="s">
        <v>162</v>
      </c>
      <c r="C81" s="88"/>
      <c r="D81" s="88"/>
      <c r="E81" s="88"/>
      <c r="H81" s="65">
        <v>617.87800000000004</v>
      </c>
      <c r="I81" s="65">
        <v>11757.337</v>
      </c>
      <c r="J81" s="65">
        <v>4369.6639999999998</v>
      </c>
      <c r="K81" s="65">
        <v>1741.222</v>
      </c>
      <c r="L81" s="65">
        <v>5518.8919999999998</v>
      </c>
      <c r="M81" s="65">
        <v>7439.56</v>
      </c>
      <c r="N81" s="65">
        <v>643.53899999999999</v>
      </c>
      <c r="O81" s="65">
        <v>109.20699999999999</v>
      </c>
      <c r="P81" s="65">
        <v>3716.509</v>
      </c>
      <c r="Q81" s="65">
        <f>SUM(H81:P81)</f>
        <v>35913.808000000005</v>
      </c>
      <c r="R81" s="287"/>
      <c r="S81" s="288"/>
      <c r="T81" s="278"/>
      <c r="U81" s="278"/>
      <c r="V81" s="278"/>
    </row>
    <row r="82" spans="1:22" ht="9" customHeight="1">
      <c r="H82" s="58"/>
      <c r="I82" s="58"/>
      <c r="J82" s="58"/>
      <c r="K82" s="58"/>
      <c r="L82" s="58"/>
      <c r="M82" s="58"/>
      <c r="N82" s="58"/>
      <c r="O82" s="58"/>
      <c r="P82" s="58"/>
      <c r="Q82" s="66"/>
      <c r="R82" s="285"/>
      <c r="S82" s="284"/>
      <c r="T82" s="84"/>
      <c r="U82" s="84"/>
      <c r="V82" s="84"/>
    </row>
    <row r="83" spans="1:22" s="277" customFormat="1" ht="15" customHeight="1">
      <c r="A83" s="90"/>
      <c r="B83" s="90" t="s">
        <v>163</v>
      </c>
      <c r="C83" s="90"/>
      <c r="D83" s="90"/>
      <c r="E83" s="90"/>
      <c r="F83" s="90"/>
      <c r="G83" s="90"/>
      <c r="H83" s="57">
        <f>SUM(H84:H85)</f>
        <v>36.485999999999997</v>
      </c>
      <c r="I83" s="57">
        <f>SUM(I84:I85)</f>
        <v>4861.7150000000001</v>
      </c>
      <c r="J83" s="57">
        <f t="shared" ref="J83" si="17">SUM(J84:J85)</f>
        <v>9419.232</v>
      </c>
      <c r="K83" s="57">
        <f t="shared" ref="K83" si="18">SUM(K84:K85)</f>
        <v>181.30799999999999</v>
      </c>
      <c r="L83" s="57">
        <f t="shared" ref="L83" si="19">SUM(L84:L85)</f>
        <v>3804.998</v>
      </c>
      <c r="M83" s="57">
        <f t="shared" ref="M83" si="20">SUM(M84:M85)</f>
        <v>7866.402</v>
      </c>
      <c r="N83" s="57">
        <f t="shared" ref="N83" si="21">SUM(N84:N85)</f>
        <v>177.608</v>
      </c>
      <c r="O83" s="57">
        <f t="shared" ref="O83" si="22">SUM(O84:O85)</f>
        <v>244.03700000000001</v>
      </c>
      <c r="P83" s="57">
        <f t="shared" ref="P83" si="23">SUM(P84:P85)</f>
        <v>7129.0230000000001</v>
      </c>
      <c r="Q83" s="57">
        <f>SUM(H83:P83)</f>
        <v>33720.809000000001</v>
      </c>
      <c r="R83" s="279"/>
      <c r="S83" s="289"/>
      <c r="T83" s="279"/>
      <c r="U83" s="279"/>
      <c r="V83" s="279"/>
    </row>
    <row r="84" spans="1:22" ht="15" customHeight="1">
      <c r="F84" s="83" t="s">
        <v>65</v>
      </c>
      <c r="H84" s="58">
        <v>36.485999999999997</v>
      </c>
      <c r="I84" s="58">
        <v>3650.6529999999998</v>
      </c>
      <c r="J84" s="58">
        <v>9321.6679999999997</v>
      </c>
      <c r="K84" s="58">
        <v>151.191</v>
      </c>
      <c r="L84" s="58">
        <v>3703.33</v>
      </c>
      <c r="M84" s="58">
        <v>7616.2979999999998</v>
      </c>
      <c r="N84" s="58">
        <v>148.85400000000001</v>
      </c>
      <c r="O84" s="58">
        <v>231.43899999999999</v>
      </c>
      <c r="P84" s="58">
        <v>6646.6379999999999</v>
      </c>
      <c r="Q84" s="58">
        <f>SUM(H84:P84)</f>
        <v>31506.556999999997</v>
      </c>
      <c r="R84" s="285"/>
      <c r="S84" s="284"/>
      <c r="T84" s="84"/>
      <c r="U84" s="84"/>
      <c r="V84" s="84"/>
    </row>
    <row r="85" spans="1:22" ht="15" customHeight="1">
      <c r="F85" s="83" t="s">
        <v>164</v>
      </c>
      <c r="H85" s="58">
        <v>0</v>
      </c>
      <c r="I85" s="58">
        <v>1211.0619999999999</v>
      </c>
      <c r="J85" s="58">
        <v>97.563999999999993</v>
      </c>
      <c r="K85" s="58">
        <v>30.117000000000001</v>
      </c>
      <c r="L85" s="58">
        <v>101.66800000000001</v>
      </c>
      <c r="M85" s="58">
        <v>250.10400000000001</v>
      </c>
      <c r="N85" s="58">
        <v>28.754000000000001</v>
      </c>
      <c r="O85" s="58">
        <v>12.598000000000001</v>
      </c>
      <c r="P85" s="58">
        <v>482.38499999999999</v>
      </c>
      <c r="Q85" s="58">
        <f t="shared" ref="Q85" si="24">SUM(H85:P85)</f>
        <v>2214.252</v>
      </c>
      <c r="R85" s="84"/>
      <c r="S85" s="286"/>
      <c r="T85" s="84"/>
      <c r="U85" s="84"/>
      <c r="V85" s="84"/>
    </row>
    <row r="86" spans="1:22" ht="9" customHeight="1"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84"/>
      <c r="S86" s="286"/>
      <c r="T86" s="84"/>
      <c r="U86" s="84"/>
      <c r="V86" s="84"/>
    </row>
    <row r="87" spans="1:22" s="277" customFormat="1" ht="15" customHeight="1">
      <c r="A87" s="90"/>
      <c r="B87" s="90" t="s">
        <v>39</v>
      </c>
      <c r="C87" s="90"/>
      <c r="D87" s="90"/>
      <c r="E87" s="90"/>
      <c r="F87" s="90"/>
      <c r="G87" s="90"/>
      <c r="H87" s="57">
        <f>SUM(H88:H93)</f>
        <v>2.2320000000000002</v>
      </c>
      <c r="I87" s="57">
        <f t="shared" ref="I87" si="25">SUM(I88:I93)</f>
        <v>3884.0969999999998</v>
      </c>
      <c r="J87" s="57">
        <f t="shared" ref="J87" si="26">SUM(J88:J93)</f>
        <v>1903.4679999999998</v>
      </c>
      <c r="K87" s="57">
        <f t="shared" ref="K87" si="27">SUM(K88:K93)</f>
        <v>545.64300000000003</v>
      </c>
      <c r="L87" s="57">
        <f t="shared" ref="L87" si="28">SUM(L88:L93)</f>
        <v>4113.085</v>
      </c>
      <c r="M87" s="57">
        <f t="shared" ref="M87" si="29">SUM(M88:M93)</f>
        <v>6759.6489999999994</v>
      </c>
      <c r="N87" s="57">
        <f t="shared" ref="N87" si="30">SUM(N88:N93)</f>
        <v>555.10599999999999</v>
      </c>
      <c r="O87" s="57">
        <f t="shared" ref="O87" si="31">SUM(O88:O93)</f>
        <v>295.32299999999998</v>
      </c>
      <c r="P87" s="57">
        <f t="shared" ref="P87" si="32">SUM(P88:P93)</f>
        <v>5370.2420000000002</v>
      </c>
      <c r="Q87" s="57">
        <f>SUM(H87:P87)</f>
        <v>23428.845000000001</v>
      </c>
      <c r="R87" s="279"/>
      <c r="S87" s="289"/>
      <c r="T87" s="279"/>
      <c r="U87" s="279"/>
      <c r="V87" s="279"/>
    </row>
    <row r="88" spans="1:22" ht="15" customHeight="1">
      <c r="F88" s="83" t="s">
        <v>66</v>
      </c>
      <c r="H88" s="58">
        <v>0.20799999999999999</v>
      </c>
      <c r="I88" s="58">
        <v>508.70800000000003</v>
      </c>
      <c r="J88" s="58">
        <v>1251.9860000000001</v>
      </c>
      <c r="K88" s="58">
        <v>64.936999999999998</v>
      </c>
      <c r="L88" s="58">
        <v>1572.962</v>
      </c>
      <c r="M88" s="58">
        <v>2674.2829999999999</v>
      </c>
      <c r="N88" s="58">
        <v>428.02699999999999</v>
      </c>
      <c r="O88" s="58">
        <v>93.311999999999998</v>
      </c>
      <c r="P88" s="58">
        <v>1963.1959999999999</v>
      </c>
      <c r="Q88" s="58">
        <f>SUM(H88:P88)</f>
        <v>8557.6189999999988</v>
      </c>
      <c r="R88" s="84"/>
      <c r="S88" s="286"/>
      <c r="T88" s="84"/>
      <c r="U88" s="84"/>
      <c r="V88" s="84"/>
    </row>
    <row r="89" spans="1:22" ht="15" customHeight="1">
      <c r="F89" s="83" t="s">
        <v>41</v>
      </c>
      <c r="H89" s="58">
        <v>1.661</v>
      </c>
      <c r="I89" s="58">
        <v>1089.6089999999999</v>
      </c>
      <c r="J89" s="58">
        <v>127.167</v>
      </c>
      <c r="K89" s="58">
        <v>149.905</v>
      </c>
      <c r="L89" s="58">
        <v>383.07499999999999</v>
      </c>
      <c r="M89" s="58">
        <v>810.31500000000005</v>
      </c>
      <c r="N89" s="58">
        <v>16.158000000000001</v>
      </c>
      <c r="O89" s="58">
        <v>11.686</v>
      </c>
      <c r="P89" s="58">
        <v>472.02</v>
      </c>
      <c r="Q89" s="58">
        <f t="shared" ref="Q89:Q93" si="33">SUM(H89:P89)</f>
        <v>3061.596</v>
      </c>
      <c r="R89" s="84"/>
      <c r="S89" s="286"/>
      <c r="T89" s="84"/>
      <c r="U89" s="84"/>
      <c r="V89" s="84"/>
    </row>
    <row r="90" spans="1:22" ht="15" customHeight="1">
      <c r="F90" s="83" t="s">
        <v>42</v>
      </c>
      <c r="H90" s="58">
        <v>0.36299999999999999</v>
      </c>
      <c r="I90" s="58">
        <v>215.83199999999999</v>
      </c>
      <c r="J90" s="58">
        <v>131.328</v>
      </c>
      <c r="K90" s="58">
        <v>64.028999999999996</v>
      </c>
      <c r="L90" s="58">
        <v>748.59500000000003</v>
      </c>
      <c r="M90" s="58">
        <v>786.21900000000005</v>
      </c>
      <c r="N90" s="58">
        <v>21.021000000000001</v>
      </c>
      <c r="O90" s="58">
        <v>12.54</v>
      </c>
      <c r="P90" s="58">
        <v>393.19600000000003</v>
      </c>
      <c r="Q90" s="58">
        <f t="shared" si="33"/>
        <v>2373.123</v>
      </c>
      <c r="R90" s="84"/>
      <c r="S90" s="286"/>
      <c r="T90" s="84"/>
      <c r="U90" s="84"/>
      <c r="V90" s="84"/>
    </row>
    <row r="91" spans="1:22" ht="15" customHeight="1">
      <c r="F91" s="83" t="s">
        <v>40</v>
      </c>
      <c r="H91" s="58">
        <v>0</v>
      </c>
      <c r="I91" s="58">
        <v>362.53399999999999</v>
      </c>
      <c r="J91" s="58">
        <v>60.78</v>
      </c>
      <c r="K91" s="58">
        <v>207.36500000000001</v>
      </c>
      <c r="L91" s="58">
        <v>334.11</v>
      </c>
      <c r="M91" s="58">
        <v>430.37</v>
      </c>
      <c r="N91" s="58">
        <v>11.638999999999999</v>
      </c>
      <c r="O91" s="58">
        <v>20.934999999999999</v>
      </c>
      <c r="P91" s="58">
        <v>444.77</v>
      </c>
      <c r="Q91" s="58">
        <f t="shared" si="33"/>
        <v>1872.5029999999999</v>
      </c>
      <c r="R91" s="84"/>
      <c r="S91" s="286"/>
      <c r="T91" s="84"/>
      <c r="U91" s="84"/>
      <c r="V91" s="84"/>
    </row>
    <row r="92" spans="1:22" ht="15" customHeight="1">
      <c r="F92" s="83" t="s">
        <v>45</v>
      </c>
      <c r="H92" s="58">
        <v>0</v>
      </c>
      <c r="I92" s="58">
        <v>296.21600000000001</v>
      </c>
      <c r="J92" s="58">
        <v>34.523000000000003</v>
      </c>
      <c r="K92" s="58">
        <v>5.1269999999999998</v>
      </c>
      <c r="L92" s="58">
        <v>11.779</v>
      </c>
      <c r="M92" s="58">
        <v>231.69200000000001</v>
      </c>
      <c r="N92" s="58">
        <v>3.8319999999999999</v>
      </c>
      <c r="O92" s="58">
        <v>29.277999999999999</v>
      </c>
      <c r="P92" s="58">
        <v>74.12</v>
      </c>
      <c r="Q92" s="58">
        <f t="shared" si="33"/>
        <v>686.56700000000001</v>
      </c>
      <c r="R92" s="84"/>
      <c r="S92" s="84"/>
      <c r="T92" s="84"/>
      <c r="U92" s="84"/>
      <c r="V92" s="84"/>
    </row>
    <row r="93" spans="1:22" ht="15" customHeight="1">
      <c r="F93" s="83" t="s">
        <v>152</v>
      </c>
      <c r="H93" s="64">
        <v>0</v>
      </c>
      <c r="I93" s="64">
        <v>1411.1980000000001</v>
      </c>
      <c r="J93" s="64">
        <v>297.68400000000003</v>
      </c>
      <c r="K93" s="64">
        <v>54.28</v>
      </c>
      <c r="L93" s="64">
        <v>1062.5640000000001</v>
      </c>
      <c r="M93" s="64">
        <v>1826.77</v>
      </c>
      <c r="N93" s="64">
        <v>74.429000000000002</v>
      </c>
      <c r="O93" s="64">
        <v>127.572</v>
      </c>
      <c r="P93" s="64">
        <v>2022.94</v>
      </c>
      <c r="Q93" s="58">
        <f t="shared" si="33"/>
        <v>6877.4369999999999</v>
      </c>
      <c r="R93" s="84"/>
      <c r="S93" s="286"/>
      <c r="T93" s="84"/>
      <c r="U93" s="84"/>
      <c r="V93" s="84"/>
    </row>
    <row r="94" spans="1:22" s="86" customFormat="1" ht="14.1" customHeight="1">
      <c r="B94" s="85"/>
      <c r="C94" s="85"/>
      <c r="D94" s="85"/>
      <c r="E94" s="85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84"/>
      <c r="S94" s="84"/>
      <c r="T94" s="84"/>
      <c r="U94" s="84"/>
      <c r="V94" s="84"/>
    </row>
    <row r="95" spans="1:22" s="89" customFormat="1" ht="15" customHeight="1">
      <c r="B95" s="88" t="s">
        <v>243</v>
      </c>
      <c r="H95" s="65">
        <v>2.0249999999999999</v>
      </c>
      <c r="I95" s="65">
        <v>2835.8789999999999</v>
      </c>
      <c r="J95" s="65">
        <v>591.82600000000002</v>
      </c>
      <c r="K95" s="65">
        <v>450.64400000000001</v>
      </c>
      <c r="L95" s="65">
        <v>2202.7420000000002</v>
      </c>
      <c r="M95" s="65">
        <v>3460.386</v>
      </c>
      <c r="N95" s="65">
        <v>111.788</v>
      </c>
      <c r="O95" s="65">
        <v>118.602</v>
      </c>
      <c r="P95" s="65">
        <v>2306.7310000000002</v>
      </c>
      <c r="Q95" s="65">
        <f>SUM(H95:P95)</f>
        <v>12080.623000000001</v>
      </c>
      <c r="R95" s="278"/>
      <c r="S95" s="278"/>
      <c r="T95" s="278"/>
      <c r="U95" s="278"/>
      <c r="V95" s="278"/>
    </row>
    <row r="96" spans="1:22" ht="9" customHeight="1"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84"/>
      <c r="S96" s="84"/>
      <c r="T96" s="84"/>
      <c r="U96" s="84"/>
      <c r="V96" s="84"/>
    </row>
    <row r="97" spans="1:30" s="277" customFormat="1" ht="15" customHeight="1">
      <c r="A97" s="90"/>
      <c r="B97" s="90" t="s">
        <v>46</v>
      </c>
      <c r="C97" s="90"/>
      <c r="D97" s="90"/>
      <c r="E97" s="90"/>
      <c r="F97" s="90"/>
      <c r="G97" s="90"/>
      <c r="H97" s="57">
        <f>SUM(H98:H100)</f>
        <v>0</v>
      </c>
      <c r="I97" s="57">
        <f t="shared" ref="I97" si="34">SUM(I98:I100)</f>
        <v>1203.5260000000001</v>
      </c>
      <c r="J97" s="57">
        <f t="shared" ref="J97" si="35">SUM(J98:J100)</f>
        <v>1055.6580000000001</v>
      </c>
      <c r="K97" s="57">
        <f t="shared" ref="K97" si="36">SUM(K98:K100)</f>
        <v>43.710999999999999</v>
      </c>
      <c r="L97" s="57">
        <f t="shared" ref="L97" si="37">SUM(L98:L100)</f>
        <v>234.64799999999997</v>
      </c>
      <c r="M97" s="57">
        <f t="shared" ref="M97" si="38">SUM(M98:M100)</f>
        <v>640.45400000000006</v>
      </c>
      <c r="N97" s="57">
        <f t="shared" ref="N97" si="39">SUM(N98:N100)</f>
        <v>132.34199999999998</v>
      </c>
      <c r="O97" s="57">
        <f t="shared" ref="O97" si="40">SUM(O98:O100)</f>
        <v>20.59</v>
      </c>
      <c r="P97" s="57">
        <f t="shared" ref="P97" si="41">SUM(P98:P100)</f>
        <v>357.48</v>
      </c>
      <c r="Q97" s="57">
        <f>SUM(H97:P97)</f>
        <v>3688.4090000000006</v>
      </c>
      <c r="R97" s="279"/>
      <c r="S97" s="279"/>
      <c r="T97" s="279"/>
      <c r="U97" s="279"/>
      <c r="V97" s="279"/>
    </row>
    <row r="98" spans="1:30" ht="15" customHeight="1">
      <c r="F98" s="83" t="s">
        <v>47</v>
      </c>
      <c r="H98" s="58">
        <v>0</v>
      </c>
      <c r="I98" s="58">
        <v>964.94200000000001</v>
      </c>
      <c r="J98" s="58">
        <v>941.95100000000002</v>
      </c>
      <c r="K98" s="58">
        <v>42.774999999999999</v>
      </c>
      <c r="L98" s="58">
        <v>211.74299999999999</v>
      </c>
      <c r="M98" s="58">
        <v>607.76300000000003</v>
      </c>
      <c r="N98" s="58">
        <v>123.431</v>
      </c>
      <c r="O98" s="58">
        <v>14.584</v>
      </c>
      <c r="P98" s="58">
        <v>318.45400000000001</v>
      </c>
      <c r="Q98" s="58">
        <f>SUM(H98:P98)</f>
        <v>3225.643</v>
      </c>
      <c r="R98" s="84"/>
      <c r="S98" s="84"/>
      <c r="T98" s="84"/>
      <c r="U98" s="84"/>
      <c r="V98" s="84"/>
    </row>
    <row r="99" spans="1:30" ht="15" customHeight="1">
      <c r="F99" s="83" t="s">
        <v>48</v>
      </c>
      <c r="H99" s="58">
        <v>0</v>
      </c>
      <c r="I99" s="58">
        <v>146.19999999999999</v>
      </c>
      <c r="J99" s="58">
        <v>112.288</v>
      </c>
      <c r="K99" s="58">
        <v>0.91400000000000003</v>
      </c>
      <c r="L99" s="58">
        <v>21.765000000000001</v>
      </c>
      <c r="M99" s="58">
        <v>28.885000000000002</v>
      </c>
      <c r="N99" s="58">
        <v>6.657</v>
      </c>
      <c r="O99" s="58">
        <v>3.476</v>
      </c>
      <c r="P99" s="58">
        <v>29.149000000000001</v>
      </c>
      <c r="Q99" s="58">
        <f t="shared" ref="Q99:Q100" si="42">SUM(H99:P99)</f>
        <v>349.33399999999995</v>
      </c>
      <c r="R99" s="84"/>
      <c r="S99" s="84"/>
      <c r="T99" s="84"/>
      <c r="U99" s="84"/>
      <c r="V99" s="84"/>
    </row>
    <row r="100" spans="1:30" ht="15" customHeight="1">
      <c r="F100" s="83" t="s">
        <v>153</v>
      </c>
      <c r="H100" s="58">
        <v>0</v>
      </c>
      <c r="I100" s="58">
        <v>92.384</v>
      </c>
      <c r="J100" s="58">
        <v>1.419</v>
      </c>
      <c r="K100" s="58">
        <v>2.1999999999999999E-2</v>
      </c>
      <c r="L100" s="58">
        <v>1.1399999999999999</v>
      </c>
      <c r="M100" s="58">
        <v>3.806</v>
      </c>
      <c r="N100" s="58">
        <v>2.254</v>
      </c>
      <c r="O100" s="58">
        <v>2.5299999999999998</v>
      </c>
      <c r="P100" s="58">
        <v>9.8770000000000007</v>
      </c>
      <c r="Q100" s="58">
        <f t="shared" si="42"/>
        <v>113.432</v>
      </c>
      <c r="R100" s="84"/>
      <c r="S100" s="84"/>
      <c r="T100" s="84"/>
      <c r="U100" s="84"/>
      <c r="V100" s="84"/>
    </row>
    <row r="101" spans="1:30" ht="9" customHeight="1"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84"/>
      <c r="S101" s="84"/>
      <c r="T101" s="84"/>
      <c r="U101" s="84"/>
      <c r="V101" s="84"/>
    </row>
    <row r="102" spans="1:30" s="277" customFormat="1" ht="15" customHeight="1">
      <c r="A102" s="90"/>
      <c r="B102" s="90" t="s">
        <v>49</v>
      </c>
      <c r="C102" s="90"/>
      <c r="D102" s="90"/>
      <c r="E102" s="90"/>
      <c r="F102" s="90"/>
      <c r="G102" s="90"/>
      <c r="H102" s="57">
        <v>0</v>
      </c>
      <c r="I102" s="57">
        <v>511.93400000000003</v>
      </c>
      <c r="J102" s="57">
        <v>128.57599999999999</v>
      </c>
      <c r="K102" s="57">
        <v>10.999000000000001</v>
      </c>
      <c r="L102" s="57">
        <v>71.539000000000001</v>
      </c>
      <c r="M102" s="57">
        <v>161.268</v>
      </c>
      <c r="N102" s="57">
        <v>19.318000000000001</v>
      </c>
      <c r="O102" s="57">
        <v>20.68</v>
      </c>
      <c r="P102" s="57">
        <v>118.312</v>
      </c>
      <c r="Q102" s="57">
        <f>SUM(H102:P102)</f>
        <v>1042.626</v>
      </c>
      <c r="R102" s="279"/>
      <c r="S102" s="279"/>
      <c r="T102" s="279"/>
      <c r="U102" s="279"/>
      <c r="V102" s="279"/>
    </row>
    <row r="103" spans="1:30" ht="9" customHeight="1"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84"/>
      <c r="S103" s="84"/>
      <c r="T103" s="84"/>
      <c r="U103" s="84"/>
      <c r="V103" s="84"/>
    </row>
    <row r="104" spans="1:30" s="90" customFormat="1" ht="15" customHeight="1">
      <c r="B104" s="91" t="s">
        <v>173</v>
      </c>
      <c r="C104" s="91"/>
      <c r="D104" s="91"/>
      <c r="E104" s="91"/>
      <c r="H104" s="57">
        <v>12.993</v>
      </c>
      <c r="I104" s="57">
        <v>25.986999999999998</v>
      </c>
      <c r="J104" s="57">
        <v>127.575</v>
      </c>
      <c r="K104" s="57">
        <v>0</v>
      </c>
      <c r="L104" s="57">
        <v>0.621</v>
      </c>
      <c r="M104" s="57">
        <v>0.61499999999999999</v>
      </c>
      <c r="N104" s="57">
        <v>0</v>
      </c>
      <c r="O104" s="57">
        <v>0</v>
      </c>
      <c r="P104" s="57">
        <v>8.4629999999999992</v>
      </c>
      <c r="Q104" s="57">
        <f>SUM(H104:P104)</f>
        <v>176.25400000000002</v>
      </c>
      <c r="R104" s="279"/>
      <c r="S104" s="279"/>
      <c r="T104" s="279"/>
      <c r="U104" s="279"/>
      <c r="V104" s="279"/>
    </row>
    <row r="105" spans="1:30" s="280" customFormat="1" ht="14.1" customHeight="1">
      <c r="A105" s="77"/>
      <c r="B105" s="364"/>
      <c r="C105" s="364"/>
      <c r="D105" s="364"/>
      <c r="E105" s="364"/>
      <c r="F105" s="365"/>
      <c r="G105" s="365"/>
      <c r="H105" s="366"/>
      <c r="I105" s="366"/>
      <c r="J105" s="366"/>
      <c r="K105" s="366"/>
      <c r="L105" s="366"/>
      <c r="M105" s="366"/>
      <c r="N105" s="366"/>
      <c r="O105" s="366"/>
      <c r="P105" s="366"/>
      <c r="Q105" s="366"/>
      <c r="R105" s="84"/>
      <c r="S105" s="84"/>
      <c r="T105" s="84"/>
      <c r="U105" s="84"/>
      <c r="V105" s="84"/>
    </row>
    <row r="106" spans="1:30" s="281" customFormat="1" ht="20.100000000000001" customHeight="1" thickBot="1">
      <c r="A106" s="367"/>
      <c r="B106" s="351" t="s">
        <v>221</v>
      </c>
      <c r="C106" s="367"/>
      <c r="D106" s="335"/>
      <c r="E106" s="335"/>
      <c r="F106" s="335"/>
      <c r="G106" s="368">
        <f t="shared" ref="G106:P106" si="43">SUM(G66+G83+G87+G97+G102+G104)</f>
        <v>0</v>
      </c>
      <c r="H106" s="369">
        <f t="shared" si="43"/>
        <v>819.15500000000009</v>
      </c>
      <c r="I106" s="369">
        <f t="shared" si="43"/>
        <v>41212.868999999999</v>
      </c>
      <c r="J106" s="369">
        <f t="shared" si="43"/>
        <v>20071.253000000004</v>
      </c>
      <c r="K106" s="369">
        <f t="shared" si="43"/>
        <v>3822.9329999999995</v>
      </c>
      <c r="L106" s="369">
        <f t="shared" si="43"/>
        <v>16742.023000000001</v>
      </c>
      <c r="M106" s="369">
        <f t="shared" si="43"/>
        <v>29763.934999999994</v>
      </c>
      <c r="N106" s="369">
        <f t="shared" si="43"/>
        <v>2988.0319999999997</v>
      </c>
      <c r="O106" s="369">
        <f t="shared" si="43"/>
        <v>945.06200000000001</v>
      </c>
      <c r="P106" s="369">
        <f t="shared" si="43"/>
        <v>23762.667000000005</v>
      </c>
      <c r="Q106" s="369">
        <f>SUM(H106:P106)</f>
        <v>140127.92900000003</v>
      </c>
      <c r="R106" s="84"/>
      <c r="S106" s="84"/>
      <c r="T106" s="84"/>
      <c r="U106" s="84"/>
      <c r="V106" s="84"/>
    </row>
    <row r="107" spans="1:30" s="257" customFormat="1" ht="20.100000000000001" customHeight="1">
      <c r="A107" s="157"/>
      <c r="B107" s="396"/>
      <c r="C107" s="157"/>
      <c r="D107" s="77"/>
      <c r="E107" s="77"/>
      <c r="F107" s="77"/>
      <c r="G107" s="147"/>
      <c r="H107" s="79"/>
      <c r="I107" s="79"/>
      <c r="J107" s="79"/>
      <c r="K107" s="79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</row>
    <row r="108" spans="1:30" s="256" customFormat="1" ht="6.95" customHeight="1">
      <c r="B108" s="262"/>
      <c r="C108" s="262"/>
      <c r="D108" s="262"/>
      <c r="E108" s="262"/>
      <c r="H108" s="263"/>
      <c r="I108" s="263"/>
      <c r="J108" s="263"/>
      <c r="K108" s="263"/>
      <c r="L108" s="263"/>
      <c r="M108" s="263"/>
      <c r="N108" s="263"/>
      <c r="O108" s="263"/>
      <c r="P108" s="263"/>
      <c r="Q108" s="263"/>
    </row>
    <row r="109" spans="1:30" s="70" customFormat="1" ht="6.95" customHeight="1">
      <c r="B109" s="396"/>
      <c r="C109" s="396"/>
      <c r="D109" s="396"/>
      <c r="E109" s="396"/>
      <c r="F109" s="72"/>
      <c r="G109" s="72"/>
      <c r="H109" s="64"/>
      <c r="I109" s="64"/>
      <c r="J109" s="64"/>
      <c r="K109" s="64"/>
      <c r="L109" s="64"/>
      <c r="M109" s="64"/>
      <c r="N109" s="64"/>
      <c r="O109" s="64"/>
      <c r="P109" s="64"/>
      <c r="Q109" s="60"/>
    </row>
    <row r="110" spans="1:30" s="95" customFormat="1">
      <c r="B110" s="70"/>
      <c r="C110" s="397" t="s">
        <v>145</v>
      </c>
      <c r="D110" s="397"/>
      <c r="E110" s="397"/>
      <c r="F110" s="70" t="s">
        <v>244</v>
      </c>
      <c r="G110" s="70"/>
      <c r="H110" s="58"/>
      <c r="I110" s="58"/>
      <c r="J110" s="58"/>
      <c r="K110" s="58"/>
      <c r="L110" s="58"/>
      <c r="M110" s="58"/>
      <c r="N110" s="58"/>
      <c r="O110" s="58"/>
      <c r="P110" s="58"/>
      <c r="Q110" s="224"/>
    </row>
    <row r="111" spans="1:30" s="95" customFormat="1">
      <c r="B111" s="70"/>
      <c r="C111" s="397"/>
      <c r="D111" s="397"/>
      <c r="E111" s="397"/>
      <c r="F111" s="70" t="s">
        <v>160</v>
      </c>
      <c r="G111" s="70"/>
      <c r="H111" s="58"/>
      <c r="I111" s="58"/>
      <c r="J111" s="58"/>
      <c r="K111" s="58"/>
      <c r="L111" s="58"/>
      <c r="M111" s="58"/>
      <c r="N111" s="58"/>
      <c r="O111" s="58"/>
      <c r="P111" s="58"/>
      <c r="Q111" s="224"/>
    </row>
    <row r="112" spans="1:30" s="95" customFormat="1" ht="2.25" customHeight="1">
      <c r="B112" s="70"/>
      <c r="C112" s="397"/>
      <c r="D112" s="397"/>
      <c r="E112" s="397"/>
      <c r="F112" s="70"/>
      <c r="G112" s="70"/>
      <c r="H112" s="58"/>
      <c r="I112" s="58"/>
      <c r="J112" s="58"/>
      <c r="K112" s="58"/>
      <c r="L112" s="58"/>
      <c r="M112" s="58"/>
      <c r="N112" s="58"/>
      <c r="O112" s="58"/>
      <c r="P112" s="58"/>
      <c r="Q112" s="224"/>
    </row>
    <row r="113" spans="3:17" s="70" customFormat="1">
      <c r="C113" s="264" t="s">
        <v>143</v>
      </c>
      <c r="D113" s="264"/>
      <c r="E113" s="264"/>
      <c r="F113" s="177" t="s">
        <v>245</v>
      </c>
      <c r="H113" s="58"/>
      <c r="I113" s="58"/>
      <c r="J113" s="58"/>
      <c r="K113" s="58"/>
      <c r="L113" s="58"/>
      <c r="M113" s="58"/>
      <c r="N113" s="58"/>
      <c r="O113" s="58"/>
      <c r="P113" s="58"/>
      <c r="Q113" s="143"/>
    </row>
    <row r="114" spans="3:17" s="70" customFormat="1">
      <c r="C114" s="264"/>
      <c r="D114" s="264"/>
      <c r="E114" s="264"/>
      <c r="F114" s="177" t="s">
        <v>161</v>
      </c>
      <c r="H114" s="58"/>
      <c r="I114" s="58"/>
      <c r="J114" s="58"/>
      <c r="K114" s="58"/>
      <c r="L114" s="58"/>
      <c r="M114" s="58"/>
      <c r="N114" s="58"/>
      <c r="O114" s="58"/>
      <c r="P114" s="58"/>
      <c r="Q114" s="143"/>
    </row>
    <row r="115" spans="3:17" ht="9" customHeight="1"/>
    <row r="118" spans="3:17">
      <c r="F118" s="280"/>
    </row>
    <row r="120" spans="3:17">
      <c r="F120" s="290"/>
      <c r="Q120" s="291"/>
    </row>
    <row r="121" spans="3:17">
      <c r="F121" s="280"/>
    </row>
    <row r="122" spans="3:17">
      <c r="F122" s="280"/>
    </row>
    <row r="123" spans="3:17">
      <c r="F123" s="290"/>
      <c r="Q123" s="84"/>
    </row>
  </sheetData>
  <sheetProtection algorithmName="SHA-512" hashValue="3HAA1Ayppk15A7arA+R8j1+NOe7LhnXheJnw6YVCqQII6+hnEN8QglRCaAs6L1zvjCauRK6dtN6BKnNWVi41Hw==" saltValue="G4Bcq/khEkbltN1iqei47A==" spinCount="100000" sheet="1" objects="1" scenarios="1"/>
  <sortState ref="A31:AK35">
    <sortCondition descending="1" ref="Q31:Q35"/>
  </sortState>
  <mergeCells count="12">
    <mergeCell ref="A64:Q64"/>
    <mergeCell ref="P3:Q4"/>
    <mergeCell ref="A7:Q7"/>
    <mergeCell ref="P60:Q61"/>
    <mergeCell ref="A2:E3"/>
    <mergeCell ref="F2:L2"/>
    <mergeCell ref="N2:N3"/>
    <mergeCell ref="F3:K3"/>
    <mergeCell ref="A59:E60"/>
    <mergeCell ref="F59:L59"/>
    <mergeCell ref="N59:N60"/>
    <mergeCell ref="F60:K60"/>
  </mergeCells>
  <printOptions horizontalCentered="1"/>
  <pageMargins left="0.196850393700787" right="0.196850393700787" top="0.47244094488188998" bottom="0.196850393700787" header="0.31496062992126" footer="0.31496062992126"/>
  <pageSetup paperSize="9" scale="59" fitToHeight="0" orientation="landscape" r:id="rId1"/>
  <rowBreaks count="1" manualBreakCount="1">
    <brk id="57" max="16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view="pageBreakPreview" topLeftCell="A16" zoomScale="115" zoomScaleNormal="100" zoomScaleSheetLayoutView="115" workbookViewId="0">
      <selection activeCell="L15" sqref="L15"/>
    </sheetView>
  </sheetViews>
  <sheetFormatPr defaultRowHeight="15"/>
  <sheetData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0"/>
  <sheetViews>
    <sheetView view="pageBreakPreview" zoomScaleNormal="110" zoomScaleSheetLayoutView="100" workbookViewId="0"/>
  </sheetViews>
  <sheetFormatPr defaultColWidth="9.140625" defaultRowHeight="12.75"/>
  <cols>
    <col min="1" max="1" width="3.5703125" style="4" customWidth="1"/>
    <col min="2" max="2" width="6.140625" style="15" customWidth="1"/>
    <col min="3" max="3" width="7.7109375" style="3" customWidth="1"/>
    <col min="4" max="4" width="5" style="3" customWidth="1"/>
    <col min="5" max="5" width="39.7109375" style="3" customWidth="1"/>
    <col min="6" max="6" width="3.85546875" style="3" customWidth="1"/>
    <col min="7" max="10" width="10.85546875" style="5" customWidth="1"/>
    <col min="11" max="12" width="10.85546875" style="13" customWidth="1"/>
    <col min="13" max="16" width="11.5703125" style="3" bestFit="1" customWidth="1"/>
    <col min="17" max="16384" width="9.140625" style="3"/>
  </cols>
  <sheetData>
    <row r="2" spans="1:22" s="1" customFormat="1" ht="15.75">
      <c r="A2" s="492" t="s">
        <v>227</v>
      </c>
      <c r="B2" s="492"/>
      <c r="C2" s="492"/>
      <c r="D2" s="97" t="s">
        <v>138</v>
      </c>
      <c r="E2" s="141"/>
      <c r="G2" s="2"/>
      <c r="H2" s="2"/>
      <c r="I2" s="2"/>
      <c r="J2" s="2"/>
      <c r="K2" s="14" t="s">
        <v>229</v>
      </c>
      <c r="L2" s="14" t="s">
        <v>229</v>
      </c>
    </row>
    <row r="3" spans="1:22" s="1" customFormat="1" ht="15" customHeight="1">
      <c r="A3" s="492"/>
      <c r="B3" s="492"/>
      <c r="C3" s="492"/>
      <c r="D3" s="99" t="s">
        <v>257</v>
      </c>
      <c r="E3" s="141"/>
      <c r="G3" s="2"/>
      <c r="H3" s="2"/>
      <c r="I3" s="2"/>
      <c r="J3" s="523" t="s">
        <v>95</v>
      </c>
      <c r="K3" s="523"/>
      <c r="L3" s="523"/>
    </row>
    <row r="4" spans="1:22" ht="8.25" customHeight="1">
      <c r="A4" s="426"/>
      <c r="J4" s="523"/>
      <c r="K4" s="523"/>
      <c r="L4" s="523"/>
    </row>
    <row r="5" spans="1:22" ht="24.75" customHeight="1">
      <c r="A5" s="427"/>
      <c r="B5" s="428"/>
      <c r="C5" s="429"/>
      <c r="D5" s="429"/>
      <c r="E5" s="430"/>
      <c r="F5" s="431"/>
      <c r="G5" s="432">
        <v>2010</v>
      </c>
      <c r="H5" s="432">
        <v>2011</v>
      </c>
      <c r="I5" s="432">
        <v>2012</v>
      </c>
      <c r="J5" s="432">
        <v>2013</v>
      </c>
      <c r="K5" s="432">
        <v>2014</v>
      </c>
      <c r="L5" s="432">
        <v>2015</v>
      </c>
    </row>
    <row r="6" spans="1:22" s="1" customFormat="1" ht="18" customHeight="1">
      <c r="A6" s="17"/>
      <c r="B6" s="18"/>
      <c r="C6" s="6"/>
      <c r="D6" s="6"/>
      <c r="E6" s="6"/>
      <c r="F6" s="19"/>
      <c r="G6" s="45"/>
      <c r="H6" s="45"/>
      <c r="I6" s="45"/>
      <c r="J6" s="45"/>
      <c r="K6" s="20"/>
      <c r="L6" s="20"/>
    </row>
    <row r="7" spans="1:22" s="1" customFormat="1" ht="24.75" customHeight="1" thickBot="1">
      <c r="A7" s="433" t="s">
        <v>128</v>
      </c>
      <c r="B7" s="434"/>
      <c r="C7" s="435"/>
      <c r="D7" s="435"/>
      <c r="E7" s="435"/>
      <c r="F7" s="436"/>
      <c r="G7" s="437">
        <f>G9+G12+G15+G24+G31+G33+G36+G38+G41+G47+G64+G67</f>
        <v>111465.80700000002</v>
      </c>
      <c r="H7" s="437">
        <f t="shared" ref="H7:L7" si="0">H9+H12+H15+H24+H31+H33+H36+H38+H41+H47+H64+H67</f>
        <v>118880.45800000001</v>
      </c>
      <c r="I7" s="437">
        <f t="shared" si="0"/>
        <v>125337.417</v>
      </c>
      <c r="J7" s="437">
        <f t="shared" si="0"/>
        <v>132684.98300000004</v>
      </c>
      <c r="K7" s="437">
        <f t="shared" si="0"/>
        <v>137618.26300000001</v>
      </c>
      <c r="L7" s="437">
        <f t="shared" si="0"/>
        <v>136095.45600000001</v>
      </c>
      <c r="M7" s="438"/>
      <c r="N7" s="438"/>
      <c r="O7" s="438"/>
      <c r="P7" s="438"/>
      <c r="Q7" s="439"/>
      <c r="R7" s="440"/>
      <c r="S7" s="440"/>
      <c r="T7" s="440"/>
      <c r="U7" s="440"/>
    </row>
    <row r="8" spans="1:22" s="1" customFormat="1" ht="24.75" customHeight="1">
      <c r="A8" s="422"/>
      <c r="B8" s="39"/>
      <c r="C8" s="34"/>
      <c r="D8" s="34"/>
      <c r="E8" s="34"/>
      <c r="F8" s="6"/>
      <c r="G8" s="441"/>
      <c r="H8" s="441"/>
      <c r="I8" s="441"/>
      <c r="J8" s="441"/>
      <c r="K8" s="441"/>
      <c r="L8" s="441"/>
      <c r="M8" s="438"/>
      <c r="N8" s="438"/>
      <c r="O8" s="438"/>
      <c r="P8" s="438"/>
      <c r="Q8" s="439"/>
      <c r="R8" s="440"/>
      <c r="S8" s="440"/>
      <c r="T8" s="440"/>
      <c r="U8" s="440"/>
    </row>
    <row r="9" spans="1:22" s="10" customFormat="1" ht="30.75" customHeight="1">
      <c r="A9" s="46" t="s">
        <v>76</v>
      </c>
      <c r="B9" s="516" t="s">
        <v>61</v>
      </c>
      <c r="C9" s="516"/>
      <c r="D9" s="516"/>
      <c r="E9" s="516"/>
      <c r="F9" s="50"/>
      <c r="G9" s="442">
        <v>8281.8639999999996</v>
      </c>
      <c r="H9" s="442">
        <v>8039.3700000000008</v>
      </c>
      <c r="I9" s="442">
        <v>8012.3289999999997</v>
      </c>
      <c r="J9" s="442">
        <v>7437.165</v>
      </c>
      <c r="K9" s="443">
        <v>7947.0469999999996</v>
      </c>
      <c r="L9" s="443">
        <v>8402.4179999999997</v>
      </c>
      <c r="M9" s="440"/>
      <c r="N9" s="440"/>
      <c r="O9" s="440"/>
      <c r="P9" s="440"/>
      <c r="Q9" s="444"/>
      <c r="R9" s="440"/>
      <c r="S9" s="440"/>
      <c r="T9" s="440"/>
      <c r="U9" s="440"/>
      <c r="V9" s="440"/>
    </row>
    <row r="10" spans="1:22" s="1" customFormat="1" ht="18.95" customHeight="1">
      <c r="A10" s="44"/>
      <c r="B10" s="515" t="s">
        <v>62</v>
      </c>
      <c r="C10" s="515"/>
      <c r="D10" s="515"/>
      <c r="E10" s="515"/>
      <c r="F10" s="6"/>
      <c r="G10" s="37"/>
      <c r="H10" s="37"/>
      <c r="I10" s="37"/>
      <c r="J10" s="37"/>
      <c r="K10" s="33"/>
      <c r="L10" s="33"/>
      <c r="M10" s="438"/>
      <c r="N10" s="438"/>
      <c r="O10" s="438"/>
      <c r="P10" s="438"/>
      <c r="R10" s="440"/>
      <c r="S10" s="440"/>
      <c r="T10" s="440"/>
      <c r="U10" s="440"/>
    </row>
    <row r="11" spans="1:22" s="1" customFormat="1" ht="6" customHeight="1">
      <c r="A11" s="44"/>
      <c r="B11" s="423"/>
      <c r="C11" s="423"/>
      <c r="D11" s="423"/>
      <c r="E11" s="423"/>
      <c r="F11" s="6"/>
      <c r="G11" s="37"/>
      <c r="H11" s="37"/>
      <c r="I11" s="37"/>
      <c r="J11" s="37"/>
      <c r="K11" s="33"/>
      <c r="L11" s="33"/>
      <c r="M11" s="438"/>
      <c r="N11" s="438"/>
      <c r="O11" s="438"/>
      <c r="P11" s="438"/>
      <c r="R11" s="440"/>
      <c r="S11" s="440"/>
      <c r="T11" s="440"/>
      <c r="U11" s="440"/>
    </row>
    <row r="12" spans="1:22" s="10" customFormat="1" ht="20.100000000000001" customHeight="1">
      <c r="A12" s="46" t="s">
        <v>77</v>
      </c>
      <c r="B12" s="524" t="s">
        <v>13</v>
      </c>
      <c r="C12" s="524"/>
      <c r="D12" s="524"/>
      <c r="E12" s="524"/>
      <c r="F12" s="47"/>
      <c r="G12" s="442">
        <v>705.3</v>
      </c>
      <c r="H12" s="442">
        <v>900.73799999999994</v>
      </c>
      <c r="I12" s="442">
        <v>819.851</v>
      </c>
      <c r="J12" s="442">
        <v>993.21800000000007</v>
      </c>
      <c r="K12" s="442">
        <v>1207.2529999999999</v>
      </c>
      <c r="L12" s="442">
        <v>1459.895</v>
      </c>
      <c r="M12" s="440"/>
      <c r="N12" s="440"/>
      <c r="O12" s="440"/>
      <c r="P12" s="440"/>
      <c r="R12" s="440"/>
      <c r="S12" s="440"/>
      <c r="T12" s="440"/>
      <c r="U12" s="440"/>
    </row>
    <row r="13" spans="1:22" s="1" customFormat="1" ht="18.95" customHeight="1">
      <c r="A13" s="44"/>
      <c r="B13" s="515" t="s">
        <v>6</v>
      </c>
      <c r="C13" s="515"/>
      <c r="D13" s="515"/>
      <c r="E13" s="515"/>
      <c r="F13" s="6"/>
      <c r="G13" s="37"/>
      <c r="H13" s="37"/>
      <c r="I13" s="37"/>
      <c r="J13" s="37"/>
      <c r="K13" s="33"/>
      <c r="L13" s="33"/>
      <c r="M13" s="438"/>
      <c r="N13" s="438"/>
      <c r="O13" s="438"/>
      <c r="P13" s="438"/>
      <c r="R13" s="440"/>
      <c r="S13" s="440"/>
      <c r="T13" s="440"/>
      <c r="U13" s="440"/>
    </row>
    <row r="14" spans="1:22" s="1" customFormat="1" ht="6" customHeight="1">
      <c r="A14" s="44"/>
      <c r="B14" s="423"/>
      <c r="C14" s="423"/>
      <c r="D14" s="423"/>
      <c r="E14" s="423"/>
      <c r="F14" s="6"/>
      <c r="G14" s="37"/>
      <c r="H14" s="37"/>
      <c r="I14" s="37"/>
      <c r="J14" s="37"/>
      <c r="K14" s="33"/>
      <c r="L14" s="33"/>
      <c r="M14" s="438"/>
      <c r="N14" s="438"/>
      <c r="O14" s="438"/>
      <c r="P14" s="438"/>
      <c r="R14" s="440"/>
      <c r="S14" s="440"/>
      <c r="T14" s="440"/>
      <c r="U14" s="440"/>
    </row>
    <row r="15" spans="1:22" s="1" customFormat="1" ht="20.100000000000001" customHeight="1">
      <c r="A15" s="46" t="s">
        <v>78</v>
      </c>
      <c r="B15" s="48" t="s">
        <v>111</v>
      </c>
      <c r="C15" s="49"/>
      <c r="D15" s="49"/>
      <c r="E15" s="49"/>
      <c r="F15" s="50"/>
      <c r="G15" s="442">
        <v>15696.352999999999</v>
      </c>
      <c r="H15" s="442">
        <v>15482.161</v>
      </c>
      <c r="I15" s="442">
        <v>13761.203000000001</v>
      </c>
      <c r="J15" s="442">
        <v>14701.182000000001</v>
      </c>
      <c r="K15" s="442">
        <v>15616.602999999999</v>
      </c>
      <c r="L15" s="442">
        <v>16364.578</v>
      </c>
      <c r="M15" s="438"/>
      <c r="N15" s="438"/>
      <c r="O15" s="438"/>
      <c r="P15" s="438"/>
      <c r="R15" s="440"/>
      <c r="S15" s="440"/>
      <c r="T15" s="440"/>
      <c r="U15" s="440"/>
    </row>
    <row r="16" spans="1:22" s="16" customFormat="1" ht="18.95" customHeight="1">
      <c r="A16" s="39"/>
      <c r="B16" s="35" t="s">
        <v>97</v>
      </c>
      <c r="C16" s="23" t="s">
        <v>132</v>
      </c>
      <c r="D16" s="23"/>
      <c r="E16" s="23"/>
      <c r="F16" s="6"/>
      <c r="G16" s="37">
        <v>7773.73</v>
      </c>
      <c r="H16" s="37">
        <v>7189.76</v>
      </c>
      <c r="I16" s="37">
        <v>6079.4170000000004</v>
      </c>
      <c r="J16" s="37">
        <v>5945.1210000000001</v>
      </c>
      <c r="K16" s="37">
        <v>6320.3879999999999</v>
      </c>
      <c r="L16" s="37">
        <v>6683.3360000000002</v>
      </c>
      <c r="M16" s="51"/>
      <c r="N16" s="51"/>
      <c r="O16" s="51"/>
      <c r="P16" s="51"/>
      <c r="R16" s="440"/>
      <c r="S16" s="440"/>
      <c r="T16" s="440"/>
      <c r="U16" s="440"/>
    </row>
    <row r="17" spans="1:21" s="16" customFormat="1" ht="18.95" customHeight="1">
      <c r="A17" s="39"/>
      <c r="B17" s="35"/>
      <c r="C17" s="24" t="s">
        <v>98</v>
      </c>
      <c r="D17" s="24" t="s">
        <v>112</v>
      </c>
      <c r="E17" s="24"/>
      <c r="F17" s="6"/>
      <c r="G17" s="37">
        <v>4932.5730000000003</v>
      </c>
      <c r="H17" s="37">
        <v>4115.6329999999998</v>
      </c>
      <c r="I17" s="37">
        <v>2933.6889999999999</v>
      </c>
      <c r="J17" s="37">
        <v>2677.076</v>
      </c>
      <c r="K17" s="37">
        <v>2583.6950000000002</v>
      </c>
      <c r="L17" s="37">
        <v>2624.2020000000002</v>
      </c>
      <c r="M17" s="51"/>
      <c r="N17" s="51"/>
      <c r="O17" s="51"/>
      <c r="P17" s="51"/>
      <c r="R17" s="440"/>
      <c r="S17" s="440"/>
      <c r="T17" s="440"/>
      <c r="U17" s="440"/>
    </row>
    <row r="18" spans="1:21" s="16" customFormat="1" ht="18.95" customHeight="1">
      <c r="A18" s="39"/>
      <c r="B18" s="35"/>
      <c r="C18" s="24" t="s">
        <v>99</v>
      </c>
      <c r="D18" s="24" t="s">
        <v>133</v>
      </c>
      <c r="E18" s="24"/>
      <c r="F18" s="6"/>
      <c r="G18" s="37">
        <v>2841.1570000000002</v>
      </c>
      <c r="H18" s="37">
        <v>3074.127</v>
      </c>
      <c r="I18" s="37">
        <v>3145.7280000000001</v>
      </c>
      <c r="J18" s="37">
        <v>3268.0450000000001</v>
      </c>
      <c r="K18" s="37">
        <v>3736.6930000000002</v>
      </c>
      <c r="L18" s="37">
        <v>4059.134</v>
      </c>
      <c r="M18" s="51"/>
      <c r="N18" s="51"/>
      <c r="O18" s="51"/>
      <c r="P18" s="51"/>
      <c r="R18" s="440"/>
      <c r="S18" s="440"/>
      <c r="T18" s="440"/>
      <c r="U18" s="440"/>
    </row>
    <row r="19" spans="1:21" s="16" customFormat="1" ht="18.95" customHeight="1">
      <c r="A19" s="39"/>
      <c r="B19" s="35" t="s">
        <v>100</v>
      </c>
      <c r="C19" s="23" t="s">
        <v>134</v>
      </c>
      <c r="D19" s="23"/>
      <c r="E19" s="23"/>
      <c r="F19" s="6"/>
      <c r="G19" s="37">
        <v>7060.8459999999995</v>
      </c>
      <c r="H19" s="37">
        <v>7282.5060000000003</v>
      </c>
      <c r="I19" s="37">
        <v>6527.5519999999997</v>
      </c>
      <c r="J19" s="37">
        <v>7503.4589999999998</v>
      </c>
      <c r="K19" s="37">
        <v>7978.8890000000001</v>
      </c>
      <c r="L19" s="37">
        <v>8130.5820000000003</v>
      </c>
      <c r="M19" s="51"/>
      <c r="N19" s="51"/>
      <c r="O19" s="51"/>
      <c r="P19" s="51"/>
      <c r="R19" s="440"/>
      <c r="S19" s="440"/>
      <c r="T19" s="440"/>
      <c r="U19" s="440"/>
    </row>
    <row r="20" spans="1:21" s="16" customFormat="1" ht="18.95" customHeight="1">
      <c r="A20" s="39"/>
      <c r="B20" s="35"/>
      <c r="C20" s="24" t="s">
        <v>101</v>
      </c>
      <c r="D20" s="24" t="s">
        <v>113</v>
      </c>
      <c r="E20" s="24"/>
      <c r="F20" s="6"/>
      <c r="G20" s="37">
        <v>1857.251</v>
      </c>
      <c r="H20" s="37">
        <v>1677.481</v>
      </c>
      <c r="I20" s="37">
        <v>1598.39</v>
      </c>
      <c r="J20" s="37">
        <v>1395.296</v>
      </c>
      <c r="K20" s="37">
        <v>1264.2739999999999</v>
      </c>
      <c r="L20" s="37">
        <v>1496.268</v>
      </c>
      <c r="M20" s="51"/>
      <c r="N20" s="51"/>
      <c r="O20" s="51"/>
      <c r="P20" s="51"/>
      <c r="R20" s="440"/>
      <c r="S20" s="440"/>
      <c r="T20" s="440"/>
      <c r="U20" s="440"/>
    </row>
    <row r="21" spans="1:21" s="16" customFormat="1" ht="18.95" customHeight="1">
      <c r="A21" s="39"/>
      <c r="B21" s="35"/>
      <c r="C21" s="24" t="s">
        <v>102</v>
      </c>
      <c r="D21" s="24" t="s">
        <v>133</v>
      </c>
      <c r="E21" s="24"/>
      <c r="F21" s="6"/>
      <c r="G21" s="37">
        <v>5203.5949999999993</v>
      </c>
      <c r="H21" s="37">
        <v>5605.0250000000005</v>
      </c>
      <c r="I21" s="37">
        <v>4929.1620000000003</v>
      </c>
      <c r="J21" s="37">
        <v>6108.1629999999996</v>
      </c>
      <c r="K21" s="37">
        <v>6714.6149999999998</v>
      </c>
      <c r="L21" s="37">
        <v>6634.3140000000003</v>
      </c>
      <c r="M21" s="51"/>
      <c r="N21" s="51"/>
      <c r="O21" s="51"/>
      <c r="P21" s="51"/>
      <c r="R21" s="440"/>
      <c r="S21" s="440"/>
      <c r="T21" s="440"/>
      <c r="U21" s="440"/>
    </row>
    <row r="22" spans="1:21" s="16" customFormat="1" ht="18.95" customHeight="1">
      <c r="A22" s="39"/>
      <c r="B22" s="35" t="s">
        <v>103</v>
      </c>
      <c r="C22" s="23" t="s">
        <v>135</v>
      </c>
      <c r="D22" s="23"/>
      <c r="E22" s="23"/>
      <c r="F22" s="6"/>
      <c r="G22" s="37">
        <v>861.77700000000004</v>
      </c>
      <c r="H22" s="37">
        <v>1009.895</v>
      </c>
      <c r="I22" s="37">
        <v>1154.2339999999999</v>
      </c>
      <c r="J22" s="37">
        <v>1252.6019999999999</v>
      </c>
      <c r="K22" s="37">
        <v>1317.326</v>
      </c>
      <c r="L22" s="37">
        <v>1550.66</v>
      </c>
      <c r="M22" s="51"/>
      <c r="N22" s="51"/>
      <c r="O22" s="51"/>
      <c r="P22" s="51"/>
      <c r="R22" s="440"/>
      <c r="S22" s="440"/>
      <c r="T22" s="440"/>
      <c r="U22" s="440"/>
    </row>
    <row r="23" spans="1:21" s="16" customFormat="1" ht="6" customHeight="1">
      <c r="A23" s="39"/>
      <c r="B23" s="22"/>
      <c r="C23" s="23"/>
      <c r="D23" s="23"/>
      <c r="E23" s="23"/>
      <c r="F23" s="6"/>
      <c r="G23" s="37"/>
      <c r="H23" s="37"/>
      <c r="I23" s="37"/>
      <c r="J23" s="37"/>
      <c r="K23" s="37"/>
      <c r="L23" s="37"/>
      <c r="M23" s="51"/>
      <c r="N23" s="51"/>
      <c r="O23" s="51"/>
      <c r="P23" s="51"/>
      <c r="R23" s="440"/>
      <c r="S23" s="440"/>
      <c r="T23" s="440"/>
      <c r="U23" s="440"/>
    </row>
    <row r="24" spans="1:21" s="1" customFormat="1" ht="20.100000000000001" customHeight="1">
      <c r="A24" s="46" t="s">
        <v>79</v>
      </c>
      <c r="B24" s="48" t="s">
        <v>114</v>
      </c>
      <c r="C24" s="49"/>
      <c r="D24" s="49"/>
      <c r="E24" s="49"/>
      <c r="F24" s="50"/>
      <c r="G24" s="442">
        <v>58350.150999999998</v>
      </c>
      <c r="H24" s="442">
        <v>60146.046000000002</v>
      </c>
      <c r="I24" s="442">
        <v>62547.688999999998</v>
      </c>
      <c r="J24" s="442">
        <v>67732.934999999998</v>
      </c>
      <c r="K24" s="442">
        <v>73950.642000000007</v>
      </c>
      <c r="L24" s="442">
        <v>68674.899999999994</v>
      </c>
      <c r="M24" s="438"/>
      <c r="N24" s="438"/>
      <c r="O24" s="438"/>
      <c r="P24" s="438"/>
      <c r="R24" s="440"/>
      <c r="S24" s="440"/>
      <c r="T24" s="440"/>
      <c r="U24" s="440"/>
    </row>
    <row r="25" spans="1:21" s="1" customFormat="1" ht="18.95" customHeight="1">
      <c r="A25" s="44"/>
      <c r="B25" s="44">
        <v>4.0999999999999996</v>
      </c>
      <c r="C25" s="38" t="s">
        <v>115</v>
      </c>
      <c r="D25" s="23"/>
      <c r="E25" s="23"/>
      <c r="F25" s="6"/>
      <c r="G25" s="37">
        <v>11689.666999999999</v>
      </c>
      <c r="H25" s="37">
        <v>12027.038</v>
      </c>
      <c r="I25" s="37">
        <v>11205.672</v>
      </c>
      <c r="J25" s="37">
        <v>10010.787</v>
      </c>
      <c r="K25" s="37">
        <v>10727.278</v>
      </c>
      <c r="L25" s="37">
        <v>9914.9449999999997</v>
      </c>
      <c r="M25" s="438"/>
      <c r="N25" s="438"/>
      <c r="O25" s="438"/>
      <c r="P25" s="438"/>
      <c r="R25" s="440"/>
      <c r="S25" s="440"/>
      <c r="T25" s="440"/>
      <c r="U25" s="440"/>
    </row>
    <row r="26" spans="1:21" s="1" customFormat="1" ht="18.95" customHeight="1">
      <c r="A26" s="44"/>
      <c r="B26" s="44">
        <v>4.2</v>
      </c>
      <c r="C26" s="42" t="s">
        <v>116</v>
      </c>
      <c r="D26" s="23"/>
      <c r="E26" s="23"/>
      <c r="F26" s="6"/>
      <c r="G26" s="37">
        <v>46660.483999999997</v>
      </c>
      <c r="H26" s="37">
        <v>48119.008000000002</v>
      </c>
      <c r="I26" s="37">
        <v>51342.017</v>
      </c>
      <c r="J26" s="37">
        <v>57722.148000000001</v>
      </c>
      <c r="K26" s="37">
        <v>63223.364000000001</v>
      </c>
      <c r="L26" s="37">
        <v>58759.955000000002</v>
      </c>
      <c r="M26" s="438"/>
      <c r="N26" s="438"/>
      <c r="O26" s="438"/>
      <c r="P26" s="438"/>
      <c r="R26" s="440"/>
      <c r="S26" s="440"/>
      <c r="T26" s="440"/>
      <c r="U26" s="440"/>
    </row>
    <row r="27" spans="1:21" s="1" customFormat="1" ht="18.95" customHeight="1">
      <c r="A27" s="44"/>
      <c r="B27" s="25"/>
      <c r="C27" s="43" t="s">
        <v>58</v>
      </c>
      <c r="D27" s="422" t="s">
        <v>117</v>
      </c>
      <c r="E27" s="23"/>
      <c r="F27" s="6"/>
      <c r="G27" s="37">
        <v>378.91</v>
      </c>
      <c r="H27" s="37">
        <v>511.21100000000001</v>
      </c>
      <c r="I27" s="37">
        <v>558.58699999999999</v>
      </c>
      <c r="J27" s="37">
        <v>690.226</v>
      </c>
      <c r="K27" s="33">
        <v>745.40899999999999</v>
      </c>
      <c r="L27" s="33">
        <v>914.43499999999995</v>
      </c>
      <c r="M27" s="438"/>
      <c r="N27" s="438"/>
      <c r="O27" s="438"/>
      <c r="P27" s="438"/>
      <c r="R27" s="440"/>
      <c r="S27" s="440"/>
      <c r="T27" s="440"/>
      <c r="U27" s="440"/>
    </row>
    <row r="28" spans="1:21" s="1" customFormat="1" ht="18.95" customHeight="1">
      <c r="A28" s="44"/>
      <c r="B28" s="25"/>
      <c r="C28" s="43" t="s">
        <v>59</v>
      </c>
      <c r="D28" s="422" t="s">
        <v>118</v>
      </c>
      <c r="E28" s="23"/>
      <c r="F28" s="6"/>
      <c r="G28" s="37">
        <v>668.95299999999997</v>
      </c>
      <c r="H28" s="37">
        <v>678.76499999999999</v>
      </c>
      <c r="I28" s="37">
        <v>755.923</v>
      </c>
      <c r="J28" s="37">
        <v>746.10599999999999</v>
      </c>
      <c r="K28" s="33">
        <v>723.625</v>
      </c>
      <c r="L28" s="33">
        <v>767.58399999999995</v>
      </c>
      <c r="M28" s="438"/>
      <c r="N28" s="438"/>
      <c r="O28" s="438"/>
      <c r="P28" s="438"/>
      <c r="R28" s="440"/>
      <c r="S28" s="440"/>
      <c r="T28" s="440"/>
      <c r="U28" s="440"/>
    </row>
    <row r="29" spans="1:21" s="1" customFormat="1" ht="18.95" customHeight="1">
      <c r="A29" s="44"/>
      <c r="B29" s="21"/>
      <c r="C29" s="43" t="s">
        <v>60</v>
      </c>
      <c r="D29" s="422" t="s">
        <v>119</v>
      </c>
      <c r="E29" s="23"/>
      <c r="F29" s="6"/>
      <c r="G29" s="37">
        <v>45612.620999999999</v>
      </c>
      <c r="H29" s="37">
        <v>46929.031999999999</v>
      </c>
      <c r="I29" s="37">
        <v>50027.506999999998</v>
      </c>
      <c r="J29" s="37">
        <v>56285.815999999999</v>
      </c>
      <c r="K29" s="33">
        <v>61754.33</v>
      </c>
      <c r="L29" s="33">
        <v>57077.936000000002</v>
      </c>
      <c r="M29" s="438"/>
      <c r="N29" s="438"/>
      <c r="O29" s="438"/>
      <c r="P29" s="438"/>
      <c r="R29" s="440"/>
      <c r="S29" s="440"/>
      <c r="T29" s="440"/>
      <c r="U29" s="440"/>
    </row>
    <row r="30" spans="1:21" s="1" customFormat="1" ht="6" customHeight="1">
      <c r="A30" s="44"/>
      <c r="B30" s="21"/>
      <c r="C30" s="26"/>
      <c r="D30" s="23"/>
      <c r="E30" s="23"/>
      <c r="F30" s="6"/>
      <c r="G30" s="37"/>
      <c r="H30" s="37"/>
      <c r="I30" s="37"/>
      <c r="J30" s="37"/>
      <c r="K30" s="33"/>
      <c r="L30" s="33"/>
      <c r="M30" s="438"/>
      <c r="N30" s="438"/>
      <c r="O30" s="438"/>
      <c r="P30" s="438"/>
      <c r="R30" s="440"/>
      <c r="S30" s="440"/>
      <c r="T30" s="440"/>
      <c r="U30" s="440"/>
    </row>
    <row r="31" spans="1:21" s="1" customFormat="1" ht="20.100000000000001" customHeight="1">
      <c r="A31" s="46" t="s">
        <v>80</v>
      </c>
      <c r="B31" s="52" t="s">
        <v>120</v>
      </c>
      <c r="C31" s="49"/>
      <c r="D31" s="49"/>
      <c r="E31" s="49"/>
      <c r="F31" s="50"/>
      <c r="G31" s="442">
        <v>3323.7829999999999</v>
      </c>
      <c r="H31" s="442">
        <v>3374.165</v>
      </c>
      <c r="I31" s="442">
        <v>3633.7</v>
      </c>
      <c r="J31" s="442">
        <v>3238.9920000000002</v>
      </c>
      <c r="K31" s="443">
        <v>2796.1280000000002</v>
      </c>
      <c r="L31" s="443">
        <v>4037.6460000000002</v>
      </c>
      <c r="M31" s="438"/>
      <c r="N31" s="438"/>
      <c r="O31" s="438"/>
      <c r="P31" s="438"/>
      <c r="R31" s="440"/>
      <c r="S31" s="440"/>
      <c r="T31" s="440"/>
      <c r="U31" s="440"/>
    </row>
    <row r="32" spans="1:21" s="1" customFormat="1" ht="6" customHeight="1">
      <c r="A32" s="39"/>
      <c r="B32" s="35"/>
      <c r="C32" s="23"/>
      <c r="D32" s="23"/>
      <c r="E32" s="23"/>
      <c r="F32" s="6"/>
      <c r="G32" s="441"/>
      <c r="H32" s="441"/>
      <c r="I32" s="441"/>
      <c r="J32" s="441"/>
      <c r="K32" s="445"/>
      <c r="L32" s="445"/>
      <c r="M32" s="438"/>
      <c r="N32" s="438"/>
      <c r="O32" s="438"/>
      <c r="P32" s="438"/>
      <c r="R32" s="440"/>
      <c r="S32" s="440"/>
      <c r="T32" s="440"/>
      <c r="U32" s="440"/>
    </row>
    <row r="33" spans="1:21" s="1" customFormat="1" ht="20.100000000000001" customHeight="1">
      <c r="A33" s="46" t="s">
        <v>81</v>
      </c>
      <c r="B33" s="48" t="s">
        <v>17</v>
      </c>
      <c r="C33" s="49"/>
      <c r="D33" s="49"/>
      <c r="E33" s="49"/>
      <c r="F33" s="50"/>
      <c r="G33" s="442">
        <v>1064.6179999999999</v>
      </c>
      <c r="H33" s="442">
        <v>1344.3850000000002</v>
      </c>
      <c r="I33" s="442">
        <v>1663.212</v>
      </c>
      <c r="J33" s="442">
        <v>1415.2839999999999</v>
      </c>
      <c r="K33" s="442">
        <v>1511.0680000000002</v>
      </c>
      <c r="L33" s="442">
        <v>1463.2529999999999</v>
      </c>
      <c r="M33" s="438"/>
      <c r="N33" s="438"/>
      <c r="O33" s="438"/>
      <c r="P33" s="438"/>
      <c r="R33" s="440"/>
      <c r="S33" s="440"/>
      <c r="T33" s="440"/>
      <c r="U33" s="440"/>
    </row>
    <row r="34" spans="1:21" s="1" customFormat="1" ht="18.95" customHeight="1">
      <c r="A34" s="39"/>
      <c r="B34" s="32" t="s">
        <v>5</v>
      </c>
      <c r="C34" s="23"/>
      <c r="D34" s="23"/>
      <c r="E34" s="23"/>
      <c r="F34" s="6"/>
      <c r="G34" s="441"/>
      <c r="H34" s="441"/>
      <c r="I34" s="441"/>
      <c r="J34" s="441"/>
      <c r="K34" s="441"/>
      <c r="L34" s="441"/>
      <c r="M34" s="438"/>
      <c r="N34" s="438"/>
      <c r="O34" s="438"/>
      <c r="P34" s="438"/>
      <c r="R34" s="440"/>
      <c r="S34" s="440"/>
      <c r="T34" s="440"/>
      <c r="U34" s="440"/>
    </row>
    <row r="35" spans="1:21" s="1" customFormat="1" ht="6" customHeight="1">
      <c r="A35" s="39"/>
      <c r="B35" s="22"/>
      <c r="C35" s="23"/>
      <c r="D35" s="23"/>
      <c r="E35" s="23"/>
      <c r="F35" s="6"/>
      <c r="G35" s="441"/>
      <c r="H35" s="441"/>
      <c r="I35" s="441"/>
      <c r="J35" s="441"/>
      <c r="K35" s="441"/>
      <c r="L35" s="441"/>
      <c r="M35" s="438"/>
      <c r="N35" s="438"/>
      <c r="O35" s="438"/>
      <c r="P35" s="438"/>
      <c r="R35" s="440"/>
      <c r="S35" s="440"/>
      <c r="T35" s="440"/>
      <c r="U35" s="440"/>
    </row>
    <row r="36" spans="1:21" s="1" customFormat="1" ht="20.100000000000001" customHeight="1">
      <c r="A36" s="46" t="s">
        <v>82</v>
      </c>
      <c r="B36" s="48" t="s">
        <v>121</v>
      </c>
      <c r="C36" s="49"/>
      <c r="D36" s="49"/>
      <c r="E36" s="49"/>
      <c r="F36" s="50"/>
      <c r="G36" s="442">
        <v>625.72800000000007</v>
      </c>
      <c r="H36" s="442">
        <v>1078.481</v>
      </c>
      <c r="I36" s="442">
        <v>997.56100000000015</v>
      </c>
      <c r="J36" s="442">
        <v>1001.224</v>
      </c>
      <c r="K36" s="443">
        <v>1133.319</v>
      </c>
      <c r="L36" s="443">
        <v>1332.3230000000001</v>
      </c>
      <c r="M36" s="438"/>
      <c r="N36" s="438"/>
      <c r="O36" s="438"/>
      <c r="P36" s="438"/>
      <c r="R36" s="440"/>
      <c r="S36" s="440"/>
      <c r="T36" s="440"/>
      <c r="U36" s="440"/>
    </row>
    <row r="37" spans="1:21" s="1" customFormat="1" ht="6" customHeight="1">
      <c r="A37" s="39"/>
      <c r="B37" s="36"/>
      <c r="C37" s="23"/>
      <c r="D37" s="23"/>
      <c r="E37" s="23"/>
      <c r="F37" s="6"/>
      <c r="G37" s="441"/>
      <c r="H37" s="441"/>
      <c r="I37" s="441"/>
      <c r="J37" s="441"/>
      <c r="K37" s="445"/>
      <c r="L37" s="445"/>
      <c r="M37" s="438"/>
      <c r="N37" s="438"/>
      <c r="O37" s="438"/>
      <c r="P37" s="438"/>
      <c r="R37" s="440"/>
      <c r="S37" s="440"/>
      <c r="T37" s="440"/>
      <c r="U37" s="440"/>
    </row>
    <row r="38" spans="1:21" s="10" customFormat="1" ht="20.100000000000001" customHeight="1">
      <c r="A38" s="46" t="s">
        <v>83</v>
      </c>
      <c r="B38" s="48" t="s">
        <v>18</v>
      </c>
      <c r="C38" s="53"/>
      <c r="D38" s="53"/>
      <c r="E38" s="53"/>
      <c r="F38" s="47"/>
      <c r="G38" s="442">
        <v>320.08799999999997</v>
      </c>
      <c r="H38" s="442">
        <v>455.24400000000003</v>
      </c>
      <c r="I38" s="442">
        <v>416.78</v>
      </c>
      <c r="J38" s="442">
        <v>342.495</v>
      </c>
      <c r="K38" s="443">
        <v>248.13900000000001</v>
      </c>
      <c r="L38" s="443">
        <v>350.68299999999999</v>
      </c>
      <c r="M38" s="440"/>
      <c r="N38" s="440"/>
      <c r="O38" s="440"/>
      <c r="P38" s="440"/>
      <c r="R38" s="440"/>
      <c r="S38" s="440"/>
      <c r="T38" s="440"/>
      <c r="U38" s="440"/>
    </row>
    <row r="39" spans="1:21" s="1" customFormat="1" ht="18.95" customHeight="1">
      <c r="A39" s="44"/>
      <c r="B39" s="27" t="s">
        <v>7</v>
      </c>
      <c r="C39" s="23"/>
      <c r="D39" s="23"/>
      <c r="E39" s="23"/>
      <c r="F39" s="6"/>
      <c r="G39" s="37"/>
      <c r="H39" s="37"/>
      <c r="I39" s="37"/>
      <c r="J39" s="37"/>
      <c r="K39" s="33"/>
      <c r="L39" s="33"/>
      <c r="M39" s="438"/>
      <c r="N39" s="438"/>
      <c r="O39" s="438"/>
      <c r="P39" s="438"/>
      <c r="R39" s="440"/>
      <c r="S39" s="440"/>
      <c r="T39" s="440"/>
      <c r="U39" s="440"/>
    </row>
    <row r="40" spans="1:21" s="1" customFormat="1" ht="6" customHeight="1">
      <c r="A40" s="44"/>
      <c r="B40" s="27"/>
      <c r="C40" s="23"/>
      <c r="D40" s="23"/>
      <c r="E40" s="23"/>
      <c r="F40" s="6"/>
      <c r="G40" s="37"/>
      <c r="H40" s="37"/>
      <c r="I40" s="37"/>
      <c r="J40" s="37"/>
      <c r="K40" s="33"/>
      <c r="L40" s="33"/>
      <c r="M40" s="438"/>
      <c r="N40" s="438"/>
      <c r="O40" s="438"/>
      <c r="P40" s="438"/>
      <c r="R40" s="440"/>
      <c r="S40" s="440"/>
      <c r="T40" s="440"/>
      <c r="U40" s="440"/>
    </row>
    <row r="41" spans="1:21" s="10" customFormat="1" ht="30" customHeight="1">
      <c r="A41" s="46" t="s">
        <v>84</v>
      </c>
      <c r="B41" s="516" t="s">
        <v>19</v>
      </c>
      <c r="C41" s="516"/>
      <c r="D41" s="516"/>
      <c r="E41" s="516"/>
      <c r="F41" s="47"/>
      <c r="G41" s="442">
        <v>6850.6080000000002</v>
      </c>
      <c r="H41" s="442">
        <v>7412.3419999999996</v>
      </c>
      <c r="I41" s="442">
        <v>9032.887999999999</v>
      </c>
      <c r="J41" s="442">
        <v>9000.7630000000008</v>
      </c>
      <c r="K41" s="443">
        <v>9039.0850000000009</v>
      </c>
      <c r="L41" s="443">
        <v>10372.339</v>
      </c>
      <c r="M41" s="440"/>
      <c r="N41" s="440"/>
      <c r="O41" s="440"/>
      <c r="P41" s="440"/>
      <c r="R41" s="440"/>
      <c r="S41" s="440"/>
      <c r="T41" s="440"/>
      <c r="U41" s="440"/>
    </row>
    <row r="42" spans="1:21" s="1" customFormat="1" ht="18.95" customHeight="1">
      <c r="A42" s="44"/>
      <c r="B42" s="515" t="s">
        <v>8</v>
      </c>
      <c r="C42" s="515"/>
      <c r="D42" s="515"/>
      <c r="E42" s="515"/>
      <c r="F42" s="6"/>
      <c r="G42" s="37"/>
      <c r="H42" s="37"/>
      <c r="I42" s="37"/>
      <c r="J42" s="37"/>
      <c r="K42" s="37"/>
      <c r="L42" s="37"/>
      <c r="M42" s="438"/>
      <c r="N42" s="438"/>
      <c r="O42" s="438"/>
      <c r="P42" s="438"/>
      <c r="R42" s="440"/>
      <c r="S42" s="440"/>
      <c r="T42" s="440"/>
      <c r="U42" s="440"/>
    </row>
    <row r="43" spans="1:21" s="1" customFormat="1" ht="18.95" customHeight="1">
      <c r="A43" s="44"/>
      <c r="B43" s="44">
        <v>9.1</v>
      </c>
      <c r="C43" s="30" t="s">
        <v>122</v>
      </c>
      <c r="D43" s="23"/>
      <c r="E43" s="23"/>
      <c r="F43" s="6"/>
      <c r="G43" s="37">
        <v>2170.8780000000002</v>
      </c>
      <c r="H43" s="37">
        <v>1941.674</v>
      </c>
      <c r="I43" s="37">
        <v>2218.2469999999998</v>
      </c>
      <c r="J43" s="37">
        <v>1989.38</v>
      </c>
      <c r="K43" s="33">
        <v>1873.4590000000001</v>
      </c>
      <c r="L43" s="33">
        <v>2227.826</v>
      </c>
      <c r="M43" s="438"/>
      <c r="N43" s="438"/>
      <c r="O43" s="438"/>
      <c r="P43" s="438"/>
      <c r="R43" s="440"/>
      <c r="S43" s="440"/>
      <c r="T43" s="440"/>
      <c r="U43" s="440"/>
    </row>
    <row r="44" spans="1:21" ht="18.95" customHeight="1">
      <c r="A44" s="44"/>
      <c r="B44" s="446" t="s">
        <v>96</v>
      </c>
      <c r="C44" s="30" t="s">
        <v>123</v>
      </c>
      <c r="D44" s="24"/>
      <c r="E44" s="24"/>
      <c r="F44" s="7"/>
      <c r="G44" s="37">
        <v>4389.5870000000004</v>
      </c>
      <c r="H44" s="37">
        <v>5131.4870000000001</v>
      </c>
      <c r="I44" s="37">
        <v>6390.0889999999999</v>
      </c>
      <c r="J44" s="37">
        <v>6569.6660000000002</v>
      </c>
      <c r="K44" s="37">
        <v>6721.357</v>
      </c>
      <c r="L44" s="37">
        <v>7623.2650000000003</v>
      </c>
      <c r="M44" s="9"/>
      <c r="N44" s="9"/>
      <c r="O44" s="9"/>
      <c r="P44" s="9"/>
      <c r="R44" s="440"/>
      <c r="S44" s="440"/>
      <c r="T44" s="440"/>
      <c r="U44" s="440"/>
    </row>
    <row r="45" spans="1:21" s="448" customFormat="1" ht="18.95" customHeight="1">
      <c r="A45" s="44"/>
      <c r="B45" s="44" t="s">
        <v>104</v>
      </c>
      <c r="C45" s="34" t="s">
        <v>136</v>
      </c>
      <c r="D45" s="24"/>
      <c r="E45" s="24"/>
      <c r="F45" s="7"/>
      <c r="G45" s="37">
        <v>290.14299999999997</v>
      </c>
      <c r="H45" s="37">
        <v>339.18099999999998</v>
      </c>
      <c r="I45" s="37">
        <v>424.55200000000002</v>
      </c>
      <c r="J45" s="37">
        <v>441.71699999999998</v>
      </c>
      <c r="K45" s="37">
        <v>444.26900000000001</v>
      </c>
      <c r="L45" s="37">
        <v>521.24800000000005</v>
      </c>
      <c r="M45" s="447"/>
      <c r="N45" s="447"/>
      <c r="O45" s="447"/>
      <c r="P45" s="447"/>
      <c r="R45" s="440"/>
      <c r="S45" s="440"/>
      <c r="T45" s="440"/>
      <c r="U45" s="440"/>
    </row>
    <row r="46" spans="1:21" s="448" customFormat="1" ht="6" customHeight="1">
      <c r="A46" s="44"/>
      <c r="B46" s="21"/>
      <c r="C46" s="23"/>
      <c r="D46" s="24"/>
      <c r="E46" s="24"/>
      <c r="F46" s="7"/>
      <c r="G46" s="37"/>
      <c r="H46" s="37"/>
      <c r="I46" s="37"/>
      <c r="J46" s="37"/>
      <c r="K46" s="37"/>
      <c r="L46" s="37"/>
      <c r="M46" s="447"/>
      <c r="N46" s="447"/>
      <c r="O46" s="447"/>
      <c r="P46" s="447"/>
      <c r="R46" s="440"/>
      <c r="S46" s="440"/>
      <c r="T46" s="440"/>
      <c r="U46" s="440"/>
    </row>
    <row r="47" spans="1:21" s="1" customFormat="1" ht="20.100000000000001" customHeight="1">
      <c r="A47" s="46" t="s">
        <v>85</v>
      </c>
      <c r="B47" s="52" t="s">
        <v>124</v>
      </c>
      <c r="C47" s="49"/>
      <c r="D47" s="49"/>
      <c r="E47" s="49"/>
      <c r="F47" s="50"/>
      <c r="G47" s="442">
        <v>15608.083000000001</v>
      </c>
      <c r="H47" s="442">
        <v>19881.308000000001</v>
      </c>
      <c r="I47" s="442">
        <v>23673.539000000001</v>
      </c>
      <c r="J47" s="442">
        <v>25885.488000000001</v>
      </c>
      <c r="K47" s="442">
        <v>22965.262999999999</v>
      </c>
      <c r="L47" s="442">
        <v>21759.98</v>
      </c>
      <c r="M47" s="438"/>
      <c r="N47" s="438"/>
      <c r="O47" s="438"/>
      <c r="P47" s="438"/>
      <c r="Q47" s="439"/>
      <c r="R47" s="440"/>
      <c r="S47" s="440"/>
      <c r="T47" s="440"/>
      <c r="U47" s="440"/>
    </row>
    <row r="48" spans="1:21" s="12" customFormat="1" ht="17.25" customHeight="1">
      <c r="A48" s="44"/>
      <c r="B48" s="21">
        <v>10.1</v>
      </c>
      <c r="C48" s="518" t="s">
        <v>21</v>
      </c>
      <c r="D48" s="518"/>
      <c r="E48" s="518"/>
      <c r="F48" s="11"/>
      <c r="G48" s="37">
        <v>741.66200000000003</v>
      </c>
      <c r="H48" s="37">
        <v>1301.635</v>
      </c>
      <c r="I48" s="37">
        <v>1160.8869999999999</v>
      </c>
      <c r="J48" s="37">
        <v>852.35400000000004</v>
      </c>
      <c r="K48" s="33">
        <v>1049.172</v>
      </c>
      <c r="L48" s="33">
        <v>1378.7070000000001</v>
      </c>
      <c r="M48" s="449"/>
      <c r="N48" s="449"/>
      <c r="O48" s="449"/>
      <c r="P48" s="449"/>
      <c r="R48" s="440"/>
      <c r="S48" s="440"/>
      <c r="T48" s="440"/>
      <c r="U48" s="440"/>
    </row>
    <row r="49" spans="1:21" ht="18.95" customHeight="1">
      <c r="A49" s="44"/>
      <c r="B49" s="44"/>
      <c r="C49" s="522" t="s">
        <v>1</v>
      </c>
      <c r="D49" s="522"/>
      <c r="E49" s="522"/>
      <c r="F49" s="7"/>
      <c r="G49" s="37"/>
      <c r="H49" s="37"/>
      <c r="I49" s="37"/>
      <c r="J49" s="37"/>
      <c r="K49" s="33"/>
      <c r="L49" s="33"/>
      <c r="M49" s="9"/>
      <c r="N49" s="9"/>
      <c r="O49" s="9"/>
      <c r="P49" s="9"/>
      <c r="R49" s="440"/>
      <c r="S49" s="440"/>
      <c r="T49" s="440"/>
      <c r="U49" s="440"/>
    </row>
    <row r="50" spans="1:21" s="12" customFormat="1" ht="30.75" customHeight="1">
      <c r="A50" s="44"/>
      <c r="B50" s="21">
        <v>10.199999999999999</v>
      </c>
      <c r="C50" s="525" t="s">
        <v>22</v>
      </c>
      <c r="D50" s="525"/>
      <c r="E50" s="525"/>
      <c r="F50" s="11"/>
      <c r="G50" s="37">
        <v>4301.5540000000001</v>
      </c>
      <c r="H50" s="37">
        <v>5389.348</v>
      </c>
      <c r="I50" s="37">
        <v>5356.3980000000001</v>
      </c>
      <c r="J50" s="37">
        <v>6580.2569999999996</v>
      </c>
      <c r="K50" s="37">
        <v>4944.7280000000001</v>
      </c>
      <c r="L50" s="37">
        <v>5520.9539999999997</v>
      </c>
      <c r="M50" s="449"/>
      <c r="N50" s="449"/>
      <c r="O50" s="449"/>
      <c r="P50" s="449"/>
      <c r="R50" s="440"/>
      <c r="S50" s="440"/>
      <c r="T50" s="440"/>
      <c r="U50" s="440"/>
    </row>
    <row r="51" spans="1:21" ht="14.25">
      <c r="A51" s="44"/>
      <c r="B51" s="21"/>
      <c r="C51" s="522" t="s">
        <v>2</v>
      </c>
      <c r="D51" s="522"/>
      <c r="E51" s="522"/>
      <c r="F51" s="7"/>
      <c r="G51" s="37"/>
      <c r="H51" s="37"/>
      <c r="I51" s="37"/>
      <c r="J51" s="37"/>
      <c r="K51" s="37"/>
      <c r="L51" s="37"/>
      <c r="M51" s="9"/>
      <c r="N51" s="9"/>
      <c r="O51" s="9"/>
      <c r="P51" s="9"/>
      <c r="R51" s="440"/>
      <c r="S51" s="440"/>
      <c r="T51" s="440"/>
      <c r="U51" s="440"/>
    </row>
    <row r="52" spans="1:21" ht="18.95" customHeight="1">
      <c r="A52" s="44"/>
      <c r="B52" s="21"/>
      <c r="C52" s="26" t="s">
        <v>51</v>
      </c>
      <c r="D52" s="28" t="s">
        <v>125</v>
      </c>
      <c r="E52" s="40"/>
      <c r="F52" s="7"/>
      <c r="G52" s="37">
        <v>249.03299999999999</v>
      </c>
      <c r="H52" s="37">
        <v>262.10199999999998</v>
      </c>
      <c r="I52" s="37">
        <v>301.96899999999999</v>
      </c>
      <c r="J52" s="37">
        <v>242.244</v>
      </c>
      <c r="K52" s="33">
        <v>285.69900000000001</v>
      </c>
      <c r="L52" s="33">
        <v>277.11799999999999</v>
      </c>
      <c r="M52" s="9"/>
      <c r="N52" s="9"/>
      <c r="O52" s="9"/>
      <c r="P52" s="9"/>
      <c r="R52" s="440"/>
      <c r="S52" s="440"/>
      <c r="T52" s="440"/>
      <c r="U52" s="440"/>
    </row>
    <row r="53" spans="1:21" ht="18.95" customHeight="1">
      <c r="A53" s="44"/>
      <c r="B53" s="21"/>
      <c r="C53" s="26" t="s">
        <v>52</v>
      </c>
      <c r="D53" s="28" t="s">
        <v>126</v>
      </c>
      <c r="E53" s="40"/>
      <c r="F53" s="7"/>
      <c r="G53" s="37">
        <v>282.096</v>
      </c>
      <c r="H53" s="37">
        <v>367.08600000000001</v>
      </c>
      <c r="I53" s="37">
        <v>398.55200000000002</v>
      </c>
      <c r="J53" s="37">
        <v>338.20499999999998</v>
      </c>
      <c r="K53" s="33">
        <v>592.80600000000004</v>
      </c>
      <c r="L53" s="33">
        <v>669.06</v>
      </c>
      <c r="M53" s="9"/>
      <c r="N53" s="9"/>
      <c r="O53" s="9"/>
      <c r="P53" s="9"/>
      <c r="R53" s="440"/>
      <c r="S53" s="440"/>
      <c r="T53" s="440"/>
      <c r="U53" s="440"/>
    </row>
    <row r="54" spans="1:21" ht="18.95" customHeight="1">
      <c r="A54" s="44"/>
      <c r="B54" s="21"/>
      <c r="C54" s="26" t="s">
        <v>53</v>
      </c>
      <c r="D54" s="518" t="s">
        <v>137</v>
      </c>
      <c r="E54" s="518"/>
      <c r="F54" s="7"/>
      <c r="G54" s="37">
        <v>3770.4250000000002</v>
      </c>
      <c r="H54" s="37">
        <v>4760.16</v>
      </c>
      <c r="I54" s="37">
        <v>4655.8770000000004</v>
      </c>
      <c r="J54" s="37">
        <v>5999.808</v>
      </c>
      <c r="K54" s="33">
        <v>4066.223</v>
      </c>
      <c r="L54" s="33">
        <v>4574.7759999999998</v>
      </c>
      <c r="M54" s="9"/>
      <c r="N54" s="9"/>
      <c r="O54" s="9"/>
      <c r="P54" s="9"/>
      <c r="R54" s="440"/>
      <c r="S54" s="440"/>
      <c r="T54" s="440"/>
      <c r="U54" s="440"/>
    </row>
    <row r="55" spans="1:21" ht="14.25">
      <c r="A55" s="44"/>
      <c r="B55" s="21"/>
      <c r="C55" s="24"/>
      <c r="D55" s="518"/>
      <c r="E55" s="518"/>
      <c r="F55" s="7"/>
      <c r="G55" s="37"/>
      <c r="H55" s="37"/>
      <c r="I55" s="37"/>
      <c r="J55" s="37"/>
      <c r="K55" s="33"/>
      <c r="L55" s="33"/>
      <c r="M55" s="9"/>
      <c r="N55" s="9"/>
      <c r="O55" s="9"/>
      <c r="P55" s="9"/>
      <c r="R55" s="440"/>
      <c r="S55" s="440"/>
      <c r="T55" s="440"/>
      <c r="U55" s="440"/>
    </row>
    <row r="56" spans="1:21" s="12" customFormat="1" ht="28.5" customHeight="1">
      <c r="A56" s="44"/>
      <c r="B56" s="21">
        <v>10.3</v>
      </c>
      <c r="C56" s="519" t="s">
        <v>23</v>
      </c>
      <c r="D56" s="519"/>
      <c r="E56" s="519"/>
      <c r="F56" s="11"/>
      <c r="G56" s="37">
        <v>10564.867</v>
      </c>
      <c r="H56" s="37">
        <v>13190.325000000001</v>
      </c>
      <c r="I56" s="37">
        <v>17156.254000000001</v>
      </c>
      <c r="J56" s="37">
        <v>18452.877</v>
      </c>
      <c r="K56" s="37">
        <v>16971.363000000001</v>
      </c>
      <c r="L56" s="37">
        <v>14860.319</v>
      </c>
      <c r="M56" s="449"/>
      <c r="N56" s="449"/>
      <c r="O56" s="449"/>
      <c r="P56" s="449"/>
      <c r="R56" s="440"/>
      <c r="S56" s="440"/>
      <c r="T56" s="440"/>
      <c r="U56" s="440"/>
    </row>
    <row r="57" spans="1:21" ht="18.95" customHeight="1">
      <c r="A57" s="44"/>
      <c r="B57" s="21"/>
      <c r="C57" s="515" t="s">
        <v>10</v>
      </c>
      <c r="D57" s="515"/>
      <c r="E57" s="515"/>
      <c r="F57" s="7"/>
      <c r="G57" s="37"/>
      <c r="H57" s="37"/>
      <c r="I57" s="37"/>
      <c r="J57" s="37"/>
      <c r="K57" s="37"/>
      <c r="L57" s="37"/>
      <c r="M57" s="9"/>
      <c r="N57" s="9"/>
      <c r="O57" s="9"/>
      <c r="P57" s="9"/>
      <c r="R57" s="440"/>
      <c r="S57" s="440"/>
      <c r="T57" s="440"/>
      <c r="U57" s="440"/>
    </row>
    <row r="58" spans="1:21" s="12" customFormat="1" ht="13.9" customHeight="1">
      <c r="A58" s="44"/>
      <c r="B58" s="29"/>
      <c r="C58" s="26" t="s">
        <v>54</v>
      </c>
      <c r="D58" s="520" t="s">
        <v>64</v>
      </c>
      <c r="E58" s="520"/>
      <c r="F58" s="11"/>
      <c r="G58" s="37">
        <v>3272.6950000000002</v>
      </c>
      <c r="H58" s="37">
        <v>4506.7669999999998</v>
      </c>
      <c r="I58" s="37">
        <v>5899.5330000000004</v>
      </c>
      <c r="J58" s="37">
        <v>6439.1090000000004</v>
      </c>
      <c r="K58" s="33">
        <v>6297.402</v>
      </c>
      <c r="L58" s="33">
        <v>7172.5780000000004</v>
      </c>
      <c r="M58" s="449"/>
      <c r="N58" s="449"/>
      <c r="O58" s="449"/>
      <c r="P58" s="449"/>
      <c r="R58" s="440"/>
      <c r="S58" s="440"/>
      <c r="T58" s="440"/>
      <c r="U58" s="440"/>
    </row>
    <row r="59" spans="1:21" ht="14.45" customHeight="1">
      <c r="A59" s="44"/>
      <c r="B59" s="21"/>
      <c r="C59" s="40"/>
      <c r="D59" s="521" t="s">
        <v>63</v>
      </c>
      <c r="E59" s="521"/>
      <c r="F59" s="7"/>
      <c r="G59" s="37"/>
      <c r="H59" s="37"/>
      <c r="I59" s="37"/>
      <c r="J59" s="37"/>
      <c r="K59" s="33"/>
      <c r="L59" s="33"/>
      <c r="M59" s="9"/>
      <c r="N59" s="9"/>
      <c r="O59" s="9"/>
      <c r="P59" s="9"/>
      <c r="R59" s="440"/>
      <c r="S59" s="440"/>
      <c r="T59" s="440"/>
      <c r="U59" s="440"/>
    </row>
    <row r="60" spans="1:21" ht="18.95" customHeight="1">
      <c r="A60" s="44"/>
      <c r="B60" s="21"/>
      <c r="C60" s="26" t="s">
        <v>55</v>
      </c>
      <c r="D60" s="41" t="s">
        <v>127</v>
      </c>
      <c r="E60" s="24"/>
      <c r="F60" s="7"/>
      <c r="G60" s="37">
        <v>437.572</v>
      </c>
      <c r="H60" s="37">
        <v>537.28599999999994</v>
      </c>
      <c r="I60" s="37">
        <v>535.77499999999998</v>
      </c>
      <c r="J60" s="37">
        <v>706.58699999999999</v>
      </c>
      <c r="K60" s="33">
        <v>798.57600000000002</v>
      </c>
      <c r="L60" s="33">
        <v>913.46400000000006</v>
      </c>
      <c r="M60" s="9"/>
      <c r="N60" s="9"/>
      <c r="O60" s="9"/>
      <c r="P60" s="9"/>
      <c r="R60" s="440"/>
      <c r="S60" s="440"/>
      <c r="T60" s="440"/>
      <c r="U60" s="440"/>
    </row>
    <row r="61" spans="1:21" ht="30" customHeight="1">
      <c r="A61" s="44"/>
      <c r="B61" s="21"/>
      <c r="C61" s="26" t="s">
        <v>56</v>
      </c>
      <c r="D61" s="520" t="s">
        <v>57</v>
      </c>
      <c r="E61" s="520"/>
      <c r="F61" s="7"/>
      <c r="G61" s="37">
        <v>6854.6</v>
      </c>
      <c r="H61" s="37">
        <v>8146.2719999999999</v>
      </c>
      <c r="I61" s="37">
        <v>10720.946</v>
      </c>
      <c r="J61" s="37">
        <v>11307.181</v>
      </c>
      <c r="K61" s="33">
        <v>9875.3850000000002</v>
      </c>
      <c r="L61" s="33">
        <v>6774.277</v>
      </c>
      <c r="M61" s="9"/>
      <c r="N61" s="9"/>
      <c r="O61" s="9"/>
      <c r="P61" s="9"/>
      <c r="R61" s="440"/>
      <c r="S61" s="440"/>
      <c r="T61" s="440"/>
      <c r="U61" s="440"/>
    </row>
    <row r="62" spans="1:21" ht="18.95" customHeight="1">
      <c r="A62" s="44"/>
      <c r="B62" s="21"/>
      <c r="C62" s="24"/>
      <c r="D62" s="515" t="s">
        <v>94</v>
      </c>
      <c r="E62" s="515"/>
      <c r="F62" s="8"/>
      <c r="G62" s="450"/>
      <c r="H62" s="37"/>
      <c r="I62" s="37"/>
      <c r="J62" s="37"/>
      <c r="K62" s="33"/>
      <c r="L62" s="33"/>
      <c r="M62" s="9"/>
      <c r="N62" s="9"/>
      <c r="O62" s="9"/>
      <c r="P62" s="9"/>
      <c r="R62" s="440"/>
      <c r="S62" s="440"/>
      <c r="T62" s="440"/>
      <c r="U62" s="440"/>
    </row>
    <row r="63" spans="1:21" ht="6" customHeight="1">
      <c r="A63" s="44"/>
      <c r="B63" s="21"/>
      <c r="C63" s="24"/>
      <c r="D63" s="423"/>
      <c r="E63" s="423"/>
      <c r="F63" s="8"/>
      <c r="G63" s="450"/>
      <c r="H63" s="37"/>
      <c r="I63" s="37"/>
      <c r="J63" s="37"/>
      <c r="K63" s="33"/>
      <c r="L63" s="33"/>
      <c r="M63" s="9"/>
      <c r="N63" s="9"/>
      <c r="O63" s="9"/>
      <c r="P63" s="9"/>
      <c r="R63" s="440"/>
      <c r="S63" s="440"/>
      <c r="T63" s="440"/>
      <c r="U63" s="440"/>
    </row>
    <row r="64" spans="1:21" s="10" customFormat="1" ht="20.100000000000001" customHeight="1">
      <c r="A64" s="46" t="s">
        <v>86</v>
      </c>
      <c r="B64" s="516" t="s">
        <v>24</v>
      </c>
      <c r="C64" s="516"/>
      <c r="D64" s="516"/>
      <c r="E64" s="516"/>
      <c r="F64" s="47"/>
      <c r="G64" s="442">
        <v>358.17399999999998</v>
      </c>
      <c r="H64" s="442">
        <v>486.72399999999993</v>
      </c>
      <c r="I64" s="442">
        <v>521.47400000000005</v>
      </c>
      <c r="J64" s="442">
        <v>636.72699999999998</v>
      </c>
      <c r="K64" s="443">
        <v>926.21300000000008</v>
      </c>
      <c r="L64" s="443">
        <v>1508.8720000000001</v>
      </c>
      <c r="M64" s="440"/>
      <c r="N64" s="440"/>
      <c r="O64" s="440"/>
      <c r="P64" s="440"/>
      <c r="R64" s="440"/>
      <c r="S64" s="440"/>
      <c r="T64" s="440"/>
      <c r="U64" s="440"/>
    </row>
    <row r="65" spans="1:21" s="1" customFormat="1" ht="18" customHeight="1">
      <c r="A65" s="44"/>
      <c r="B65" s="27" t="s">
        <v>11</v>
      </c>
      <c r="C65" s="31"/>
      <c r="D65" s="31"/>
      <c r="E65" s="31"/>
      <c r="F65" s="6"/>
      <c r="G65" s="37"/>
      <c r="H65" s="37"/>
      <c r="I65" s="37"/>
      <c r="J65" s="37"/>
      <c r="K65" s="33"/>
      <c r="L65" s="33"/>
      <c r="M65" s="438"/>
      <c r="N65" s="438"/>
      <c r="O65" s="438"/>
      <c r="P65" s="438"/>
      <c r="R65" s="440"/>
      <c r="S65" s="440"/>
      <c r="T65" s="440"/>
      <c r="U65" s="440"/>
    </row>
    <row r="66" spans="1:21" s="1" customFormat="1" ht="6" customHeight="1">
      <c r="A66" s="44"/>
      <c r="B66" s="27"/>
      <c r="C66" s="31"/>
      <c r="D66" s="31"/>
      <c r="E66" s="31"/>
      <c r="F66" s="6"/>
      <c r="G66" s="37"/>
      <c r="H66" s="37"/>
      <c r="I66" s="37"/>
      <c r="J66" s="37"/>
      <c r="K66" s="33"/>
      <c r="L66" s="33"/>
      <c r="M66" s="438"/>
      <c r="N66" s="438"/>
      <c r="O66" s="438"/>
      <c r="P66" s="438"/>
      <c r="R66" s="440"/>
      <c r="S66" s="440"/>
      <c r="T66" s="440"/>
      <c r="U66" s="440"/>
    </row>
    <row r="67" spans="1:21" s="12" customFormat="1" ht="20.100000000000001" customHeight="1">
      <c r="A67" s="46" t="s">
        <v>87</v>
      </c>
      <c r="B67" s="48" t="s">
        <v>25</v>
      </c>
      <c r="C67" s="54"/>
      <c r="D67" s="54"/>
      <c r="E67" s="54"/>
      <c r="F67" s="55"/>
      <c r="G67" s="442">
        <v>281.05700000000002</v>
      </c>
      <c r="H67" s="442">
        <v>279.49400000000003</v>
      </c>
      <c r="I67" s="442">
        <v>257.19099999999997</v>
      </c>
      <c r="J67" s="442">
        <v>299.51</v>
      </c>
      <c r="K67" s="443">
        <v>277.50300000000004</v>
      </c>
      <c r="L67" s="443">
        <v>368.56900000000002</v>
      </c>
      <c r="M67" s="449"/>
      <c r="N67" s="449"/>
      <c r="O67" s="449"/>
      <c r="P67" s="449"/>
      <c r="R67" s="440"/>
      <c r="S67" s="440"/>
      <c r="T67" s="440"/>
      <c r="U67" s="440"/>
    </row>
    <row r="68" spans="1:21" ht="18.95" customHeight="1">
      <c r="A68" s="21"/>
      <c r="B68" s="32" t="s">
        <v>12</v>
      </c>
      <c r="C68" s="24"/>
      <c r="D68" s="24"/>
      <c r="E68" s="24"/>
      <c r="F68" s="7"/>
      <c r="G68" s="451"/>
      <c r="H68" s="451"/>
      <c r="I68" s="451"/>
      <c r="J68" s="451"/>
      <c r="K68" s="452"/>
      <c r="L68" s="452"/>
      <c r="M68" s="9"/>
      <c r="N68" s="9"/>
      <c r="O68" s="9"/>
      <c r="P68" s="9"/>
      <c r="R68" s="440"/>
      <c r="S68" s="440"/>
      <c r="T68" s="440"/>
      <c r="U68" s="440"/>
    </row>
    <row r="69" spans="1:21" ht="16.5" customHeight="1">
      <c r="A69" s="453"/>
      <c r="B69" s="454"/>
      <c r="C69" s="455"/>
      <c r="D69" s="455"/>
      <c r="E69" s="455"/>
      <c r="F69" s="455"/>
      <c r="G69" s="456"/>
      <c r="H69" s="456"/>
      <c r="I69" s="456"/>
      <c r="J69" s="456"/>
      <c r="K69" s="457"/>
      <c r="L69" s="457"/>
    </row>
    <row r="70" spans="1:21" s="5" customFormat="1" ht="26.25" customHeight="1">
      <c r="A70" s="517"/>
      <c r="B70" s="517"/>
      <c r="C70" s="517"/>
      <c r="D70" s="517"/>
      <c r="E70" s="517"/>
      <c r="F70" s="517"/>
      <c r="G70" s="517"/>
      <c r="H70" s="517"/>
      <c r="I70" s="517"/>
      <c r="J70" s="517"/>
      <c r="K70" s="517"/>
      <c r="L70" s="3"/>
      <c r="M70" s="3"/>
    </row>
  </sheetData>
  <sheetProtection algorithmName="SHA-512" hashValue="btA4hf4QjdAQPFyS6V9+Ic7KV8lSi/ZNuEKEm2guXjWt1kN6dzyPKOXtkOBbAhHDZsF15dcK5p0GtHSr59RMXQ==" saltValue="9q1E7TbZBTpDNxF3mx9Nwg==" spinCount="100000" sheet="1" objects="1" scenarios="1"/>
  <dataConsolidate/>
  <mergeCells count="21">
    <mergeCell ref="C51:E51"/>
    <mergeCell ref="A2:C3"/>
    <mergeCell ref="J3:L4"/>
    <mergeCell ref="B9:E9"/>
    <mergeCell ref="B10:E10"/>
    <mergeCell ref="B12:E12"/>
    <mergeCell ref="B13:E13"/>
    <mergeCell ref="B41:E41"/>
    <mergeCell ref="B42:E42"/>
    <mergeCell ref="C48:E48"/>
    <mergeCell ref="C49:E49"/>
    <mergeCell ref="C50:E50"/>
    <mergeCell ref="D62:E62"/>
    <mergeCell ref="B64:E64"/>
    <mergeCell ref="A70:K70"/>
    <mergeCell ref="D54:E55"/>
    <mergeCell ref="C56:E56"/>
    <mergeCell ref="C57:E57"/>
    <mergeCell ref="D58:E58"/>
    <mergeCell ref="D59:E59"/>
    <mergeCell ref="D61:E61"/>
  </mergeCells>
  <conditionalFormatting sqref="A31:A32">
    <cfRule type="duplicateValues" dxfId="14" priority="2"/>
  </conditionalFormatting>
  <conditionalFormatting sqref="B31:B32">
    <cfRule type="duplicateValues" dxfId="13" priority="1"/>
  </conditionalFormatting>
  <printOptions horizontalCentered="1"/>
  <pageMargins left="0.19685039370078741" right="0.19685039370078741" top="0.47244094488188981" bottom="0.19685039370078741" header="0.31496062992125984" footer="0.11811023622047245"/>
  <pageSetup paperSize="9" scale="61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0"/>
  <sheetViews>
    <sheetView view="pageBreakPreview" zoomScaleNormal="110" zoomScaleSheetLayoutView="100" workbookViewId="0"/>
  </sheetViews>
  <sheetFormatPr defaultColWidth="9.140625" defaultRowHeight="12.75"/>
  <cols>
    <col min="1" max="1" width="3.5703125" style="4" customWidth="1"/>
    <col min="2" max="2" width="6.140625" style="15" customWidth="1"/>
    <col min="3" max="3" width="7.7109375" style="3" customWidth="1"/>
    <col min="4" max="4" width="5" style="3" customWidth="1"/>
    <col min="5" max="5" width="39.7109375" style="3" customWidth="1"/>
    <col min="6" max="6" width="3.85546875" style="3" customWidth="1"/>
    <col min="7" max="10" width="10.85546875" style="5" customWidth="1"/>
    <col min="11" max="12" width="10.85546875" style="13" customWidth="1"/>
    <col min="13" max="16" width="11.5703125" style="3" bestFit="1" customWidth="1"/>
    <col min="17" max="16384" width="9.140625" style="3"/>
  </cols>
  <sheetData>
    <row r="2" spans="1:22" s="1" customFormat="1" ht="15.75">
      <c r="A2" s="492" t="s">
        <v>231</v>
      </c>
      <c r="B2" s="492"/>
      <c r="C2" s="492"/>
      <c r="D2" s="97" t="s">
        <v>139</v>
      </c>
      <c r="E2" s="141"/>
      <c r="G2" s="2"/>
      <c r="H2" s="2"/>
      <c r="I2" s="2"/>
      <c r="J2" s="2"/>
      <c r="K2" s="14" t="s">
        <v>229</v>
      </c>
      <c r="L2" s="14" t="s">
        <v>229</v>
      </c>
    </row>
    <row r="3" spans="1:22" s="1" customFormat="1" ht="15" customHeight="1">
      <c r="A3" s="492"/>
      <c r="B3" s="492"/>
      <c r="C3" s="492"/>
      <c r="D3" s="99" t="s">
        <v>259</v>
      </c>
      <c r="E3" s="141"/>
      <c r="G3" s="2"/>
      <c r="H3" s="2"/>
      <c r="I3" s="2"/>
      <c r="J3" s="523" t="s">
        <v>95</v>
      </c>
      <c r="K3" s="523"/>
      <c r="L3" s="523"/>
    </row>
    <row r="4" spans="1:22" ht="8.25" customHeight="1">
      <c r="A4" s="426"/>
      <c r="J4" s="523"/>
      <c r="K4" s="523"/>
      <c r="L4" s="523"/>
    </row>
    <row r="5" spans="1:22" ht="24.75" customHeight="1">
      <c r="A5" s="427"/>
      <c r="B5" s="428"/>
      <c r="C5" s="429"/>
      <c r="D5" s="429"/>
      <c r="E5" s="430"/>
      <c r="F5" s="431"/>
      <c r="G5" s="432">
        <v>2010</v>
      </c>
      <c r="H5" s="432">
        <v>2011</v>
      </c>
      <c r="I5" s="432">
        <v>2012</v>
      </c>
      <c r="J5" s="432">
        <v>2013</v>
      </c>
      <c r="K5" s="432">
        <v>2014</v>
      </c>
      <c r="L5" s="432">
        <v>2015</v>
      </c>
    </row>
    <row r="6" spans="1:22" s="1" customFormat="1" ht="18" customHeight="1">
      <c r="A6" s="17"/>
      <c r="B6" s="18"/>
      <c r="C6" s="6"/>
      <c r="D6" s="6"/>
      <c r="E6" s="6"/>
      <c r="F6" s="19"/>
      <c r="G6" s="45"/>
      <c r="H6" s="45"/>
      <c r="I6" s="45"/>
      <c r="J6" s="45"/>
      <c r="K6" s="20"/>
      <c r="L6" s="20"/>
    </row>
    <row r="7" spans="1:22" s="1" customFormat="1" ht="24.75" customHeight="1" thickBot="1">
      <c r="A7" s="433" t="s">
        <v>129</v>
      </c>
      <c r="B7" s="434"/>
      <c r="C7" s="435"/>
      <c r="D7" s="435"/>
      <c r="E7" s="435"/>
      <c r="F7" s="436"/>
      <c r="G7" s="437">
        <v>104910.08899999998</v>
      </c>
      <c r="H7" s="437">
        <v>117423.91600000001</v>
      </c>
      <c r="I7" s="437">
        <v>133879.30900000001</v>
      </c>
      <c r="J7" s="437">
        <v>142277.47700000001</v>
      </c>
      <c r="K7" s="437">
        <v>148324.50699999995</v>
      </c>
      <c r="L7" s="437">
        <v>156727.04399999999</v>
      </c>
      <c r="M7" s="438"/>
      <c r="N7" s="438"/>
      <c r="O7" s="438"/>
      <c r="P7" s="438"/>
      <c r="Q7" s="439"/>
      <c r="R7" s="440"/>
      <c r="S7" s="440"/>
      <c r="T7" s="440"/>
      <c r="U7" s="440"/>
    </row>
    <row r="8" spans="1:22" s="1" customFormat="1" ht="24.75" customHeight="1">
      <c r="A8" s="422"/>
      <c r="B8" s="39"/>
      <c r="C8" s="34"/>
      <c r="D8" s="34"/>
      <c r="E8" s="34"/>
      <c r="F8" s="6"/>
      <c r="G8" s="441"/>
      <c r="H8" s="441"/>
      <c r="I8" s="441"/>
      <c r="J8" s="441"/>
      <c r="K8" s="441"/>
      <c r="L8" s="441"/>
      <c r="M8" s="438"/>
      <c r="N8" s="438"/>
      <c r="O8" s="438"/>
      <c r="P8" s="438"/>
      <c r="Q8" s="439"/>
      <c r="R8" s="440"/>
      <c r="S8" s="440"/>
      <c r="T8" s="440"/>
      <c r="U8" s="440"/>
    </row>
    <row r="9" spans="1:22" s="10" customFormat="1" ht="30.75" customHeight="1">
      <c r="A9" s="46" t="s">
        <v>76</v>
      </c>
      <c r="B9" s="516" t="s">
        <v>61</v>
      </c>
      <c r="C9" s="516"/>
      <c r="D9" s="516"/>
      <c r="E9" s="516"/>
      <c r="F9" s="50"/>
      <c r="G9" s="442">
        <v>80.180000000000007</v>
      </c>
      <c r="H9" s="442">
        <v>105.05800000000001</v>
      </c>
      <c r="I9" s="442">
        <v>135.09</v>
      </c>
      <c r="J9" s="442">
        <v>168.238</v>
      </c>
      <c r="K9" s="443">
        <v>147.54599999999999</v>
      </c>
      <c r="L9" s="443">
        <v>211.209</v>
      </c>
      <c r="M9" s="440"/>
      <c r="N9" s="440"/>
      <c r="O9" s="440"/>
      <c r="P9" s="440"/>
      <c r="Q9" s="444"/>
      <c r="R9" s="440"/>
      <c r="S9" s="440"/>
      <c r="T9" s="440"/>
      <c r="U9" s="440"/>
      <c r="V9" s="440"/>
    </row>
    <row r="10" spans="1:22" s="1" customFormat="1" ht="18.95" customHeight="1">
      <c r="A10" s="44"/>
      <c r="B10" s="515" t="s">
        <v>62</v>
      </c>
      <c r="C10" s="515"/>
      <c r="D10" s="515"/>
      <c r="E10" s="515"/>
      <c r="F10" s="6"/>
      <c r="G10" s="37"/>
      <c r="H10" s="37"/>
      <c r="I10" s="37"/>
      <c r="J10" s="37"/>
      <c r="K10" s="33"/>
      <c r="L10" s="33"/>
      <c r="M10" s="438"/>
      <c r="N10" s="438"/>
      <c r="O10" s="438"/>
      <c r="P10" s="438"/>
      <c r="R10" s="440"/>
      <c r="S10" s="440"/>
      <c r="T10" s="440"/>
      <c r="U10" s="440"/>
    </row>
    <row r="11" spans="1:22" s="1" customFormat="1" ht="6" customHeight="1">
      <c r="A11" s="44"/>
      <c r="B11" s="423"/>
      <c r="C11" s="423"/>
      <c r="D11" s="423"/>
      <c r="E11" s="423"/>
      <c r="F11" s="6"/>
      <c r="G11" s="37"/>
      <c r="H11" s="37"/>
      <c r="I11" s="37"/>
      <c r="J11" s="37"/>
      <c r="K11" s="33"/>
      <c r="L11" s="33"/>
      <c r="M11" s="438"/>
      <c r="N11" s="438"/>
      <c r="O11" s="438"/>
      <c r="P11" s="438"/>
      <c r="R11" s="440"/>
      <c r="S11" s="440"/>
      <c r="T11" s="440"/>
      <c r="U11" s="440"/>
    </row>
    <row r="12" spans="1:22" s="10" customFormat="1" ht="20.100000000000001" customHeight="1">
      <c r="A12" s="46" t="s">
        <v>77</v>
      </c>
      <c r="B12" s="524" t="s">
        <v>13</v>
      </c>
      <c r="C12" s="524"/>
      <c r="D12" s="524"/>
      <c r="E12" s="524"/>
      <c r="F12" s="47"/>
      <c r="G12" s="442">
        <v>479.20000000000005</v>
      </c>
      <c r="H12" s="442">
        <v>607.22800000000007</v>
      </c>
      <c r="I12" s="442">
        <v>726.96400000000006</v>
      </c>
      <c r="J12" s="442">
        <v>1039.606</v>
      </c>
      <c r="K12" s="442">
        <v>989.20499999999993</v>
      </c>
      <c r="L12" s="442">
        <v>1476.731</v>
      </c>
      <c r="M12" s="440"/>
      <c r="N12" s="440"/>
      <c r="O12" s="440"/>
      <c r="P12" s="440"/>
      <c r="R12" s="440"/>
      <c r="S12" s="440"/>
      <c r="T12" s="440"/>
      <c r="U12" s="440"/>
    </row>
    <row r="13" spans="1:22" s="1" customFormat="1" ht="18.95" customHeight="1">
      <c r="A13" s="44"/>
      <c r="B13" s="515" t="s">
        <v>6</v>
      </c>
      <c r="C13" s="515"/>
      <c r="D13" s="515"/>
      <c r="E13" s="515"/>
      <c r="F13" s="6"/>
      <c r="G13" s="37"/>
      <c r="H13" s="37"/>
      <c r="I13" s="37"/>
      <c r="J13" s="37"/>
      <c r="K13" s="33"/>
      <c r="L13" s="33"/>
      <c r="M13" s="438"/>
      <c r="N13" s="438"/>
      <c r="O13" s="438"/>
      <c r="P13" s="438"/>
      <c r="R13" s="440"/>
      <c r="S13" s="440"/>
      <c r="T13" s="440"/>
      <c r="U13" s="440"/>
    </row>
    <row r="14" spans="1:22" s="1" customFormat="1" ht="6" customHeight="1">
      <c r="A14" s="44"/>
      <c r="B14" s="423"/>
      <c r="C14" s="423"/>
      <c r="D14" s="423"/>
      <c r="E14" s="423"/>
      <c r="F14" s="6"/>
      <c r="G14" s="37"/>
      <c r="H14" s="37"/>
      <c r="I14" s="37"/>
      <c r="J14" s="37"/>
      <c r="K14" s="33"/>
      <c r="L14" s="33"/>
      <c r="M14" s="438"/>
      <c r="N14" s="438"/>
      <c r="O14" s="438"/>
      <c r="P14" s="438"/>
      <c r="R14" s="440"/>
      <c r="S14" s="440"/>
      <c r="T14" s="440"/>
      <c r="U14" s="440"/>
    </row>
    <row r="15" spans="1:22" s="1" customFormat="1" ht="20.100000000000001" customHeight="1">
      <c r="A15" s="46" t="s">
        <v>78</v>
      </c>
      <c r="B15" s="48" t="s">
        <v>111</v>
      </c>
      <c r="C15" s="49"/>
      <c r="D15" s="49"/>
      <c r="E15" s="49"/>
      <c r="F15" s="50"/>
      <c r="G15" s="442">
        <v>32863.864000000001</v>
      </c>
      <c r="H15" s="442">
        <v>34927.620999999999</v>
      </c>
      <c r="I15" s="442">
        <v>35801.456000000006</v>
      </c>
      <c r="J15" s="442">
        <v>38610.152999999998</v>
      </c>
      <c r="K15" s="442">
        <v>41666.108999999997</v>
      </c>
      <c r="L15" s="442">
        <v>40929.82</v>
      </c>
      <c r="M15" s="438"/>
      <c r="N15" s="438"/>
      <c r="O15" s="438"/>
      <c r="P15" s="438"/>
      <c r="R15" s="440"/>
      <c r="S15" s="440"/>
      <c r="T15" s="440"/>
      <c r="U15" s="440"/>
    </row>
    <row r="16" spans="1:22" s="16" customFormat="1" ht="18.95" customHeight="1">
      <c r="A16" s="39"/>
      <c r="B16" s="35" t="s">
        <v>97</v>
      </c>
      <c r="C16" s="23" t="s">
        <v>132</v>
      </c>
      <c r="D16" s="23"/>
      <c r="E16" s="23"/>
      <c r="F16" s="6"/>
      <c r="G16" s="37">
        <v>18407.442000000003</v>
      </c>
      <c r="H16" s="37">
        <v>20591.545999999998</v>
      </c>
      <c r="I16" s="37">
        <v>21796.774000000001</v>
      </c>
      <c r="J16" s="37">
        <v>23042.423999999999</v>
      </c>
      <c r="K16" s="37">
        <v>24354.083999999999</v>
      </c>
      <c r="L16" s="37">
        <v>23810.716999999997</v>
      </c>
      <c r="M16" s="51"/>
      <c r="N16" s="51"/>
      <c r="O16" s="51"/>
      <c r="P16" s="51"/>
      <c r="R16" s="440"/>
      <c r="S16" s="440"/>
      <c r="T16" s="440"/>
      <c r="U16" s="440"/>
    </row>
    <row r="17" spans="1:21" s="16" customFormat="1" ht="18.95" customHeight="1">
      <c r="A17" s="39"/>
      <c r="B17" s="35"/>
      <c r="C17" s="24" t="s">
        <v>98</v>
      </c>
      <c r="D17" s="24" t="s">
        <v>112</v>
      </c>
      <c r="E17" s="24"/>
      <c r="F17" s="6"/>
      <c r="G17" s="37">
        <v>16910.203000000001</v>
      </c>
      <c r="H17" s="37">
        <v>19084.035</v>
      </c>
      <c r="I17" s="37">
        <v>21250.319</v>
      </c>
      <c r="J17" s="37">
        <v>22568.609</v>
      </c>
      <c r="K17" s="37">
        <v>24003.905999999999</v>
      </c>
      <c r="L17" s="37">
        <v>23543.831999999999</v>
      </c>
      <c r="M17" s="51"/>
      <c r="N17" s="51"/>
      <c r="O17" s="51"/>
      <c r="P17" s="51"/>
      <c r="R17" s="440"/>
      <c r="S17" s="440"/>
      <c r="T17" s="440"/>
      <c r="U17" s="440"/>
    </row>
    <row r="18" spans="1:21" s="16" customFormat="1" ht="18.95" customHeight="1">
      <c r="A18" s="39"/>
      <c r="B18" s="35"/>
      <c r="C18" s="24" t="s">
        <v>99</v>
      </c>
      <c r="D18" s="24" t="s">
        <v>133</v>
      </c>
      <c r="E18" s="24"/>
      <c r="F18" s="6"/>
      <c r="G18" s="37">
        <v>1497.239</v>
      </c>
      <c r="H18" s="37">
        <v>1507.511</v>
      </c>
      <c r="I18" s="37">
        <v>546.45500000000004</v>
      </c>
      <c r="J18" s="37">
        <v>473.815</v>
      </c>
      <c r="K18" s="37">
        <v>350.178</v>
      </c>
      <c r="L18" s="37">
        <v>266.88499999999999</v>
      </c>
      <c r="M18" s="51"/>
      <c r="N18" s="51"/>
      <c r="O18" s="51"/>
      <c r="P18" s="51"/>
      <c r="R18" s="440"/>
      <c r="S18" s="440"/>
      <c r="T18" s="440"/>
      <c r="U18" s="440"/>
    </row>
    <row r="19" spans="1:21" s="16" customFormat="1" ht="18.95" customHeight="1">
      <c r="A19" s="39"/>
      <c r="B19" s="35" t="s">
        <v>100</v>
      </c>
      <c r="C19" s="23" t="s">
        <v>134</v>
      </c>
      <c r="D19" s="23"/>
      <c r="E19" s="23"/>
      <c r="F19" s="6"/>
      <c r="G19" s="37">
        <v>10105.011999999999</v>
      </c>
      <c r="H19" s="37">
        <v>10041.807999999999</v>
      </c>
      <c r="I19" s="37">
        <v>9761.4680000000008</v>
      </c>
      <c r="J19" s="37">
        <v>11283.945</v>
      </c>
      <c r="K19" s="37">
        <v>12990.334999999999</v>
      </c>
      <c r="L19" s="37">
        <v>12477.73</v>
      </c>
      <c r="M19" s="51"/>
      <c r="N19" s="51"/>
      <c r="O19" s="51"/>
      <c r="P19" s="51"/>
      <c r="R19" s="440"/>
      <c r="S19" s="440"/>
      <c r="T19" s="440"/>
      <c r="U19" s="440"/>
    </row>
    <row r="20" spans="1:21" s="16" customFormat="1" ht="18.95" customHeight="1">
      <c r="A20" s="39"/>
      <c r="B20" s="35"/>
      <c r="C20" s="24" t="s">
        <v>101</v>
      </c>
      <c r="D20" s="24" t="s">
        <v>113</v>
      </c>
      <c r="E20" s="24"/>
      <c r="F20" s="6"/>
      <c r="G20" s="37">
        <v>5885.96</v>
      </c>
      <c r="H20" s="37">
        <v>6257.61</v>
      </c>
      <c r="I20" s="37">
        <v>5996.951</v>
      </c>
      <c r="J20" s="37">
        <v>6643.768</v>
      </c>
      <c r="K20" s="37">
        <v>7291.1959999999999</v>
      </c>
      <c r="L20" s="37">
        <v>8135.9570000000003</v>
      </c>
      <c r="M20" s="51"/>
      <c r="N20" s="51"/>
      <c r="O20" s="51"/>
      <c r="P20" s="51"/>
      <c r="R20" s="440"/>
      <c r="S20" s="440"/>
      <c r="T20" s="440"/>
      <c r="U20" s="440"/>
    </row>
    <row r="21" spans="1:21" s="16" customFormat="1" ht="18.95" customHeight="1">
      <c r="A21" s="39"/>
      <c r="B21" s="35"/>
      <c r="C21" s="24" t="s">
        <v>102</v>
      </c>
      <c r="D21" s="24" t="s">
        <v>133</v>
      </c>
      <c r="E21" s="24"/>
      <c r="F21" s="6"/>
      <c r="G21" s="37">
        <v>4219.0519999999997</v>
      </c>
      <c r="H21" s="37">
        <v>3784.1979999999999</v>
      </c>
      <c r="I21" s="37">
        <v>3764.5169999999998</v>
      </c>
      <c r="J21" s="37">
        <v>4640.1769999999997</v>
      </c>
      <c r="K21" s="37">
        <v>5699.1390000000001</v>
      </c>
      <c r="L21" s="37">
        <v>4341.7730000000001</v>
      </c>
      <c r="M21" s="51"/>
      <c r="N21" s="51"/>
      <c r="O21" s="51"/>
      <c r="P21" s="51"/>
      <c r="R21" s="440"/>
      <c r="S21" s="440"/>
      <c r="T21" s="440"/>
      <c r="U21" s="440"/>
    </row>
    <row r="22" spans="1:21" s="16" customFormat="1" ht="18.95" customHeight="1">
      <c r="A22" s="39"/>
      <c r="B22" s="35" t="s">
        <v>103</v>
      </c>
      <c r="C22" s="23" t="s">
        <v>135</v>
      </c>
      <c r="D22" s="23"/>
      <c r="E22" s="23"/>
      <c r="F22" s="6"/>
      <c r="G22" s="37">
        <v>4351.41</v>
      </c>
      <c r="H22" s="37">
        <v>4294.2669999999998</v>
      </c>
      <c r="I22" s="37">
        <v>4243.2139999999999</v>
      </c>
      <c r="J22" s="37">
        <v>4283.7839999999997</v>
      </c>
      <c r="K22" s="37">
        <v>4321.6899999999996</v>
      </c>
      <c r="L22" s="37">
        <v>4641.3729999999996</v>
      </c>
      <c r="M22" s="51"/>
      <c r="N22" s="51"/>
      <c r="O22" s="51"/>
      <c r="P22" s="51"/>
      <c r="R22" s="440"/>
      <c r="S22" s="440"/>
      <c r="T22" s="440"/>
      <c r="U22" s="440"/>
    </row>
    <row r="23" spans="1:21" s="16" customFormat="1" ht="6" customHeight="1">
      <c r="A23" s="39"/>
      <c r="B23" s="22"/>
      <c r="C23" s="23"/>
      <c r="D23" s="23"/>
      <c r="E23" s="23"/>
      <c r="F23" s="6"/>
      <c r="G23" s="37"/>
      <c r="H23" s="37"/>
      <c r="I23" s="37"/>
      <c r="J23" s="37"/>
      <c r="K23" s="37"/>
      <c r="L23" s="37"/>
      <c r="M23" s="51"/>
      <c r="N23" s="51"/>
      <c r="O23" s="51"/>
      <c r="P23" s="51"/>
      <c r="R23" s="440"/>
      <c r="S23" s="440"/>
      <c r="T23" s="440"/>
      <c r="U23" s="440"/>
    </row>
    <row r="24" spans="1:21" s="1" customFormat="1" ht="20.100000000000001" customHeight="1">
      <c r="A24" s="46" t="s">
        <v>79</v>
      </c>
      <c r="B24" s="48" t="s">
        <v>114</v>
      </c>
      <c r="C24" s="49"/>
      <c r="D24" s="49"/>
      <c r="E24" s="49"/>
      <c r="F24" s="50"/>
      <c r="G24" s="442">
        <v>26733.040000000001</v>
      </c>
      <c r="H24" s="442">
        <v>31186.768</v>
      </c>
      <c r="I24" s="442">
        <v>37726.207000000002</v>
      </c>
      <c r="J24" s="442">
        <v>38566.094000000005</v>
      </c>
      <c r="K24" s="442">
        <v>40717.604999999996</v>
      </c>
      <c r="L24" s="442">
        <v>41733.780999999995</v>
      </c>
      <c r="M24" s="438"/>
      <c r="N24" s="438"/>
      <c r="O24" s="438"/>
      <c r="P24" s="438"/>
      <c r="R24" s="440"/>
      <c r="S24" s="440"/>
      <c r="T24" s="440"/>
      <c r="U24" s="440"/>
    </row>
    <row r="25" spans="1:21" s="1" customFormat="1" ht="18.95" customHeight="1">
      <c r="A25" s="44"/>
      <c r="B25" s="44">
        <v>4.0999999999999996</v>
      </c>
      <c r="C25" s="38" t="s">
        <v>115</v>
      </c>
      <c r="D25" s="23"/>
      <c r="E25" s="23"/>
      <c r="F25" s="6"/>
      <c r="G25" s="37">
        <v>5937.9960000000001</v>
      </c>
      <c r="H25" s="37">
        <v>7129.6220000000003</v>
      </c>
      <c r="I25" s="37">
        <v>7454.0810000000001</v>
      </c>
      <c r="J25" s="37">
        <v>7292.46</v>
      </c>
      <c r="K25" s="37">
        <v>7456.1090000000004</v>
      </c>
      <c r="L25" s="37">
        <v>7383.8729999999996</v>
      </c>
      <c r="M25" s="438"/>
      <c r="N25" s="438"/>
      <c r="O25" s="438"/>
      <c r="P25" s="438"/>
      <c r="R25" s="440"/>
      <c r="S25" s="440"/>
      <c r="T25" s="440"/>
      <c r="U25" s="440"/>
    </row>
    <row r="26" spans="1:21" s="1" customFormat="1" ht="18.95" customHeight="1">
      <c r="A26" s="44"/>
      <c r="B26" s="44">
        <v>4.2</v>
      </c>
      <c r="C26" s="42" t="s">
        <v>116</v>
      </c>
      <c r="D26" s="23"/>
      <c r="E26" s="23"/>
      <c r="F26" s="6"/>
      <c r="G26" s="37">
        <v>20795.044000000002</v>
      </c>
      <c r="H26" s="37">
        <v>24057.146000000001</v>
      </c>
      <c r="I26" s="37">
        <v>30272.126</v>
      </c>
      <c r="J26" s="37">
        <v>31273.634000000002</v>
      </c>
      <c r="K26" s="37">
        <v>33261.495999999999</v>
      </c>
      <c r="L26" s="37">
        <v>34349.907999999996</v>
      </c>
      <c r="M26" s="438"/>
      <c r="N26" s="438"/>
      <c r="O26" s="438"/>
      <c r="P26" s="438"/>
      <c r="R26" s="440"/>
      <c r="S26" s="440"/>
      <c r="T26" s="440"/>
      <c r="U26" s="440"/>
    </row>
    <row r="27" spans="1:21" s="1" customFormat="1" ht="18.95" customHeight="1">
      <c r="A27" s="44"/>
      <c r="B27" s="25"/>
      <c r="C27" s="43" t="s">
        <v>58</v>
      </c>
      <c r="D27" s="422" t="s">
        <v>117</v>
      </c>
      <c r="E27" s="23"/>
      <c r="F27" s="6"/>
      <c r="G27" s="37">
        <v>87.611000000000004</v>
      </c>
      <c r="H27" s="37">
        <v>122.434</v>
      </c>
      <c r="I27" s="37">
        <v>84.366</v>
      </c>
      <c r="J27" s="37">
        <v>58.914000000000001</v>
      </c>
      <c r="K27" s="33">
        <v>73.381</v>
      </c>
      <c r="L27" s="33">
        <v>73.358000000000004</v>
      </c>
      <c r="M27" s="438"/>
      <c r="N27" s="438"/>
      <c r="O27" s="438"/>
      <c r="P27" s="438"/>
      <c r="R27" s="440"/>
      <c r="S27" s="440"/>
      <c r="T27" s="440"/>
      <c r="U27" s="440"/>
    </row>
    <row r="28" spans="1:21" s="1" customFormat="1" ht="18.95" customHeight="1">
      <c r="A28" s="44"/>
      <c r="B28" s="25"/>
      <c r="C28" s="43" t="s">
        <v>59</v>
      </c>
      <c r="D28" s="422" t="s">
        <v>118</v>
      </c>
      <c r="E28" s="23"/>
      <c r="F28" s="6"/>
      <c r="G28" s="37">
        <v>6014.4830000000002</v>
      </c>
      <c r="H28" s="37">
        <v>5848.201</v>
      </c>
      <c r="I28" s="37">
        <v>6234.97</v>
      </c>
      <c r="J28" s="37">
        <v>6505.64</v>
      </c>
      <c r="K28" s="33">
        <v>6864.0439999999999</v>
      </c>
      <c r="L28" s="33">
        <v>7835.8909999999996</v>
      </c>
      <c r="M28" s="438"/>
      <c r="N28" s="438"/>
      <c r="O28" s="438"/>
      <c r="P28" s="438"/>
      <c r="R28" s="440"/>
      <c r="S28" s="440"/>
      <c r="T28" s="440"/>
      <c r="U28" s="440"/>
    </row>
    <row r="29" spans="1:21" s="1" customFormat="1" ht="18.95" customHeight="1">
      <c r="A29" s="44"/>
      <c r="B29" s="21"/>
      <c r="C29" s="43" t="s">
        <v>60</v>
      </c>
      <c r="D29" s="422" t="s">
        <v>119</v>
      </c>
      <c r="E29" s="23"/>
      <c r="F29" s="6"/>
      <c r="G29" s="37">
        <v>14692.95</v>
      </c>
      <c r="H29" s="37">
        <v>18086.510999999999</v>
      </c>
      <c r="I29" s="37">
        <v>23952.79</v>
      </c>
      <c r="J29" s="37">
        <v>24709.08</v>
      </c>
      <c r="K29" s="33">
        <v>26324.071</v>
      </c>
      <c r="L29" s="33">
        <v>26440.659</v>
      </c>
      <c r="M29" s="438"/>
      <c r="N29" s="438"/>
      <c r="O29" s="438"/>
      <c r="P29" s="438"/>
      <c r="R29" s="440"/>
      <c r="S29" s="440"/>
      <c r="T29" s="440"/>
      <c r="U29" s="440"/>
    </row>
    <row r="30" spans="1:21" s="1" customFormat="1" ht="6" customHeight="1">
      <c r="A30" s="44"/>
      <c r="B30" s="21"/>
      <c r="C30" s="26"/>
      <c r="D30" s="23"/>
      <c r="E30" s="23"/>
      <c r="F30" s="6"/>
      <c r="G30" s="37"/>
      <c r="H30" s="37"/>
      <c r="I30" s="37"/>
      <c r="J30" s="37"/>
      <c r="K30" s="33"/>
      <c r="L30" s="33"/>
      <c r="M30" s="438"/>
      <c r="N30" s="438"/>
      <c r="O30" s="438"/>
      <c r="P30" s="438"/>
      <c r="R30" s="440"/>
      <c r="S30" s="440"/>
      <c r="T30" s="440"/>
      <c r="U30" s="440"/>
    </row>
    <row r="31" spans="1:21" s="1" customFormat="1" ht="20.100000000000001" customHeight="1">
      <c r="A31" s="46" t="s">
        <v>80</v>
      </c>
      <c r="B31" s="52" t="s">
        <v>120</v>
      </c>
      <c r="C31" s="49"/>
      <c r="D31" s="49"/>
      <c r="E31" s="49"/>
      <c r="F31" s="50"/>
      <c r="G31" s="442">
        <v>3794.0709999999999</v>
      </c>
      <c r="H31" s="442">
        <v>4131.5859999999993</v>
      </c>
      <c r="I31" s="442">
        <v>7410.8440000000001</v>
      </c>
      <c r="J31" s="442">
        <v>8099.5920000000006</v>
      </c>
      <c r="K31" s="443">
        <v>8674.773000000001</v>
      </c>
      <c r="L31" s="443">
        <v>10548.64</v>
      </c>
      <c r="M31" s="438"/>
      <c r="N31" s="438"/>
      <c r="O31" s="438"/>
      <c r="P31" s="438"/>
      <c r="R31" s="440"/>
      <c r="S31" s="440"/>
      <c r="T31" s="440"/>
      <c r="U31" s="440"/>
    </row>
    <row r="32" spans="1:21" s="1" customFormat="1" ht="6" customHeight="1">
      <c r="A32" s="39"/>
      <c r="B32" s="35"/>
      <c r="C32" s="23"/>
      <c r="D32" s="23"/>
      <c r="E32" s="23"/>
      <c r="F32" s="6"/>
      <c r="G32" s="441"/>
      <c r="H32" s="441"/>
      <c r="I32" s="441"/>
      <c r="J32" s="441"/>
      <c r="K32" s="445"/>
      <c r="L32" s="445"/>
      <c r="M32" s="438"/>
      <c r="N32" s="438"/>
      <c r="O32" s="438"/>
      <c r="P32" s="438"/>
      <c r="R32" s="440"/>
      <c r="S32" s="440"/>
      <c r="T32" s="440"/>
      <c r="U32" s="440"/>
    </row>
    <row r="33" spans="1:21" s="1" customFormat="1" ht="20.100000000000001" customHeight="1">
      <c r="A33" s="46" t="s">
        <v>81</v>
      </c>
      <c r="B33" s="48" t="s">
        <v>17</v>
      </c>
      <c r="C33" s="49"/>
      <c r="D33" s="49"/>
      <c r="E33" s="49"/>
      <c r="F33" s="50"/>
      <c r="G33" s="442">
        <v>7025.0389999999998</v>
      </c>
      <c r="H33" s="442">
        <v>7738.2819999999992</v>
      </c>
      <c r="I33" s="442">
        <v>8897.5040000000008</v>
      </c>
      <c r="J33" s="442">
        <v>8711.7489999999998</v>
      </c>
      <c r="K33" s="442">
        <v>9046.7609999999986</v>
      </c>
      <c r="L33" s="442">
        <v>9222.2729999999992</v>
      </c>
      <c r="M33" s="438"/>
      <c r="N33" s="438"/>
      <c r="O33" s="438"/>
      <c r="P33" s="438"/>
      <c r="R33" s="440"/>
      <c r="S33" s="440"/>
      <c r="T33" s="440"/>
      <c r="U33" s="440"/>
    </row>
    <row r="34" spans="1:21" s="1" customFormat="1" ht="18.95" customHeight="1">
      <c r="A34" s="39"/>
      <c r="B34" s="32" t="s">
        <v>5</v>
      </c>
      <c r="C34" s="23"/>
      <c r="D34" s="23"/>
      <c r="E34" s="23"/>
      <c r="F34" s="6"/>
      <c r="G34" s="441"/>
      <c r="H34" s="441"/>
      <c r="I34" s="441"/>
      <c r="J34" s="441"/>
      <c r="K34" s="441"/>
      <c r="L34" s="441"/>
      <c r="M34" s="438"/>
      <c r="N34" s="438"/>
      <c r="O34" s="438"/>
      <c r="P34" s="438"/>
      <c r="R34" s="440"/>
      <c r="S34" s="440"/>
      <c r="T34" s="440"/>
      <c r="U34" s="440"/>
    </row>
    <row r="35" spans="1:21" s="1" customFormat="1" ht="6" customHeight="1">
      <c r="A35" s="39"/>
      <c r="B35" s="22"/>
      <c r="C35" s="23"/>
      <c r="D35" s="23"/>
      <c r="E35" s="23"/>
      <c r="F35" s="6"/>
      <c r="G35" s="441"/>
      <c r="H35" s="441"/>
      <c r="I35" s="441"/>
      <c r="J35" s="441"/>
      <c r="K35" s="441"/>
      <c r="L35" s="441"/>
      <c r="M35" s="438"/>
      <c r="N35" s="438"/>
      <c r="O35" s="438"/>
      <c r="P35" s="438"/>
      <c r="R35" s="440"/>
      <c r="S35" s="440"/>
      <c r="T35" s="440"/>
      <c r="U35" s="440"/>
    </row>
    <row r="36" spans="1:21" s="1" customFormat="1" ht="20.100000000000001" customHeight="1">
      <c r="A36" s="46" t="s">
        <v>82</v>
      </c>
      <c r="B36" s="48" t="s">
        <v>121</v>
      </c>
      <c r="C36" s="49"/>
      <c r="D36" s="49"/>
      <c r="E36" s="49"/>
      <c r="F36" s="50"/>
      <c r="G36" s="442">
        <v>1555.3940000000002</v>
      </c>
      <c r="H36" s="442">
        <v>1513.712</v>
      </c>
      <c r="I36" s="442">
        <v>1611.6479999999999</v>
      </c>
      <c r="J36" s="442">
        <v>1433.347</v>
      </c>
      <c r="K36" s="443">
        <v>1356.075</v>
      </c>
      <c r="L36" s="443">
        <v>1681.319</v>
      </c>
      <c r="M36" s="438"/>
      <c r="N36" s="438"/>
      <c r="O36" s="438"/>
      <c r="P36" s="438"/>
      <c r="R36" s="440"/>
      <c r="S36" s="440"/>
      <c r="T36" s="440"/>
      <c r="U36" s="440"/>
    </row>
    <row r="37" spans="1:21" s="1" customFormat="1" ht="6" customHeight="1">
      <c r="A37" s="39"/>
      <c r="B37" s="36"/>
      <c r="C37" s="23"/>
      <c r="D37" s="23"/>
      <c r="E37" s="23"/>
      <c r="F37" s="6"/>
      <c r="G37" s="441"/>
      <c r="H37" s="441"/>
      <c r="I37" s="441"/>
      <c r="J37" s="441"/>
      <c r="K37" s="445"/>
      <c r="L37" s="445"/>
      <c r="M37" s="438"/>
      <c r="N37" s="438"/>
      <c r="O37" s="438"/>
      <c r="P37" s="438"/>
      <c r="R37" s="440"/>
      <c r="S37" s="440"/>
      <c r="T37" s="440"/>
      <c r="U37" s="440"/>
    </row>
    <row r="38" spans="1:21" s="10" customFormat="1" ht="20.100000000000001" customHeight="1">
      <c r="A38" s="46" t="s">
        <v>83</v>
      </c>
      <c r="B38" s="48" t="s">
        <v>18</v>
      </c>
      <c r="C38" s="53"/>
      <c r="D38" s="53"/>
      <c r="E38" s="53"/>
      <c r="F38" s="47"/>
      <c r="G38" s="442">
        <v>4239.8739999999998</v>
      </c>
      <c r="H38" s="442">
        <v>5012.433</v>
      </c>
      <c r="I38" s="442">
        <v>4766.9430000000002</v>
      </c>
      <c r="J38" s="442">
        <v>4395.0360000000001</v>
      </c>
      <c r="K38" s="443">
        <v>4659.2070000000003</v>
      </c>
      <c r="L38" s="443">
        <v>5033.1729999999998</v>
      </c>
      <c r="M38" s="440"/>
      <c r="N38" s="440"/>
      <c r="O38" s="440"/>
      <c r="P38" s="440"/>
      <c r="R38" s="440"/>
      <c r="S38" s="440"/>
      <c r="T38" s="440"/>
      <c r="U38" s="440"/>
    </row>
    <row r="39" spans="1:21" s="1" customFormat="1" ht="18.95" customHeight="1">
      <c r="A39" s="44"/>
      <c r="B39" s="27" t="s">
        <v>7</v>
      </c>
      <c r="C39" s="23"/>
      <c r="D39" s="23"/>
      <c r="E39" s="23"/>
      <c r="F39" s="6"/>
      <c r="G39" s="37"/>
      <c r="H39" s="37"/>
      <c r="I39" s="37"/>
      <c r="J39" s="37"/>
      <c r="K39" s="33"/>
      <c r="L39" s="33"/>
      <c r="M39" s="438"/>
      <c r="N39" s="438"/>
      <c r="O39" s="438"/>
      <c r="P39" s="438"/>
      <c r="R39" s="440"/>
      <c r="S39" s="440"/>
      <c r="T39" s="440"/>
      <c r="U39" s="440"/>
    </row>
    <row r="40" spans="1:21" s="1" customFormat="1" ht="6" customHeight="1">
      <c r="A40" s="44"/>
      <c r="B40" s="27"/>
      <c r="C40" s="23"/>
      <c r="D40" s="23"/>
      <c r="E40" s="23"/>
      <c r="F40" s="6"/>
      <c r="G40" s="37"/>
      <c r="H40" s="37"/>
      <c r="I40" s="37"/>
      <c r="J40" s="37"/>
      <c r="K40" s="33"/>
      <c r="L40" s="33"/>
      <c r="M40" s="438"/>
      <c r="N40" s="438"/>
      <c r="O40" s="438"/>
      <c r="P40" s="438"/>
      <c r="R40" s="440"/>
      <c r="S40" s="440"/>
      <c r="T40" s="440"/>
      <c r="U40" s="440"/>
    </row>
    <row r="41" spans="1:21" s="10" customFormat="1" ht="30" customHeight="1">
      <c r="A41" s="46" t="s">
        <v>84</v>
      </c>
      <c r="B41" s="516" t="s">
        <v>19</v>
      </c>
      <c r="C41" s="516"/>
      <c r="D41" s="516"/>
      <c r="E41" s="516"/>
      <c r="F41" s="47"/>
      <c r="G41" s="442">
        <v>6376.5889999999999</v>
      </c>
      <c r="H41" s="442">
        <v>7246.1589999999997</v>
      </c>
      <c r="I41" s="442">
        <v>8549.4809999999998</v>
      </c>
      <c r="J41" s="442">
        <v>10064.755999999999</v>
      </c>
      <c r="K41" s="443">
        <v>10275.692999999999</v>
      </c>
      <c r="L41" s="443">
        <v>12756.705</v>
      </c>
      <c r="M41" s="440"/>
      <c r="N41" s="440"/>
      <c r="O41" s="440"/>
      <c r="P41" s="440"/>
      <c r="R41" s="440"/>
      <c r="S41" s="440"/>
      <c r="T41" s="440"/>
      <c r="U41" s="440"/>
    </row>
    <row r="42" spans="1:21" s="1" customFormat="1" ht="18.95" customHeight="1">
      <c r="A42" s="44"/>
      <c r="B42" s="515" t="s">
        <v>8</v>
      </c>
      <c r="C42" s="515"/>
      <c r="D42" s="515"/>
      <c r="E42" s="515"/>
      <c r="F42" s="6"/>
      <c r="G42" s="37"/>
      <c r="H42" s="37"/>
      <c r="I42" s="37"/>
      <c r="J42" s="37"/>
      <c r="K42" s="37"/>
      <c r="L42" s="37"/>
      <c r="M42" s="438"/>
      <c r="N42" s="438"/>
      <c r="O42" s="438"/>
      <c r="P42" s="438"/>
      <c r="R42" s="440"/>
      <c r="S42" s="440"/>
      <c r="T42" s="440"/>
      <c r="U42" s="440"/>
    </row>
    <row r="43" spans="1:21" s="1" customFormat="1" ht="18.95" customHeight="1">
      <c r="A43" s="44"/>
      <c r="B43" s="44">
        <v>9.1</v>
      </c>
      <c r="C43" s="30" t="s">
        <v>122</v>
      </c>
      <c r="D43" s="23"/>
      <c r="E43" s="23"/>
      <c r="F43" s="6"/>
      <c r="G43" s="37">
        <v>2726.4270000000001</v>
      </c>
      <c r="H43" s="37">
        <v>3239.5160000000001</v>
      </c>
      <c r="I43" s="37">
        <v>3524.069</v>
      </c>
      <c r="J43" s="37">
        <v>3869.7629999999999</v>
      </c>
      <c r="K43" s="33">
        <v>4171.232</v>
      </c>
      <c r="L43" s="33">
        <v>5043.6530000000002</v>
      </c>
      <c r="M43" s="438"/>
      <c r="N43" s="438"/>
      <c r="O43" s="438"/>
      <c r="P43" s="438"/>
      <c r="R43" s="440"/>
      <c r="S43" s="440"/>
      <c r="T43" s="440"/>
      <c r="U43" s="440"/>
    </row>
    <row r="44" spans="1:21" ht="18.95" customHeight="1">
      <c r="A44" s="44"/>
      <c r="B44" s="446" t="s">
        <v>96</v>
      </c>
      <c r="C44" s="30" t="s">
        <v>123</v>
      </c>
      <c r="D44" s="24"/>
      <c r="E44" s="24"/>
      <c r="F44" s="7"/>
      <c r="G44" s="37">
        <v>3098.9879999999998</v>
      </c>
      <c r="H44" s="37">
        <v>3397.6329999999998</v>
      </c>
      <c r="I44" s="37">
        <v>4271.6000000000004</v>
      </c>
      <c r="J44" s="37">
        <v>5259.549</v>
      </c>
      <c r="K44" s="37">
        <v>5182.6869999999999</v>
      </c>
      <c r="L44" s="37">
        <v>6540.6679999999997</v>
      </c>
      <c r="M44" s="9"/>
      <c r="N44" s="9"/>
      <c r="O44" s="9"/>
      <c r="P44" s="9"/>
      <c r="R44" s="440"/>
      <c r="S44" s="440"/>
      <c r="T44" s="440"/>
      <c r="U44" s="440"/>
    </row>
    <row r="45" spans="1:21" s="448" customFormat="1" ht="18.95" customHeight="1">
      <c r="A45" s="44"/>
      <c r="B45" s="44" t="s">
        <v>104</v>
      </c>
      <c r="C45" s="34" t="s">
        <v>136</v>
      </c>
      <c r="D45" s="24"/>
      <c r="E45" s="24"/>
      <c r="F45" s="7"/>
      <c r="G45" s="37">
        <v>551.17399999999998</v>
      </c>
      <c r="H45" s="37">
        <v>609.01</v>
      </c>
      <c r="I45" s="37">
        <v>753.81200000000001</v>
      </c>
      <c r="J45" s="37">
        <v>935.44399999999996</v>
      </c>
      <c r="K45" s="37">
        <v>921.774</v>
      </c>
      <c r="L45" s="37">
        <v>1172.384</v>
      </c>
      <c r="M45" s="447"/>
      <c r="N45" s="447"/>
      <c r="O45" s="447"/>
      <c r="P45" s="447"/>
      <c r="R45" s="440"/>
      <c r="S45" s="440"/>
      <c r="T45" s="440"/>
      <c r="U45" s="440"/>
    </row>
    <row r="46" spans="1:21" s="448" customFormat="1" ht="6" customHeight="1">
      <c r="A46" s="44"/>
      <c r="B46" s="21"/>
      <c r="C46" s="23"/>
      <c r="D46" s="24"/>
      <c r="E46" s="24"/>
      <c r="F46" s="7"/>
      <c r="G46" s="37"/>
      <c r="H46" s="37"/>
      <c r="I46" s="37"/>
      <c r="J46" s="37"/>
      <c r="K46" s="37"/>
      <c r="L46" s="37"/>
      <c r="M46" s="447"/>
      <c r="N46" s="447"/>
      <c r="O46" s="447"/>
      <c r="P46" s="447"/>
      <c r="R46" s="440"/>
      <c r="S46" s="440"/>
      <c r="T46" s="440"/>
      <c r="U46" s="440"/>
    </row>
    <row r="47" spans="1:21" s="1" customFormat="1" ht="20.100000000000001" customHeight="1">
      <c r="A47" s="46" t="s">
        <v>85</v>
      </c>
      <c r="B47" s="52" t="s">
        <v>124</v>
      </c>
      <c r="C47" s="49"/>
      <c r="D47" s="49"/>
      <c r="E47" s="49"/>
      <c r="F47" s="50"/>
      <c r="G47" s="442">
        <v>20045.133999999998</v>
      </c>
      <c r="H47" s="442">
        <v>23088.645000000004</v>
      </c>
      <c r="I47" s="442">
        <v>25713.403000000006</v>
      </c>
      <c r="J47" s="442">
        <v>27898.271000000001</v>
      </c>
      <c r="K47" s="442">
        <v>26984.582999999999</v>
      </c>
      <c r="L47" s="442">
        <v>28979.040999999997</v>
      </c>
      <c r="M47" s="438"/>
      <c r="N47" s="438"/>
      <c r="O47" s="438"/>
      <c r="P47" s="438"/>
      <c r="Q47" s="439"/>
      <c r="R47" s="440"/>
      <c r="S47" s="440"/>
      <c r="T47" s="440"/>
      <c r="U47" s="440"/>
    </row>
    <row r="48" spans="1:21" s="12" customFormat="1" ht="17.25" customHeight="1">
      <c r="A48" s="44"/>
      <c r="B48" s="21">
        <v>10.1</v>
      </c>
      <c r="C48" s="518" t="s">
        <v>21</v>
      </c>
      <c r="D48" s="518"/>
      <c r="E48" s="518"/>
      <c r="F48" s="11"/>
      <c r="G48" s="37">
        <v>535.30999999999995</v>
      </c>
      <c r="H48" s="37">
        <v>513.721</v>
      </c>
      <c r="I48" s="37">
        <v>614.20600000000002</v>
      </c>
      <c r="J48" s="37">
        <v>542.53399999999999</v>
      </c>
      <c r="K48" s="33">
        <v>817.327</v>
      </c>
      <c r="L48" s="33">
        <v>1059.9000000000001</v>
      </c>
      <c r="M48" s="449"/>
      <c r="N48" s="449"/>
      <c r="O48" s="449"/>
      <c r="P48" s="449"/>
      <c r="R48" s="440"/>
      <c r="S48" s="440"/>
      <c r="T48" s="440"/>
      <c r="U48" s="440"/>
    </row>
    <row r="49" spans="1:21" ht="18.95" customHeight="1">
      <c r="A49" s="44"/>
      <c r="B49" s="44"/>
      <c r="C49" s="522" t="s">
        <v>1</v>
      </c>
      <c r="D49" s="522"/>
      <c r="E49" s="522"/>
      <c r="F49" s="7"/>
      <c r="G49" s="37"/>
      <c r="H49" s="37"/>
      <c r="I49" s="37"/>
      <c r="J49" s="37"/>
      <c r="K49" s="33"/>
      <c r="L49" s="33"/>
      <c r="M49" s="9"/>
      <c r="N49" s="9"/>
      <c r="O49" s="9"/>
      <c r="P49" s="9"/>
      <c r="R49" s="440"/>
      <c r="S49" s="440"/>
      <c r="T49" s="440"/>
      <c r="U49" s="440"/>
    </row>
    <row r="50" spans="1:21" s="12" customFormat="1" ht="30.75" customHeight="1">
      <c r="A50" s="44"/>
      <c r="B50" s="21">
        <v>10.199999999999999</v>
      </c>
      <c r="C50" s="525" t="s">
        <v>22</v>
      </c>
      <c r="D50" s="525"/>
      <c r="E50" s="525"/>
      <c r="F50" s="11"/>
      <c r="G50" s="37">
        <v>6122.1849999999995</v>
      </c>
      <c r="H50" s="37">
        <v>6591.2030000000004</v>
      </c>
      <c r="I50" s="37">
        <v>8337.1280000000006</v>
      </c>
      <c r="J50" s="37">
        <v>7913.7439999999997</v>
      </c>
      <c r="K50" s="37">
        <v>5222.8860000000004</v>
      </c>
      <c r="L50" s="37">
        <v>5796.2649999999994</v>
      </c>
      <c r="M50" s="449"/>
      <c r="N50" s="449"/>
      <c r="O50" s="449"/>
      <c r="P50" s="449"/>
      <c r="R50" s="440"/>
      <c r="S50" s="440"/>
      <c r="T50" s="440"/>
      <c r="U50" s="440"/>
    </row>
    <row r="51" spans="1:21" ht="14.25">
      <c r="A51" s="44"/>
      <c r="B51" s="21"/>
      <c r="C51" s="522" t="s">
        <v>2</v>
      </c>
      <c r="D51" s="522"/>
      <c r="E51" s="522"/>
      <c r="F51" s="7"/>
      <c r="G51" s="37"/>
      <c r="H51" s="37"/>
      <c r="I51" s="37"/>
      <c r="J51" s="37"/>
      <c r="K51" s="37"/>
      <c r="L51" s="37"/>
      <c r="M51" s="9"/>
      <c r="N51" s="9"/>
      <c r="O51" s="9"/>
      <c r="P51" s="9"/>
      <c r="R51" s="440"/>
      <c r="S51" s="440"/>
      <c r="T51" s="440"/>
      <c r="U51" s="440"/>
    </row>
    <row r="52" spans="1:21" ht="18.95" customHeight="1">
      <c r="A52" s="44"/>
      <c r="B52" s="21"/>
      <c r="C52" s="26" t="s">
        <v>51</v>
      </c>
      <c r="D52" s="28" t="s">
        <v>125</v>
      </c>
      <c r="E52" s="40"/>
      <c r="F52" s="7"/>
      <c r="G52" s="37">
        <v>221.85499999999999</v>
      </c>
      <c r="H52" s="37">
        <v>288.72899999999998</v>
      </c>
      <c r="I52" s="37">
        <v>253.69900000000001</v>
      </c>
      <c r="J52" s="37">
        <v>248.851</v>
      </c>
      <c r="K52" s="33">
        <v>410.38</v>
      </c>
      <c r="L52" s="33">
        <v>511.86500000000001</v>
      </c>
      <c r="M52" s="9"/>
      <c r="N52" s="9"/>
      <c r="O52" s="9"/>
      <c r="P52" s="9"/>
      <c r="R52" s="440"/>
      <c r="S52" s="440"/>
      <c r="T52" s="440"/>
      <c r="U52" s="440"/>
    </row>
    <row r="53" spans="1:21" ht="18.95" customHeight="1">
      <c r="A53" s="44"/>
      <c r="B53" s="21"/>
      <c r="C53" s="26" t="s">
        <v>52</v>
      </c>
      <c r="D53" s="28" t="s">
        <v>126</v>
      </c>
      <c r="E53" s="40"/>
      <c r="F53" s="7"/>
      <c r="G53" s="37">
        <v>99.188999999999993</v>
      </c>
      <c r="H53" s="37">
        <v>160.441</v>
      </c>
      <c r="I53" s="37">
        <v>211.15</v>
      </c>
      <c r="J53" s="37">
        <v>243.732</v>
      </c>
      <c r="K53" s="33">
        <v>397.83499999999998</v>
      </c>
      <c r="L53" s="33">
        <v>392.41399999999999</v>
      </c>
      <c r="M53" s="9"/>
      <c r="N53" s="9"/>
      <c r="O53" s="9"/>
      <c r="P53" s="9"/>
      <c r="R53" s="440"/>
      <c r="S53" s="440"/>
      <c r="T53" s="440"/>
      <c r="U53" s="440"/>
    </row>
    <row r="54" spans="1:21" ht="18.95" customHeight="1">
      <c r="A54" s="44"/>
      <c r="B54" s="21"/>
      <c r="C54" s="26" t="s">
        <v>53</v>
      </c>
      <c r="D54" s="518" t="s">
        <v>137</v>
      </c>
      <c r="E54" s="518"/>
      <c r="F54" s="7"/>
      <c r="G54" s="37">
        <v>5801.1409999999996</v>
      </c>
      <c r="H54" s="37">
        <v>6142.0330000000004</v>
      </c>
      <c r="I54" s="37">
        <v>7872.2790000000005</v>
      </c>
      <c r="J54" s="37">
        <v>7421.1610000000001</v>
      </c>
      <c r="K54" s="33">
        <v>4414.6710000000003</v>
      </c>
      <c r="L54" s="33">
        <v>4891.9859999999999</v>
      </c>
      <c r="M54" s="9"/>
      <c r="N54" s="9"/>
      <c r="O54" s="9"/>
      <c r="P54" s="9"/>
      <c r="R54" s="440"/>
      <c r="S54" s="440"/>
      <c r="T54" s="440"/>
      <c r="U54" s="440"/>
    </row>
    <row r="55" spans="1:21" ht="14.25">
      <c r="A55" s="44"/>
      <c r="B55" s="21"/>
      <c r="C55" s="24"/>
      <c r="D55" s="518"/>
      <c r="E55" s="518"/>
      <c r="F55" s="7"/>
      <c r="G55" s="37"/>
      <c r="H55" s="37"/>
      <c r="I55" s="37"/>
      <c r="J55" s="37"/>
      <c r="K55" s="33"/>
      <c r="L55" s="33"/>
      <c r="M55" s="9"/>
      <c r="N55" s="9"/>
      <c r="O55" s="9"/>
      <c r="P55" s="9"/>
      <c r="R55" s="440"/>
      <c r="S55" s="440"/>
      <c r="T55" s="440"/>
      <c r="U55" s="440"/>
    </row>
    <row r="56" spans="1:21" s="12" customFormat="1" ht="28.5" customHeight="1">
      <c r="A56" s="44"/>
      <c r="B56" s="21">
        <v>10.3</v>
      </c>
      <c r="C56" s="519" t="s">
        <v>23</v>
      </c>
      <c r="D56" s="519"/>
      <c r="E56" s="519"/>
      <c r="F56" s="11"/>
      <c r="G56" s="37">
        <v>13387.638999999999</v>
      </c>
      <c r="H56" s="37">
        <v>15983.721000000001</v>
      </c>
      <c r="I56" s="37">
        <v>16762.069000000003</v>
      </c>
      <c r="J56" s="37">
        <v>19441.993000000002</v>
      </c>
      <c r="K56" s="37">
        <v>20944.37</v>
      </c>
      <c r="L56" s="37">
        <v>22122.876</v>
      </c>
      <c r="M56" s="449"/>
      <c r="N56" s="449"/>
      <c r="O56" s="449"/>
      <c r="P56" s="449"/>
      <c r="R56" s="440"/>
      <c r="S56" s="440"/>
      <c r="T56" s="440"/>
      <c r="U56" s="440"/>
    </row>
    <row r="57" spans="1:21" ht="18.95" customHeight="1">
      <c r="A57" s="44"/>
      <c r="B57" s="21"/>
      <c r="C57" s="515" t="s">
        <v>10</v>
      </c>
      <c r="D57" s="515"/>
      <c r="E57" s="515"/>
      <c r="F57" s="7"/>
      <c r="G57" s="37"/>
      <c r="H57" s="37"/>
      <c r="I57" s="37"/>
      <c r="J57" s="37"/>
      <c r="K57" s="37"/>
      <c r="L57" s="37"/>
      <c r="M57" s="9"/>
      <c r="N57" s="9"/>
      <c r="O57" s="9"/>
      <c r="P57" s="9"/>
      <c r="R57" s="440"/>
      <c r="S57" s="440"/>
      <c r="T57" s="440"/>
      <c r="U57" s="440"/>
    </row>
    <row r="58" spans="1:21" s="12" customFormat="1" ht="13.9" customHeight="1">
      <c r="A58" s="44"/>
      <c r="B58" s="29"/>
      <c r="C58" s="26" t="s">
        <v>54</v>
      </c>
      <c r="D58" s="520" t="s">
        <v>64</v>
      </c>
      <c r="E58" s="520"/>
      <c r="F58" s="11"/>
      <c r="G58" s="37">
        <v>3718.2489999999998</v>
      </c>
      <c r="H58" s="37">
        <v>4351.3360000000002</v>
      </c>
      <c r="I58" s="37">
        <v>5876.6170000000002</v>
      </c>
      <c r="J58" s="37">
        <v>7175.95</v>
      </c>
      <c r="K58" s="33">
        <v>8103.6080000000002</v>
      </c>
      <c r="L58" s="33">
        <v>10550.290999999999</v>
      </c>
      <c r="M58" s="449"/>
      <c r="N58" s="449"/>
      <c r="O58" s="449"/>
      <c r="P58" s="449"/>
      <c r="R58" s="440"/>
      <c r="S58" s="440"/>
      <c r="T58" s="440"/>
      <c r="U58" s="440"/>
    </row>
    <row r="59" spans="1:21" ht="14.45" customHeight="1">
      <c r="A59" s="44"/>
      <c r="B59" s="21"/>
      <c r="C59" s="40"/>
      <c r="D59" s="521" t="s">
        <v>63</v>
      </c>
      <c r="E59" s="521"/>
      <c r="F59" s="7"/>
      <c r="G59" s="37"/>
      <c r="H59" s="37"/>
      <c r="I59" s="37"/>
      <c r="J59" s="37"/>
      <c r="K59" s="33"/>
      <c r="L59" s="33"/>
      <c r="M59" s="9"/>
      <c r="N59" s="9"/>
      <c r="O59" s="9"/>
      <c r="P59" s="9"/>
      <c r="R59" s="440"/>
      <c r="S59" s="440"/>
      <c r="T59" s="440"/>
      <c r="U59" s="440"/>
    </row>
    <row r="60" spans="1:21" ht="18.95" customHeight="1">
      <c r="A60" s="44"/>
      <c r="B60" s="21"/>
      <c r="C60" s="26" t="s">
        <v>55</v>
      </c>
      <c r="D60" s="41" t="s">
        <v>127</v>
      </c>
      <c r="E60" s="24"/>
      <c r="F60" s="7"/>
      <c r="G60" s="37">
        <v>1797.2439999999999</v>
      </c>
      <c r="H60" s="37">
        <v>2204.5720000000001</v>
      </c>
      <c r="I60" s="37">
        <v>2389.6030000000001</v>
      </c>
      <c r="J60" s="37">
        <v>1587.6289999999999</v>
      </c>
      <c r="K60" s="33">
        <v>2180.1909999999998</v>
      </c>
      <c r="L60" s="33">
        <v>2681.6970000000001</v>
      </c>
      <c r="M60" s="9"/>
      <c r="N60" s="9"/>
      <c r="O60" s="9"/>
      <c r="P60" s="9"/>
      <c r="R60" s="440"/>
      <c r="S60" s="440"/>
      <c r="T60" s="440"/>
      <c r="U60" s="440"/>
    </row>
    <row r="61" spans="1:21" ht="30" customHeight="1">
      <c r="A61" s="44"/>
      <c r="B61" s="21"/>
      <c r="C61" s="26" t="s">
        <v>56</v>
      </c>
      <c r="D61" s="520" t="s">
        <v>57</v>
      </c>
      <c r="E61" s="520"/>
      <c r="F61" s="7"/>
      <c r="G61" s="37">
        <v>7872.1459999999997</v>
      </c>
      <c r="H61" s="37">
        <v>9427.8130000000001</v>
      </c>
      <c r="I61" s="37">
        <v>8495.8490000000002</v>
      </c>
      <c r="J61" s="37">
        <v>10678.414000000001</v>
      </c>
      <c r="K61" s="33">
        <v>10660.571</v>
      </c>
      <c r="L61" s="33">
        <v>8890.8880000000008</v>
      </c>
      <c r="M61" s="9"/>
      <c r="N61" s="9"/>
      <c r="O61" s="9"/>
      <c r="P61" s="9"/>
      <c r="R61" s="440"/>
      <c r="S61" s="440"/>
      <c r="T61" s="440"/>
      <c r="U61" s="440"/>
    </row>
    <row r="62" spans="1:21" ht="18.95" customHeight="1">
      <c r="A62" s="44"/>
      <c r="B62" s="21"/>
      <c r="C62" s="24"/>
      <c r="D62" s="515" t="s">
        <v>94</v>
      </c>
      <c r="E62" s="515"/>
      <c r="F62" s="8"/>
      <c r="G62" s="450"/>
      <c r="H62" s="37"/>
      <c r="I62" s="37"/>
      <c r="J62" s="37"/>
      <c r="K62" s="33"/>
      <c r="L62" s="33"/>
      <c r="M62" s="9"/>
      <c r="N62" s="9"/>
      <c r="O62" s="9"/>
      <c r="P62" s="9"/>
      <c r="R62" s="440"/>
      <c r="S62" s="440"/>
      <c r="T62" s="440"/>
      <c r="U62" s="440"/>
    </row>
    <row r="63" spans="1:21" ht="6" customHeight="1">
      <c r="A63" s="44"/>
      <c r="B63" s="21"/>
      <c r="C63" s="24"/>
      <c r="D63" s="423"/>
      <c r="E63" s="423"/>
      <c r="F63" s="8"/>
      <c r="G63" s="450"/>
      <c r="H63" s="37"/>
      <c r="I63" s="37"/>
      <c r="J63" s="37"/>
      <c r="K63" s="33"/>
      <c r="L63" s="33"/>
      <c r="M63" s="9"/>
      <c r="N63" s="9"/>
      <c r="O63" s="9"/>
      <c r="P63" s="9"/>
      <c r="R63" s="440"/>
      <c r="S63" s="440"/>
      <c r="T63" s="440"/>
      <c r="U63" s="440"/>
    </row>
    <row r="64" spans="1:21" s="10" customFormat="1" ht="20.100000000000001" customHeight="1">
      <c r="A64" s="46" t="s">
        <v>86</v>
      </c>
      <c r="B64" s="516" t="s">
        <v>24</v>
      </c>
      <c r="C64" s="516"/>
      <c r="D64" s="516"/>
      <c r="E64" s="516"/>
      <c r="F64" s="47"/>
      <c r="G64" s="442">
        <v>934.38499999999999</v>
      </c>
      <c r="H64" s="442">
        <v>1063.415</v>
      </c>
      <c r="I64" s="442">
        <v>1867.7360000000001</v>
      </c>
      <c r="J64" s="442">
        <v>2772.7160000000003</v>
      </c>
      <c r="K64" s="443">
        <v>3180.8399999999997</v>
      </c>
      <c r="L64" s="443">
        <v>3182.9169999999999</v>
      </c>
      <c r="M64" s="440"/>
      <c r="N64" s="440"/>
      <c r="O64" s="440"/>
      <c r="P64" s="440"/>
      <c r="R64" s="440"/>
      <c r="S64" s="440"/>
      <c r="T64" s="440"/>
      <c r="U64" s="440"/>
    </row>
    <row r="65" spans="1:21" s="1" customFormat="1" ht="18" customHeight="1">
      <c r="A65" s="44"/>
      <c r="B65" s="27" t="s">
        <v>11</v>
      </c>
      <c r="C65" s="31"/>
      <c r="D65" s="31"/>
      <c r="E65" s="31"/>
      <c r="F65" s="6"/>
      <c r="G65" s="37"/>
      <c r="H65" s="37"/>
      <c r="I65" s="37"/>
      <c r="J65" s="37"/>
      <c r="K65" s="33"/>
      <c r="L65" s="33"/>
      <c r="M65" s="438"/>
      <c r="N65" s="438"/>
      <c r="O65" s="438"/>
      <c r="P65" s="438"/>
      <c r="R65" s="440"/>
      <c r="S65" s="440"/>
      <c r="T65" s="440"/>
      <c r="U65" s="440"/>
    </row>
    <row r="66" spans="1:21" s="1" customFormat="1" ht="6" customHeight="1">
      <c r="A66" s="44"/>
      <c r="B66" s="27"/>
      <c r="C66" s="31"/>
      <c r="D66" s="31"/>
      <c r="E66" s="31"/>
      <c r="F66" s="6"/>
      <c r="G66" s="37"/>
      <c r="H66" s="37"/>
      <c r="I66" s="37"/>
      <c r="J66" s="37"/>
      <c r="K66" s="33"/>
      <c r="L66" s="33"/>
      <c r="M66" s="438"/>
      <c r="N66" s="438"/>
      <c r="O66" s="438"/>
      <c r="P66" s="438"/>
      <c r="R66" s="440"/>
      <c r="S66" s="440"/>
      <c r="T66" s="440"/>
      <c r="U66" s="440"/>
    </row>
    <row r="67" spans="1:21" s="12" customFormat="1" ht="20.100000000000001" customHeight="1">
      <c r="A67" s="46" t="s">
        <v>87</v>
      </c>
      <c r="B67" s="48" t="s">
        <v>25</v>
      </c>
      <c r="C67" s="54"/>
      <c r="D67" s="54"/>
      <c r="E67" s="54"/>
      <c r="F67" s="55"/>
      <c r="G67" s="442">
        <v>783.31899999999996</v>
      </c>
      <c r="H67" s="442">
        <v>803.00900000000001</v>
      </c>
      <c r="I67" s="442">
        <v>672.03300000000002</v>
      </c>
      <c r="J67" s="442">
        <v>517.91899999999998</v>
      </c>
      <c r="K67" s="443">
        <v>626.11</v>
      </c>
      <c r="L67" s="443">
        <v>971.43499999999995</v>
      </c>
      <c r="M67" s="449"/>
      <c r="N67" s="449"/>
      <c r="O67" s="449"/>
      <c r="P67" s="449"/>
      <c r="R67" s="440"/>
      <c r="S67" s="440"/>
      <c r="T67" s="440"/>
      <c r="U67" s="440"/>
    </row>
    <row r="68" spans="1:21" ht="18.95" customHeight="1">
      <c r="A68" s="21"/>
      <c r="B68" s="32" t="s">
        <v>12</v>
      </c>
      <c r="C68" s="24"/>
      <c r="D68" s="24"/>
      <c r="E68" s="24"/>
      <c r="F68" s="7"/>
      <c r="G68" s="451"/>
      <c r="H68" s="451"/>
      <c r="I68" s="451"/>
      <c r="J68" s="451"/>
      <c r="K68" s="452"/>
      <c r="L68" s="452"/>
      <c r="M68" s="9"/>
      <c r="N68" s="9"/>
      <c r="O68" s="9"/>
      <c r="P68" s="9"/>
      <c r="R68" s="440"/>
      <c r="S68" s="440"/>
      <c r="T68" s="440"/>
      <c r="U68" s="440"/>
    </row>
    <row r="69" spans="1:21" ht="16.5" customHeight="1">
      <c r="A69" s="453"/>
      <c r="B69" s="454"/>
      <c r="C69" s="455"/>
      <c r="D69" s="455"/>
      <c r="E69" s="455"/>
      <c r="F69" s="455"/>
      <c r="G69" s="456"/>
      <c r="H69" s="456"/>
      <c r="I69" s="456"/>
      <c r="J69" s="456"/>
      <c r="K69" s="457"/>
      <c r="L69" s="457"/>
    </row>
    <row r="70" spans="1:21" s="5" customFormat="1" ht="26.25" customHeight="1">
      <c r="A70" s="517"/>
      <c r="B70" s="517"/>
      <c r="C70" s="517"/>
      <c r="D70" s="517"/>
      <c r="E70" s="517"/>
      <c r="F70" s="517"/>
      <c r="G70" s="517"/>
      <c r="H70" s="517"/>
      <c r="I70" s="517"/>
      <c r="J70" s="517"/>
      <c r="K70" s="517"/>
      <c r="L70" s="3"/>
      <c r="M70" s="3"/>
    </row>
  </sheetData>
  <sheetProtection algorithmName="SHA-512" hashValue="41VLB8bZzOR9osW6+1I81C37uF7gfn74jw+7YYF8fnN64UUCM69D2CgYiETuHwTdmAIBpLmxS3h2iOgCNoSiYQ==" saltValue="NV+u+TXkLM1yN1d0ufmZlA==" spinCount="100000" sheet="1" objects="1" scenarios="1"/>
  <dataConsolidate/>
  <mergeCells count="21">
    <mergeCell ref="C51:E51"/>
    <mergeCell ref="A2:C3"/>
    <mergeCell ref="J3:L4"/>
    <mergeCell ref="B9:E9"/>
    <mergeCell ref="B10:E10"/>
    <mergeCell ref="B12:E12"/>
    <mergeCell ref="B13:E13"/>
    <mergeCell ref="B41:E41"/>
    <mergeCell ref="B42:E42"/>
    <mergeCell ref="C48:E48"/>
    <mergeCell ref="C49:E49"/>
    <mergeCell ref="C50:E50"/>
    <mergeCell ref="D62:E62"/>
    <mergeCell ref="B64:E64"/>
    <mergeCell ref="A70:K70"/>
    <mergeCell ref="D54:E55"/>
    <mergeCell ref="C56:E56"/>
    <mergeCell ref="C57:E57"/>
    <mergeCell ref="D58:E58"/>
    <mergeCell ref="D59:E59"/>
    <mergeCell ref="D61:E61"/>
  </mergeCells>
  <conditionalFormatting sqref="A31:A32">
    <cfRule type="duplicateValues" dxfId="12" priority="2"/>
  </conditionalFormatting>
  <conditionalFormatting sqref="B31:B32">
    <cfRule type="duplicateValues" dxfId="11" priority="1"/>
  </conditionalFormatting>
  <printOptions horizontalCentered="1"/>
  <pageMargins left="0.19685039370078741" right="0.19685039370078741" top="0.47244094488188981" bottom="0.19685039370078741" header="0.31496062992125984" footer="0.11811023622047245"/>
  <pageSetup paperSize="9" scale="6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0"/>
  <sheetViews>
    <sheetView view="pageBreakPreview" zoomScaleNormal="110" zoomScaleSheetLayoutView="100" workbookViewId="0"/>
  </sheetViews>
  <sheetFormatPr defaultColWidth="9.140625" defaultRowHeight="12.75"/>
  <cols>
    <col min="1" max="1" width="3.5703125" style="4" customWidth="1"/>
    <col min="2" max="2" width="6.140625" style="15" customWidth="1"/>
    <col min="3" max="3" width="7.7109375" style="3" customWidth="1"/>
    <col min="4" max="4" width="5" style="3" customWidth="1"/>
    <col min="5" max="5" width="39.7109375" style="3" customWidth="1"/>
    <col min="6" max="6" width="3.85546875" style="3" customWidth="1"/>
    <col min="7" max="10" width="10.85546875" style="5" customWidth="1"/>
    <col min="11" max="12" width="10.85546875" style="13" customWidth="1"/>
    <col min="13" max="16" width="11.5703125" style="3" bestFit="1" customWidth="1"/>
    <col min="17" max="16384" width="9.140625" style="3"/>
  </cols>
  <sheetData>
    <row r="2" spans="1:22" s="1" customFormat="1" ht="15.75">
      <c r="A2" s="492" t="s">
        <v>232</v>
      </c>
      <c r="B2" s="492"/>
      <c r="C2" s="492"/>
      <c r="D2" s="97" t="s">
        <v>140</v>
      </c>
      <c r="E2" s="141"/>
      <c r="G2" s="2"/>
      <c r="H2" s="2"/>
      <c r="I2" s="2"/>
      <c r="J2" s="2"/>
      <c r="K2" s="14" t="s">
        <v>229</v>
      </c>
      <c r="L2" s="14" t="s">
        <v>229</v>
      </c>
    </row>
    <row r="3" spans="1:22" s="1" customFormat="1" ht="15" customHeight="1">
      <c r="A3" s="492"/>
      <c r="B3" s="492"/>
      <c r="C3" s="492"/>
      <c r="D3" s="99" t="s">
        <v>261</v>
      </c>
      <c r="E3" s="141"/>
      <c r="G3" s="2"/>
      <c r="H3" s="2"/>
      <c r="I3" s="2"/>
      <c r="J3" s="523" t="s">
        <v>95</v>
      </c>
      <c r="K3" s="523"/>
      <c r="L3" s="523"/>
    </row>
    <row r="4" spans="1:22" ht="8.25" customHeight="1">
      <c r="A4" s="426"/>
      <c r="J4" s="523"/>
      <c r="K4" s="523"/>
      <c r="L4" s="523"/>
    </row>
    <row r="5" spans="1:22" ht="24.75" customHeight="1">
      <c r="A5" s="427"/>
      <c r="B5" s="428"/>
      <c r="C5" s="429"/>
      <c r="D5" s="429"/>
      <c r="E5" s="430"/>
      <c r="F5" s="431"/>
      <c r="G5" s="432">
        <v>2010</v>
      </c>
      <c r="H5" s="432">
        <v>2011</v>
      </c>
      <c r="I5" s="432">
        <v>2012</v>
      </c>
      <c r="J5" s="432">
        <v>2013</v>
      </c>
      <c r="K5" s="432">
        <v>2014</v>
      </c>
      <c r="L5" s="432">
        <v>2015</v>
      </c>
    </row>
    <row r="6" spans="1:22" s="1" customFormat="1" ht="18" customHeight="1">
      <c r="A6" s="17"/>
      <c r="B6" s="18"/>
      <c r="C6" s="6"/>
      <c r="D6" s="6"/>
      <c r="E6" s="6"/>
      <c r="F6" s="19"/>
      <c r="G6" s="45"/>
      <c r="H6" s="45"/>
      <c r="I6" s="45"/>
      <c r="J6" s="45"/>
      <c r="K6" s="20"/>
      <c r="L6" s="20"/>
    </row>
    <row r="7" spans="1:22" s="1" customFormat="1" ht="24.75" customHeight="1" thickBot="1">
      <c r="A7" s="433" t="s">
        <v>284</v>
      </c>
      <c r="B7" s="434"/>
      <c r="C7" s="435"/>
      <c r="D7" s="435"/>
      <c r="E7" s="435"/>
      <c r="F7" s="436"/>
      <c r="G7" s="437">
        <v>6555.7179999999998</v>
      </c>
      <c r="H7" s="437">
        <v>1456.5420000000013</v>
      </c>
      <c r="I7" s="437">
        <v>-8541.8919999999998</v>
      </c>
      <c r="J7" s="437">
        <v>-9592.4940000000006</v>
      </c>
      <c r="K7" s="437">
        <v>-10706.245000000001</v>
      </c>
      <c r="L7" s="437">
        <v>-20631.588000000047</v>
      </c>
      <c r="M7" s="438"/>
      <c r="N7" s="438"/>
      <c r="O7" s="438"/>
      <c r="P7" s="438"/>
      <c r="Q7" s="439"/>
      <c r="R7" s="440"/>
      <c r="S7" s="440"/>
      <c r="T7" s="440"/>
      <c r="U7" s="440"/>
    </row>
    <row r="8" spans="1:22" s="1" customFormat="1" ht="24.75" customHeight="1">
      <c r="A8" s="422"/>
      <c r="B8" s="39"/>
      <c r="C8" s="34"/>
      <c r="D8" s="34"/>
      <c r="E8" s="34"/>
      <c r="F8" s="6"/>
      <c r="G8" s="441"/>
      <c r="H8" s="441"/>
      <c r="I8" s="441"/>
      <c r="J8" s="441"/>
      <c r="K8" s="441"/>
      <c r="L8" s="441"/>
      <c r="M8" s="438"/>
      <c r="N8" s="438"/>
      <c r="O8" s="438"/>
      <c r="P8" s="438"/>
      <c r="Q8" s="439"/>
      <c r="R8" s="440"/>
      <c r="S8" s="440"/>
      <c r="T8" s="440"/>
      <c r="U8" s="440"/>
    </row>
    <row r="9" spans="1:22" s="10" customFormat="1" ht="30.75" customHeight="1">
      <c r="A9" s="46" t="s">
        <v>76</v>
      </c>
      <c r="B9" s="516" t="s">
        <v>61</v>
      </c>
      <c r="C9" s="516"/>
      <c r="D9" s="516"/>
      <c r="E9" s="516"/>
      <c r="F9" s="50"/>
      <c r="G9" s="442">
        <v>8201.6839999999993</v>
      </c>
      <c r="H9" s="442">
        <v>7934.3120000000008</v>
      </c>
      <c r="I9" s="442">
        <v>7877.2389999999996</v>
      </c>
      <c r="J9" s="442">
        <v>7268.9269999999997</v>
      </c>
      <c r="K9" s="443">
        <v>7799.5009999999993</v>
      </c>
      <c r="L9" s="443">
        <v>8191.2089999999998</v>
      </c>
      <c r="M9" s="440"/>
      <c r="N9" s="440"/>
      <c r="O9" s="440"/>
      <c r="P9" s="440"/>
      <c r="Q9" s="444"/>
      <c r="R9" s="440"/>
      <c r="S9" s="440"/>
      <c r="T9" s="440"/>
      <c r="U9" s="440"/>
      <c r="V9" s="440"/>
    </row>
    <row r="10" spans="1:22" s="1" customFormat="1" ht="18.95" customHeight="1">
      <c r="A10" s="44"/>
      <c r="B10" s="515" t="s">
        <v>62</v>
      </c>
      <c r="C10" s="515"/>
      <c r="D10" s="515"/>
      <c r="E10" s="515"/>
      <c r="F10" s="6"/>
      <c r="G10" s="37"/>
      <c r="H10" s="37"/>
      <c r="I10" s="37"/>
      <c r="J10" s="37"/>
      <c r="K10" s="33"/>
      <c r="L10" s="33"/>
      <c r="M10" s="438"/>
      <c r="N10" s="438"/>
      <c r="O10" s="438"/>
      <c r="P10" s="438"/>
      <c r="R10" s="440"/>
      <c r="S10" s="440"/>
      <c r="T10" s="440"/>
      <c r="U10" s="440"/>
    </row>
    <row r="11" spans="1:22" s="1" customFormat="1" ht="6" customHeight="1">
      <c r="A11" s="44"/>
      <c r="B11" s="423"/>
      <c r="C11" s="423"/>
      <c r="D11" s="423"/>
      <c r="E11" s="423"/>
      <c r="F11" s="6"/>
      <c r="G11" s="37"/>
      <c r="H11" s="37"/>
      <c r="I11" s="37"/>
      <c r="J11" s="37"/>
      <c r="K11" s="33"/>
      <c r="L11" s="33"/>
      <c r="M11" s="438"/>
      <c r="N11" s="438"/>
      <c r="O11" s="438"/>
      <c r="P11" s="438"/>
      <c r="R11" s="440"/>
      <c r="S11" s="440"/>
      <c r="T11" s="440"/>
      <c r="U11" s="440"/>
    </row>
    <row r="12" spans="1:22" s="10" customFormat="1" ht="20.100000000000001" customHeight="1">
      <c r="A12" s="46" t="s">
        <v>77</v>
      </c>
      <c r="B12" s="524" t="s">
        <v>13</v>
      </c>
      <c r="C12" s="524"/>
      <c r="D12" s="524"/>
      <c r="E12" s="524"/>
      <c r="F12" s="47"/>
      <c r="G12" s="442">
        <v>226.09999999999991</v>
      </c>
      <c r="H12" s="442">
        <v>293.50999999999988</v>
      </c>
      <c r="I12" s="442">
        <v>92.886999999999944</v>
      </c>
      <c r="J12" s="442">
        <v>-46.38799999999992</v>
      </c>
      <c r="K12" s="442">
        <v>218.048</v>
      </c>
      <c r="L12" s="442">
        <v>-16.836000000000013</v>
      </c>
      <c r="M12" s="440"/>
      <c r="N12" s="440"/>
      <c r="O12" s="440"/>
      <c r="P12" s="440"/>
      <c r="R12" s="440"/>
      <c r="S12" s="440"/>
      <c r="T12" s="440"/>
      <c r="U12" s="440"/>
    </row>
    <row r="13" spans="1:22" s="1" customFormat="1" ht="18.95" customHeight="1">
      <c r="A13" s="44"/>
      <c r="B13" s="515" t="s">
        <v>6</v>
      </c>
      <c r="C13" s="515"/>
      <c r="D13" s="515"/>
      <c r="E13" s="515"/>
      <c r="F13" s="6"/>
      <c r="G13" s="37"/>
      <c r="H13" s="37"/>
      <c r="I13" s="37"/>
      <c r="J13" s="37"/>
      <c r="K13" s="33"/>
      <c r="L13" s="33"/>
      <c r="M13" s="438"/>
      <c r="N13" s="438"/>
      <c r="O13" s="438"/>
      <c r="P13" s="438"/>
      <c r="R13" s="440"/>
      <c r="S13" s="440"/>
      <c r="T13" s="440"/>
      <c r="U13" s="440"/>
    </row>
    <row r="14" spans="1:22" s="1" customFormat="1" ht="6" customHeight="1">
      <c r="A14" s="44"/>
      <c r="B14" s="423"/>
      <c r="C14" s="423"/>
      <c r="D14" s="423"/>
      <c r="E14" s="423"/>
      <c r="F14" s="6"/>
      <c r="G14" s="37"/>
      <c r="H14" s="37"/>
      <c r="I14" s="37"/>
      <c r="J14" s="37"/>
      <c r="K14" s="33"/>
      <c r="L14" s="33"/>
      <c r="M14" s="438"/>
      <c r="N14" s="438"/>
      <c r="O14" s="438"/>
      <c r="P14" s="438"/>
      <c r="R14" s="440"/>
      <c r="S14" s="440"/>
      <c r="T14" s="440"/>
      <c r="U14" s="440"/>
    </row>
    <row r="15" spans="1:22" s="1" customFormat="1" ht="20.100000000000001" customHeight="1">
      <c r="A15" s="46" t="s">
        <v>78</v>
      </c>
      <c r="B15" s="48" t="s">
        <v>111</v>
      </c>
      <c r="C15" s="49"/>
      <c r="D15" s="49"/>
      <c r="E15" s="49"/>
      <c r="F15" s="50"/>
      <c r="G15" s="442">
        <v>-17167.511000000002</v>
      </c>
      <c r="H15" s="442">
        <v>-19445.46</v>
      </c>
      <c r="I15" s="442">
        <v>-22040.253000000004</v>
      </c>
      <c r="J15" s="442">
        <v>-23908.970999999998</v>
      </c>
      <c r="K15" s="442">
        <v>-26049.505999999998</v>
      </c>
      <c r="L15" s="442">
        <v>-24565.241999999998</v>
      </c>
      <c r="M15" s="438"/>
      <c r="N15" s="438"/>
      <c r="O15" s="438"/>
      <c r="P15" s="438"/>
      <c r="R15" s="440"/>
      <c r="S15" s="440"/>
      <c r="T15" s="440"/>
      <c r="U15" s="440"/>
    </row>
    <row r="16" spans="1:22" s="16" customFormat="1" ht="18.95" customHeight="1">
      <c r="A16" s="39"/>
      <c r="B16" s="35" t="s">
        <v>97</v>
      </c>
      <c r="C16" s="23" t="s">
        <v>132</v>
      </c>
      <c r="D16" s="23"/>
      <c r="E16" s="23"/>
      <c r="F16" s="6"/>
      <c r="G16" s="37">
        <v>-10633.712000000003</v>
      </c>
      <c r="H16" s="37">
        <v>-13401.785999999998</v>
      </c>
      <c r="I16" s="37">
        <v>-15717.357</v>
      </c>
      <c r="J16" s="37">
        <v>-17097.303</v>
      </c>
      <c r="K16" s="37">
        <v>-18033.696</v>
      </c>
      <c r="L16" s="37">
        <v>-17127.380999999998</v>
      </c>
      <c r="M16" s="51"/>
      <c r="N16" s="51"/>
      <c r="O16" s="51"/>
      <c r="P16" s="51"/>
      <c r="R16" s="440"/>
      <c r="S16" s="440"/>
      <c r="T16" s="440"/>
      <c r="U16" s="440"/>
    </row>
    <row r="17" spans="1:21" s="16" customFormat="1" ht="18.95" customHeight="1">
      <c r="A17" s="39"/>
      <c r="B17" s="35"/>
      <c r="C17" s="24" t="s">
        <v>98</v>
      </c>
      <c r="D17" s="24" t="s">
        <v>112</v>
      </c>
      <c r="E17" s="24"/>
      <c r="F17" s="6"/>
      <c r="G17" s="37">
        <v>-11977.630000000001</v>
      </c>
      <c r="H17" s="37">
        <v>-14968.402</v>
      </c>
      <c r="I17" s="37">
        <v>-18316.63</v>
      </c>
      <c r="J17" s="37">
        <v>-19891.532999999999</v>
      </c>
      <c r="K17" s="37">
        <v>-21420.210999999999</v>
      </c>
      <c r="L17" s="37">
        <v>-20919.629999999997</v>
      </c>
      <c r="M17" s="51"/>
      <c r="N17" s="51"/>
      <c r="O17" s="51"/>
      <c r="P17" s="51"/>
      <c r="R17" s="440"/>
      <c r="S17" s="440"/>
      <c r="T17" s="440"/>
      <c r="U17" s="440"/>
    </row>
    <row r="18" spans="1:21" s="16" customFormat="1" ht="18.95" customHeight="1">
      <c r="A18" s="39"/>
      <c r="B18" s="35"/>
      <c r="C18" s="24" t="s">
        <v>99</v>
      </c>
      <c r="D18" s="24" t="s">
        <v>133</v>
      </c>
      <c r="E18" s="24"/>
      <c r="F18" s="6"/>
      <c r="G18" s="37">
        <v>1343.9180000000001</v>
      </c>
      <c r="H18" s="37">
        <v>1566.616</v>
      </c>
      <c r="I18" s="37">
        <v>2599.2730000000001</v>
      </c>
      <c r="J18" s="37">
        <v>2794.23</v>
      </c>
      <c r="K18" s="37">
        <v>3386.5150000000003</v>
      </c>
      <c r="L18" s="37">
        <v>3792.2489999999998</v>
      </c>
      <c r="M18" s="51"/>
      <c r="N18" s="51"/>
      <c r="O18" s="51"/>
      <c r="P18" s="51"/>
      <c r="R18" s="440"/>
      <c r="S18" s="440"/>
      <c r="T18" s="440"/>
      <c r="U18" s="440"/>
    </row>
    <row r="19" spans="1:21" s="16" customFormat="1" ht="18.95" customHeight="1">
      <c r="A19" s="39"/>
      <c r="B19" s="35" t="s">
        <v>100</v>
      </c>
      <c r="C19" s="23" t="s">
        <v>134</v>
      </c>
      <c r="D19" s="23"/>
      <c r="E19" s="23"/>
      <c r="F19" s="6"/>
      <c r="G19" s="37">
        <v>-3044.1659999999993</v>
      </c>
      <c r="H19" s="37">
        <v>-2759.3019999999988</v>
      </c>
      <c r="I19" s="37">
        <v>-3233.9160000000011</v>
      </c>
      <c r="J19" s="37">
        <v>-3780.4859999999999</v>
      </c>
      <c r="K19" s="37">
        <v>-5011.445999999999</v>
      </c>
      <c r="L19" s="37">
        <v>-4347.1479999999992</v>
      </c>
      <c r="M19" s="51"/>
      <c r="N19" s="51"/>
      <c r="O19" s="51"/>
      <c r="P19" s="51"/>
      <c r="R19" s="440"/>
      <c r="S19" s="440"/>
      <c r="T19" s="440"/>
      <c r="U19" s="440"/>
    </row>
    <row r="20" spans="1:21" s="16" customFormat="1" ht="18.95" customHeight="1">
      <c r="A20" s="39"/>
      <c r="B20" s="35"/>
      <c r="C20" s="24" t="s">
        <v>101</v>
      </c>
      <c r="D20" s="24" t="s">
        <v>113</v>
      </c>
      <c r="E20" s="24"/>
      <c r="F20" s="6"/>
      <c r="G20" s="37">
        <v>-4028.7089999999998</v>
      </c>
      <c r="H20" s="37">
        <v>-4580.1289999999999</v>
      </c>
      <c r="I20" s="37">
        <v>-4398.5609999999997</v>
      </c>
      <c r="J20" s="37">
        <v>-5248.4719999999998</v>
      </c>
      <c r="K20" s="37">
        <v>-6026.9220000000005</v>
      </c>
      <c r="L20" s="37">
        <v>-6639.6890000000003</v>
      </c>
      <c r="M20" s="51"/>
      <c r="N20" s="51"/>
      <c r="O20" s="51"/>
      <c r="P20" s="51"/>
      <c r="R20" s="440"/>
      <c r="S20" s="440"/>
      <c r="T20" s="440"/>
      <c r="U20" s="440"/>
    </row>
    <row r="21" spans="1:21" s="16" customFormat="1" ht="18.95" customHeight="1">
      <c r="A21" s="39"/>
      <c r="B21" s="35"/>
      <c r="C21" s="24" t="s">
        <v>102</v>
      </c>
      <c r="D21" s="24" t="s">
        <v>133</v>
      </c>
      <c r="E21" s="24"/>
      <c r="F21" s="6"/>
      <c r="G21" s="37">
        <v>984.54299999999967</v>
      </c>
      <c r="H21" s="37">
        <v>1820.8270000000007</v>
      </c>
      <c r="I21" s="37">
        <v>1164.6450000000004</v>
      </c>
      <c r="J21" s="37">
        <v>1467.9859999999999</v>
      </c>
      <c r="K21" s="37">
        <v>1015.4759999999997</v>
      </c>
      <c r="L21" s="37">
        <v>2292.5410000000002</v>
      </c>
      <c r="M21" s="51"/>
      <c r="N21" s="51"/>
      <c r="O21" s="51"/>
      <c r="P21" s="51"/>
      <c r="R21" s="440"/>
      <c r="S21" s="440"/>
      <c r="T21" s="440"/>
      <c r="U21" s="440"/>
    </row>
    <row r="22" spans="1:21" s="16" customFormat="1" ht="18.95" customHeight="1">
      <c r="A22" s="39"/>
      <c r="B22" s="35" t="s">
        <v>103</v>
      </c>
      <c r="C22" s="23" t="s">
        <v>135</v>
      </c>
      <c r="D22" s="23"/>
      <c r="E22" s="23"/>
      <c r="F22" s="6"/>
      <c r="G22" s="37">
        <v>-3489.6329999999998</v>
      </c>
      <c r="H22" s="37">
        <v>-3284.3719999999998</v>
      </c>
      <c r="I22" s="37">
        <v>-3088.98</v>
      </c>
      <c r="J22" s="37">
        <v>-3031.1819999999998</v>
      </c>
      <c r="K22" s="37">
        <v>-3004.3639999999996</v>
      </c>
      <c r="L22" s="37">
        <v>-3090.7129999999997</v>
      </c>
      <c r="M22" s="51"/>
      <c r="N22" s="51"/>
      <c r="O22" s="51"/>
      <c r="P22" s="51"/>
      <c r="R22" s="440"/>
      <c r="S22" s="440"/>
      <c r="T22" s="440"/>
      <c r="U22" s="440"/>
    </row>
    <row r="23" spans="1:21" s="16" customFormat="1" ht="6" customHeight="1">
      <c r="A23" s="39"/>
      <c r="B23" s="22"/>
      <c r="C23" s="23"/>
      <c r="D23" s="23"/>
      <c r="E23" s="23"/>
      <c r="F23" s="6"/>
      <c r="G23" s="37"/>
      <c r="H23" s="37"/>
      <c r="I23" s="37"/>
      <c r="J23" s="37"/>
      <c r="K23" s="37"/>
      <c r="L23" s="37"/>
      <c r="M23" s="51"/>
      <c r="N23" s="51"/>
      <c r="O23" s="51"/>
      <c r="P23" s="51"/>
      <c r="R23" s="440"/>
      <c r="S23" s="440"/>
      <c r="T23" s="440"/>
      <c r="U23" s="440"/>
    </row>
    <row r="24" spans="1:21" s="1" customFormat="1" ht="20.100000000000001" customHeight="1">
      <c r="A24" s="46" t="s">
        <v>79</v>
      </c>
      <c r="B24" s="48" t="s">
        <v>114</v>
      </c>
      <c r="C24" s="49"/>
      <c r="D24" s="49"/>
      <c r="E24" s="49"/>
      <c r="F24" s="50"/>
      <c r="G24" s="442">
        <v>31617.110999999997</v>
      </c>
      <c r="H24" s="442">
        <v>28959.278000000002</v>
      </c>
      <c r="I24" s="442">
        <v>24821.481999999996</v>
      </c>
      <c r="J24" s="442">
        <v>29166.840999999993</v>
      </c>
      <c r="K24" s="442">
        <v>33233.037000000011</v>
      </c>
      <c r="L24" s="442">
        <v>26941.118999999999</v>
      </c>
      <c r="M24" s="438"/>
      <c r="N24" s="438"/>
      <c r="O24" s="438"/>
      <c r="P24" s="438"/>
      <c r="R24" s="440"/>
      <c r="S24" s="440"/>
      <c r="T24" s="440"/>
      <c r="U24" s="440"/>
    </row>
    <row r="25" spans="1:21" s="1" customFormat="1" ht="18.95" customHeight="1">
      <c r="A25" s="44"/>
      <c r="B25" s="44">
        <v>4.0999999999999996</v>
      </c>
      <c r="C25" s="38" t="s">
        <v>115</v>
      </c>
      <c r="D25" s="23"/>
      <c r="E25" s="23"/>
      <c r="F25" s="6"/>
      <c r="G25" s="37">
        <v>5751.6709999999994</v>
      </c>
      <c r="H25" s="37">
        <v>4897.4160000000002</v>
      </c>
      <c r="I25" s="37">
        <v>3751.5910000000003</v>
      </c>
      <c r="J25" s="37">
        <v>2718.3270000000002</v>
      </c>
      <c r="K25" s="37">
        <v>3271.1689999999999</v>
      </c>
      <c r="L25" s="37">
        <v>2531.0720000000001</v>
      </c>
      <c r="M25" s="438"/>
      <c r="N25" s="438"/>
      <c r="O25" s="438"/>
      <c r="P25" s="438"/>
      <c r="R25" s="440"/>
      <c r="S25" s="440"/>
      <c r="T25" s="440"/>
      <c r="U25" s="440"/>
    </row>
    <row r="26" spans="1:21" s="1" customFormat="1" ht="18.95" customHeight="1">
      <c r="A26" s="44"/>
      <c r="B26" s="44">
        <v>4.2</v>
      </c>
      <c r="C26" s="42" t="s">
        <v>116</v>
      </c>
      <c r="D26" s="23"/>
      <c r="E26" s="23"/>
      <c r="F26" s="6"/>
      <c r="G26" s="37">
        <v>25865.439999999995</v>
      </c>
      <c r="H26" s="37">
        <v>24061.862000000001</v>
      </c>
      <c r="I26" s="37">
        <v>21069.891</v>
      </c>
      <c r="J26" s="37">
        <v>26448.513999999999</v>
      </c>
      <c r="K26" s="37">
        <v>29961.868000000002</v>
      </c>
      <c r="L26" s="37">
        <v>24410.047000000006</v>
      </c>
      <c r="M26" s="438"/>
      <c r="N26" s="438"/>
      <c r="O26" s="438"/>
      <c r="P26" s="438"/>
      <c r="R26" s="440"/>
      <c r="S26" s="440"/>
      <c r="T26" s="440"/>
      <c r="U26" s="440"/>
    </row>
    <row r="27" spans="1:21" s="1" customFormat="1" ht="18.95" customHeight="1">
      <c r="A27" s="44"/>
      <c r="B27" s="25"/>
      <c r="C27" s="43" t="s">
        <v>58</v>
      </c>
      <c r="D27" s="422" t="s">
        <v>117</v>
      </c>
      <c r="E27" s="23"/>
      <c r="F27" s="6"/>
      <c r="G27" s="37">
        <v>291.29900000000004</v>
      </c>
      <c r="H27" s="37">
        <v>388.77700000000004</v>
      </c>
      <c r="I27" s="37">
        <v>474.221</v>
      </c>
      <c r="J27" s="37">
        <v>631.31200000000001</v>
      </c>
      <c r="K27" s="33">
        <v>672.02800000000002</v>
      </c>
      <c r="L27" s="33">
        <v>841.077</v>
      </c>
      <c r="M27" s="438"/>
      <c r="N27" s="438"/>
      <c r="O27" s="438"/>
      <c r="P27" s="438"/>
      <c r="R27" s="440"/>
      <c r="S27" s="440"/>
      <c r="T27" s="440"/>
      <c r="U27" s="440"/>
    </row>
    <row r="28" spans="1:21" s="1" customFormat="1" ht="18.95" customHeight="1">
      <c r="A28" s="44"/>
      <c r="B28" s="25"/>
      <c r="C28" s="43" t="s">
        <v>59</v>
      </c>
      <c r="D28" s="422" t="s">
        <v>118</v>
      </c>
      <c r="E28" s="23"/>
      <c r="F28" s="6"/>
      <c r="G28" s="37">
        <v>-5345.5300000000007</v>
      </c>
      <c r="H28" s="37">
        <v>-5169.4359999999997</v>
      </c>
      <c r="I28" s="37">
        <v>-5479.0470000000005</v>
      </c>
      <c r="J28" s="37">
        <v>-5759.5340000000006</v>
      </c>
      <c r="K28" s="33">
        <v>-6140.4189999999999</v>
      </c>
      <c r="L28" s="33">
        <v>-7068.3069999999998</v>
      </c>
      <c r="M28" s="438"/>
      <c r="N28" s="438"/>
      <c r="O28" s="438"/>
      <c r="P28" s="438"/>
      <c r="R28" s="440"/>
      <c r="S28" s="440"/>
      <c r="T28" s="440"/>
      <c r="U28" s="440"/>
    </row>
    <row r="29" spans="1:21" s="1" customFormat="1" ht="18.95" customHeight="1">
      <c r="A29" s="44"/>
      <c r="B29" s="21"/>
      <c r="C29" s="43" t="s">
        <v>60</v>
      </c>
      <c r="D29" s="422" t="s">
        <v>119</v>
      </c>
      <c r="E29" s="23"/>
      <c r="F29" s="6"/>
      <c r="G29" s="37">
        <v>30919.670999999998</v>
      </c>
      <c r="H29" s="37">
        <v>28842.521000000001</v>
      </c>
      <c r="I29" s="37">
        <v>26074.716999999997</v>
      </c>
      <c r="J29" s="37">
        <v>31576.735999999997</v>
      </c>
      <c r="K29" s="33">
        <v>35430.259000000005</v>
      </c>
      <c r="L29" s="33">
        <v>30637.277000000002</v>
      </c>
      <c r="M29" s="438"/>
      <c r="N29" s="438"/>
      <c r="O29" s="438"/>
      <c r="P29" s="438"/>
      <c r="R29" s="440"/>
      <c r="S29" s="440"/>
      <c r="T29" s="440"/>
      <c r="U29" s="440"/>
    </row>
    <row r="30" spans="1:21" s="1" customFormat="1" ht="6" customHeight="1">
      <c r="A30" s="44"/>
      <c r="B30" s="21"/>
      <c r="C30" s="26"/>
      <c r="D30" s="23"/>
      <c r="E30" s="23"/>
      <c r="F30" s="6"/>
      <c r="G30" s="37"/>
      <c r="H30" s="37"/>
      <c r="I30" s="37"/>
      <c r="J30" s="37"/>
      <c r="K30" s="33"/>
      <c r="L30" s="33"/>
      <c r="M30" s="438"/>
      <c r="N30" s="438"/>
      <c r="O30" s="438"/>
      <c r="P30" s="438"/>
      <c r="R30" s="440"/>
      <c r="S30" s="440"/>
      <c r="T30" s="440"/>
      <c r="U30" s="440"/>
    </row>
    <row r="31" spans="1:21" s="1" customFormat="1" ht="20.100000000000001" customHeight="1">
      <c r="A31" s="46" t="s">
        <v>80</v>
      </c>
      <c r="B31" s="52" t="s">
        <v>120</v>
      </c>
      <c r="C31" s="49"/>
      <c r="D31" s="49"/>
      <c r="E31" s="49"/>
      <c r="F31" s="50"/>
      <c r="G31" s="442">
        <v>-470.28800000000001</v>
      </c>
      <c r="H31" s="442">
        <v>-757.42100000000005</v>
      </c>
      <c r="I31" s="442">
        <v>-3777.1440000000002</v>
      </c>
      <c r="J31" s="442">
        <v>-4860.6000000000004</v>
      </c>
      <c r="K31" s="443">
        <v>-5878.6450000000004</v>
      </c>
      <c r="L31" s="443">
        <v>-6510.9939999999988</v>
      </c>
      <c r="M31" s="438"/>
      <c r="N31" s="438"/>
      <c r="O31" s="438"/>
      <c r="P31" s="438"/>
      <c r="R31" s="440"/>
      <c r="S31" s="440"/>
      <c r="T31" s="440"/>
      <c r="U31" s="440"/>
    </row>
    <row r="32" spans="1:21" s="1" customFormat="1" ht="6" customHeight="1">
      <c r="A32" s="39"/>
      <c r="B32" s="35"/>
      <c r="C32" s="23"/>
      <c r="D32" s="23"/>
      <c r="E32" s="23"/>
      <c r="F32" s="6"/>
      <c r="G32" s="441"/>
      <c r="H32" s="441"/>
      <c r="I32" s="441"/>
      <c r="J32" s="441"/>
      <c r="K32" s="445"/>
      <c r="L32" s="445"/>
      <c r="M32" s="438"/>
      <c r="N32" s="438"/>
      <c r="O32" s="438"/>
      <c r="P32" s="438"/>
      <c r="R32" s="440"/>
      <c r="S32" s="440"/>
      <c r="T32" s="440"/>
      <c r="U32" s="440"/>
    </row>
    <row r="33" spans="1:21" s="1" customFormat="1" ht="20.100000000000001" customHeight="1">
      <c r="A33" s="46" t="s">
        <v>81</v>
      </c>
      <c r="B33" s="48" t="s">
        <v>17</v>
      </c>
      <c r="C33" s="49"/>
      <c r="D33" s="49"/>
      <c r="E33" s="49"/>
      <c r="F33" s="50"/>
      <c r="G33" s="442">
        <v>-5960.4210000000003</v>
      </c>
      <c r="H33" s="442">
        <v>-6393.896999999999</v>
      </c>
      <c r="I33" s="442">
        <v>-7234.2920000000013</v>
      </c>
      <c r="J33" s="442">
        <v>-7296.4650000000001</v>
      </c>
      <c r="K33" s="442">
        <v>-7535.6929999999984</v>
      </c>
      <c r="L33" s="442">
        <v>-7759.0199999999995</v>
      </c>
      <c r="M33" s="438"/>
      <c r="N33" s="438"/>
      <c r="O33" s="438"/>
      <c r="P33" s="438"/>
      <c r="R33" s="440"/>
      <c r="S33" s="440"/>
      <c r="T33" s="440"/>
      <c r="U33" s="440"/>
    </row>
    <row r="34" spans="1:21" s="1" customFormat="1" ht="18.95" customHeight="1">
      <c r="A34" s="39"/>
      <c r="B34" s="32" t="s">
        <v>5</v>
      </c>
      <c r="C34" s="23"/>
      <c r="D34" s="23"/>
      <c r="E34" s="23"/>
      <c r="F34" s="6"/>
      <c r="G34" s="441"/>
      <c r="H34" s="441"/>
      <c r="I34" s="441"/>
      <c r="J34" s="441"/>
      <c r="K34" s="441"/>
      <c r="L34" s="441"/>
      <c r="M34" s="438"/>
      <c r="N34" s="438"/>
      <c r="O34" s="438"/>
      <c r="P34" s="438"/>
      <c r="R34" s="440"/>
      <c r="S34" s="440"/>
      <c r="T34" s="440"/>
      <c r="U34" s="440"/>
    </row>
    <row r="35" spans="1:21" s="1" customFormat="1" ht="6" customHeight="1">
      <c r="A35" s="39"/>
      <c r="B35" s="22"/>
      <c r="C35" s="23"/>
      <c r="D35" s="23"/>
      <c r="E35" s="23"/>
      <c r="F35" s="6"/>
      <c r="G35" s="441"/>
      <c r="H35" s="441"/>
      <c r="I35" s="441"/>
      <c r="J35" s="441"/>
      <c r="K35" s="441"/>
      <c r="L35" s="441"/>
      <c r="M35" s="438"/>
      <c r="N35" s="438"/>
      <c r="O35" s="438"/>
      <c r="P35" s="438"/>
      <c r="R35" s="440"/>
      <c r="S35" s="440"/>
      <c r="T35" s="440"/>
      <c r="U35" s="440"/>
    </row>
    <row r="36" spans="1:21" s="1" customFormat="1" ht="20.100000000000001" customHeight="1">
      <c r="A36" s="46" t="s">
        <v>82</v>
      </c>
      <c r="B36" s="48" t="s">
        <v>121</v>
      </c>
      <c r="C36" s="49"/>
      <c r="D36" s="49"/>
      <c r="E36" s="49"/>
      <c r="F36" s="50"/>
      <c r="G36" s="442">
        <v>-929.66600000000017</v>
      </c>
      <c r="H36" s="442">
        <v>-435.23099999999999</v>
      </c>
      <c r="I36" s="442">
        <v>-614.08699999999976</v>
      </c>
      <c r="J36" s="442">
        <v>-432.12299999999993</v>
      </c>
      <c r="K36" s="443">
        <v>-222.75600000000009</v>
      </c>
      <c r="L36" s="443">
        <v>-348.99599999999987</v>
      </c>
      <c r="M36" s="438"/>
      <c r="N36" s="438"/>
      <c r="O36" s="438"/>
      <c r="P36" s="438"/>
      <c r="R36" s="440"/>
      <c r="S36" s="440"/>
      <c r="T36" s="440"/>
      <c r="U36" s="440"/>
    </row>
    <row r="37" spans="1:21" s="1" customFormat="1" ht="6" customHeight="1">
      <c r="A37" s="39"/>
      <c r="B37" s="36"/>
      <c r="C37" s="23"/>
      <c r="D37" s="23"/>
      <c r="E37" s="23"/>
      <c r="F37" s="6"/>
      <c r="G37" s="441"/>
      <c r="H37" s="441"/>
      <c r="I37" s="441"/>
      <c r="J37" s="441"/>
      <c r="K37" s="445"/>
      <c r="L37" s="445"/>
      <c r="M37" s="438"/>
      <c r="N37" s="438"/>
      <c r="O37" s="438"/>
      <c r="P37" s="438"/>
      <c r="R37" s="440"/>
      <c r="S37" s="440"/>
      <c r="T37" s="440"/>
      <c r="U37" s="440"/>
    </row>
    <row r="38" spans="1:21" s="10" customFormat="1" ht="20.100000000000001" customHeight="1">
      <c r="A38" s="46" t="s">
        <v>83</v>
      </c>
      <c r="B38" s="48" t="s">
        <v>18</v>
      </c>
      <c r="C38" s="53"/>
      <c r="D38" s="53"/>
      <c r="E38" s="53"/>
      <c r="F38" s="47"/>
      <c r="G38" s="442">
        <v>-3919.7860000000001</v>
      </c>
      <c r="H38" s="442">
        <v>-4557.1890000000003</v>
      </c>
      <c r="I38" s="442">
        <v>-4350.1630000000005</v>
      </c>
      <c r="J38" s="442">
        <v>-4052.5410000000002</v>
      </c>
      <c r="K38" s="443">
        <v>-4411.0680000000002</v>
      </c>
      <c r="L38" s="443">
        <v>-4682.49</v>
      </c>
      <c r="M38" s="440"/>
      <c r="N38" s="440"/>
      <c r="O38" s="440"/>
      <c r="P38" s="440"/>
      <c r="R38" s="440"/>
      <c r="S38" s="440"/>
      <c r="T38" s="440"/>
      <c r="U38" s="440"/>
    </row>
    <row r="39" spans="1:21" s="1" customFormat="1" ht="18.95" customHeight="1">
      <c r="A39" s="44"/>
      <c r="B39" s="27" t="s">
        <v>7</v>
      </c>
      <c r="C39" s="23"/>
      <c r="D39" s="23"/>
      <c r="E39" s="23"/>
      <c r="F39" s="6"/>
      <c r="G39" s="37"/>
      <c r="H39" s="37"/>
      <c r="I39" s="37"/>
      <c r="J39" s="37"/>
      <c r="K39" s="33"/>
      <c r="L39" s="33"/>
      <c r="M39" s="438"/>
      <c r="N39" s="438"/>
      <c r="O39" s="438"/>
      <c r="P39" s="438"/>
      <c r="R39" s="440"/>
      <c r="S39" s="440"/>
      <c r="T39" s="440"/>
      <c r="U39" s="440"/>
    </row>
    <row r="40" spans="1:21" s="1" customFormat="1" ht="6" customHeight="1">
      <c r="A40" s="44"/>
      <c r="B40" s="27"/>
      <c r="C40" s="23"/>
      <c r="D40" s="23"/>
      <c r="E40" s="23"/>
      <c r="F40" s="6"/>
      <c r="G40" s="37"/>
      <c r="H40" s="37"/>
      <c r="I40" s="37"/>
      <c r="J40" s="37"/>
      <c r="K40" s="33"/>
      <c r="L40" s="33"/>
      <c r="M40" s="438"/>
      <c r="N40" s="438"/>
      <c r="O40" s="438"/>
      <c r="P40" s="438"/>
      <c r="R40" s="440"/>
      <c r="S40" s="440"/>
      <c r="T40" s="440"/>
      <c r="U40" s="440"/>
    </row>
    <row r="41" spans="1:21" s="10" customFormat="1" ht="30" customHeight="1">
      <c r="A41" s="46" t="s">
        <v>84</v>
      </c>
      <c r="B41" s="516" t="s">
        <v>19</v>
      </c>
      <c r="C41" s="516"/>
      <c r="D41" s="516"/>
      <c r="E41" s="516"/>
      <c r="F41" s="47"/>
      <c r="G41" s="442">
        <v>474.01900000000023</v>
      </c>
      <c r="H41" s="442">
        <v>166.18299999999999</v>
      </c>
      <c r="I41" s="442">
        <v>483.40699999999998</v>
      </c>
      <c r="J41" s="442">
        <v>-1063.9929999999986</v>
      </c>
      <c r="K41" s="443">
        <v>-1236.6079999999984</v>
      </c>
      <c r="L41" s="443">
        <v>-2384.366</v>
      </c>
      <c r="M41" s="440"/>
      <c r="N41" s="440"/>
      <c r="O41" s="440"/>
      <c r="P41" s="440"/>
      <c r="R41" s="440"/>
      <c r="S41" s="440"/>
      <c r="T41" s="440"/>
      <c r="U41" s="440"/>
    </row>
    <row r="42" spans="1:21" s="1" customFormat="1" ht="18.95" customHeight="1">
      <c r="A42" s="44"/>
      <c r="B42" s="515" t="s">
        <v>8</v>
      </c>
      <c r="C42" s="515"/>
      <c r="D42" s="515"/>
      <c r="E42" s="515"/>
      <c r="F42" s="6"/>
      <c r="G42" s="37"/>
      <c r="H42" s="37"/>
      <c r="I42" s="37"/>
      <c r="J42" s="37"/>
      <c r="K42" s="37"/>
      <c r="L42" s="37"/>
      <c r="M42" s="438"/>
      <c r="N42" s="438"/>
      <c r="O42" s="438"/>
      <c r="P42" s="438"/>
      <c r="R42" s="440"/>
      <c r="S42" s="440"/>
      <c r="T42" s="440"/>
      <c r="U42" s="440"/>
    </row>
    <row r="43" spans="1:21" s="1" customFormat="1" ht="18.95" customHeight="1">
      <c r="A43" s="44"/>
      <c r="B43" s="44">
        <v>9.1</v>
      </c>
      <c r="C43" s="30" t="s">
        <v>122</v>
      </c>
      <c r="D43" s="23"/>
      <c r="E43" s="23"/>
      <c r="F43" s="6"/>
      <c r="G43" s="37">
        <v>-555.54899999999998</v>
      </c>
      <c r="H43" s="37">
        <v>-1297.8420000000001</v>
      </c>
      <c r="I43" s="37">
        <v>-1305.8220000000001</v>
      </c>
      <c r="J43" s="37">
        <v>-1880.3829999999998</v>
      </c>
      <c r="K43" s="33">
        <v>-2297.7730000000001</v>
      </c>
      <c r="L43" s="33">
        <v>-2815.8270000000002</v>
      </c>
      <c r="M43" s="438"/>
      <c r="N43" s="438"/>
      <c r="O43" s="438"/>
      <c r="P43" s="438"/>
      <c r="R43" s="440"/>
      <c r="S43" s="440"/>
      <c r="T43" s="440"/>
      <c r="U43" s="440"/>
    </row>
    <row r="44" spans="1:21" ht="18.95" customHeight="1">
      <c r="A44" s="44"/>
      <c r="B44" s="446" t="s">
        <v>96</v>
      </c>
      <c r="C44" s="30" t="s">
        <v>123</v>
      </c>
      <c r="D44" s="24"/>
      <c r="E44" s="24"/>
      <c r="F44" s="7"/>
      <c r="G44" s="37">
        <v>1290.5990000000006</v>
      </c>
      <c r="H44" s="37">
        <v>1733.8540000000003</v>
      </c>
      <c r="I44" s="37">
        <v>2118.4889999999996</v>
      </c>
      <c r="J44" s="37">
        <v>1310.1170000000002</v>
      </c>
      <c r="K44" s="37">
        <v>1538.67</v>
      </c>
      <c r="L44" s="37">
        <v>1082.5970000000007</v>
      </c>
      <c r="M44" s="9"/>
      <c r="N44" s="9"/>
      <c r="O44" s="9"/>
      <c r="P44" s="9"/>
      <c r="R44" s="440"/>
      <c r="S44" s="440"/>
      <c r="T44" s="440"/>
      <c r="U44" s="440"/>
    </row>
    <row r="45" spans="1:21" s="448" customFormat="1" ht="18.95" customHeight="1">
      <c r="A45" s="44"/>
      <c r="B45" s="44" t="s">
        <v>104</v>
      </c>
      <c r="C45" s="34" t="s">
        <v>136</v>
      </c>
      <c r="D45" s="24"/>
      <c r="E45" s="24"/>
      <c r="F45" s="7"/>
      <c r="G45" s="37">
        <v>-261.03100000000001</v>
      </c>
      <c r="H45" s="37">
        <v>-269.82900000000001</v>
      </c>
      <c r="I45" s="37">
        <v>-329.26</v>
      </c>
      <c r="J45" s="37">
        <v>-493.72699999999998</v>
      </c>
      <c r="K45" s="37">
        <v>-477.505</v>
      </c>
      <c r="L45" s="37">
        <v>-651.13599999999997</v>
      </c>
      <c r="M45" s="447"/>
      <c r="N45" s="447"/>
      <c r="O45" s="447"/>
      <c r="P45" s="447"/>
      <c r="R45" s="440"/>
      <c r="S45" s="440"/>
      <c r="T45" s="440"/>
      <c r="U45" s="440"/>
    </row>
    <row r="46" spans="1:21" s="448" customFormat="1" ht="6" customHeight="1">
      <c r="A46" s="44"/>
      <c r="B46" s="21"/>
      <c r="C46" s="23"/>
      <c r="D46" s="24"/>
      <c r="E46" s="24"/>
      <c r="F46" s="7"/>
      <c r="G46" s="37"/>
      <c r="H46" s="37"/>
      <c r="I46" s="37"/>
      <c r="J46" s="37"/>
      <c r="K46" s="37"/>
      <c r="L46" s="37"/>
      <c r="M46" s="447"/>
      <c r="N46" s="447"/>
      <c r="O46" s="447"/>
      <c r="P46" s="447"/>
      <c r="R46" s="440"/>
      <c r="S46" s="440"/>
      <c r="T46" s="440"/>
      <c r="U46" s="440"/>
    </row>
    <row r="47" spans="1:21" s="1" customFormat="1" ht="20.100000000000001" customHeight="1">
      <c r="A47" s="46" t="s">
        <v>85</v>
      </c>
      <c r="B47" s="52" t="s">
        <v>124</v>
      </c>
      <c r="C47" s="49"/>
      <c r="D47" s="49"/>
      <c r="E47" s="49"/>
      <c r="F47" s="50"/>
      <c r="G47" s="442">
        <v>-4437.0509999999977</v>
      </c>
      <c r="H47" s="442">
        <v>-3207.3370000000032</v>
      </c>
      <c r="I47" s="442">
        <v>-2039.864</v>
      </c>
      <c r="J47" s="442">
        <v>-2012.7829999999994</v>
      </c>
      <c r="K47" s="442">
        <v>-4019.3199999999997</v>
      </c>
      <c r="L47" s="442">
        <v>-7219.0609999999979</v>
      </c>
      <c r="M47" s="438"/>
      <c r="N47" s="438"/>
      <c r="O47" s="438"/>
      <c r="P47" s="438"/>
      <c r="Q47" s="439"/>
      <c r="R47" s="440"/>
      <c r="S47" s="440"/>
      <c r="T47" s="440"/>
      <c r="U47" s="440"/>
    </row>
    <row r="48" spans="1:21" s="12" customFormat="1" ht="17.25" customHeight="1">
      <c r="A48" s="44"/>
      <c r="B48" s="21">
        <v>10.1</v>
      </c>
      <c r="C48" s="518" t="s">
        <v>21</v>
      </c>
      <c r="D48" s="518"/>
      <c r="E48" s="518"/>
      <c r="F48" s="11"/>
      <c r="G48" s="37">
        <v>206.35200000000009</v>
      </c>
      <c r="H48" s="37">
        <v>787.91399999999999</v>
      </c>
      <c r="I48" s="37">
        <v>546.68099999999993</v>
      </c>
      <c r="J48" s="37">
        <v>309.82000000000005</v>
      </c>
      <c r="K48" s="33">
        <v>231.84500000000003</v>
      </c>
      <c r="L48" s="33">
        <v>318.80700000000002</v>
      </c>
      <c r="M48" s="449"/>
      <c r="N48" s="449"/>
      <c r="O48" s="449"/>
      <c r="P48" s="449"/>
      <c r="R48" s="440"/>
      <c r="S48" s="440"/>
      <c r="T48" s="440"/>
      <c r="U48" s="440"/>
    </row>
    <row r="49" spans="1:21" ht="18.95" customHeight="1">
      <c r="A49" s="44"/>
      <c r="B49" s="44"/>
      <c r="C49" s="522" t="s">
        <v>1</v>
      </c>
      <c r="D49" s="522"/>
      <c r="E49" s="522"/>
      <c r="F49" s="7"/>
      <c r="G49" s="37"/>
      <c r="H49" s="37"/>
      <c r="I49" s="37"/>
      <c r="J49" s="37"/>
      <c r="K49" s="33"/>
      <c r="L49" s="33"/>
      <c r="M49" s="9"/>
      <c r="N49" s="9"/>
      <c r="O49" s="9"/>
      <c r="P49" s="9"/>
      <c r="R49" s="440"/>
      <c r="S49" s="440"/>
      <c r="T49" s="440"/>
      <c r="U49" s="440"/>
    </row>
    <row r="50" spans="1:21" s="12" customFormat="1" ht="30.75" customHeight="1">
      <c r="A50" s="44"/>
      <c r="B50" s="21">
        <v>10.199999999999999</v>
      </c>
      <c r="C50" s="525" t="s">
        <v>22</v>
      </c>
      <c r="D50" s="525"/>
      <c r="E50" s="525"/>
      <c r="F50" s="11"/>
      <c r="G50" s="37">
        <v>-1820.6309999999994</v>
      </c>
      <c r="H50" s="37">
        <v>-1201.8550000000005</v>
      </c>
      <c r="I50" s="37">
        <v>-2980.7300000000005</v>
      </c>
      <c r="J50" s="37">
        <v>-1333.4870000000001</v>
      </c>
      <c r="K50" s="37">
        <v>-278.15800000000036</v>
      </c>
      <c r="L50" s="37">
        <v>-275.31099999999969</v>
      </c>
      <c r="M50" s="449"/>
      <c r="N50" s="449"/>
      <c r="O50" s="449"/>
      <c r="P50" s="449"/>
      <c r="R50" s="440"/>
      <c r="S50" s="440"/>
      <c r="T50" s="440"/>
      <c r="U50" s="440"/>
    </row>
    <row r="51" spans="1:21" ht="14.25">
      <c r="A51" s="44"/>
      <c r="B51" s="21"/>
      <c r="C51" s="522" t="s">
        <v>2</v>
      </c>
      <c r="D51" s="522"/>
      <c r="E51" s="522"/>
      <c r="F51" s="7"/>
      <c r="G51" s="37"/>
      <c r="H51" s="37"/>
      <c r="I51" s="37"/>
      <c r="J51" s="37"/>
      <c r="K51" s="37"/>
      <c r="L51" s="37"/>
      <c r="M51" s="9"/>
      <c r="N51" s="9"/>
      <c r="O51" s="9"/>
      <c r="P51" s="9"/>
      <c r="R51" s="440"/>
      <c r="S51" s="440"/>
      <c r="T51" s="440"/>
      <c r="U51" s="440"/>
    </row>
    <row r="52" spans="1:21" ht="18.95" customHeight="1">
      <c r="A52" s="44"/>
      <c r="B52" s="21"/>
      <c r="C52" s="26" t="s">
        <v>51</v>
      </c>
      <c r="D52" s="28" t="s">
        <v>125</v>
      </c>
      <c r="E52" s="40"/>
      <c r="F52" s="7"/>
      <c r="G52" s="37">
        <v>27.177999999999997</v>
      </c>
      <c r="H52" s="37">
        <v>-26.62700000000001</v>
      </c>
      <c r="I52" s="37">
        <v>48.269999999999982</v>
      </c>
      <c r="J52" s="37">
        <v>-6.6069999999999993</v>
      </c>
      <c r="K52" s="33">
        <v>-124.68099999999998</v>
      </c>
      <c r="L52" s="33">
        <v>-234.74700000000001</v>
      </c>
      <c r="M52" s="9"/>
      <c r="N52" s="9"/>
      <c r="O52" s="9"/>
      <c r="P52" s="9"/>
      <c r="R52" s="440"/>
      <c r="S52" s="440"/>
      <c r="T52" s="440"/>
      <c r="U52" s="440"/>
    </row>
    <row r="53" spans="1:21" ht="18.95" customHeight="1">
      <c r="A53" s="44"/>
      <c r="B53" s="21"/>
      <c r="C53" s="26" t="s">
        <v>52</v>
      </c>
      <c r="D53" s="28" t="s">
        <v>126</v>
      </c>
      <c r="E53" s="40"/>
      <c r="F53" s="7"/>
      <c r="G53" s="37">
        <v>182.90700000000001</v>
      </c>
      <c r="H53" s="37">
        <v>206.64500000000001</v>
      </c>
      <c r="I53" s="37">
        <v>187.40200000000002</v>
      </c>
      <c r="J53" s="37">
        <v>94.472999999999985</v>
      </c>
      <c r="K53" s="33">
        <v>194.97100000000006</v>
      </c>
      <c r="L53" s="33">
        <v>276.64599999999996</v>
      </c>
      <c r="M53" s="9"/>
      <c r="N53" s="9"/>
      <c r="O53" s="9"/>
      <c r="P53" s="9"/>
      <c r="R53" s="440"/>
      <c r="S53" s="440"/>
      <c r="T53" s="440"/>
      <c r="U53" s="440"/>
    </row>
    <row r="54" spans="1:21" ht="18.95" customHeight="1">
      <c r="A54" s="44"/>
      <c r="B54" s="21"/>
      <c r="C54" s="26" t="s">
        <v>53</v>
      </c>
      <c r="D54" s="518" t="s">
        <v>137</v>
      </c>
      <c r="E54" s="518"/>
      <c r="F54" s="7"/>
      <c r="G54" s="37">
        <v>-2030.7159999999994</v>
      </c>
      <c r="H54" s="37">
        <v>-1381.8730000000005</v>
      </c>
      <c r="I54" s="37">
        <v>-3216.402</v>
      </c>
      <c r="J54" s="37">
        <v>-1421.3530000000001</v>
      </c>
      <c r="K54" s="33">
        <v>-348.44800000000032</v>
      </c>
      <c r="L54" s="33">
        <v>-317.21000000000004</v>
      </c>
      <c r="M54" s="9"/>
      <c r="N54" s="9"/>
      <c r="O54" s="9"/>
      <c r="P54" s="9"/>
      <c r="R54" s="440"/>
      <c r="S54" s="440"/>
      <c r="T54" s="440"/>
      <c r="U54" s="440"/>
    </row>
    <row r="55" spans="1:21" ht="14.25">
      <c r="A55" s="44"/>
      <c r="B55" s="21"/>
      <c r="C55" s="24"/>
      <c r="D55" s="518"/>
      <c r="E55" s="518"/>
      <c r="F55" s="7"/>
      <c r="G55" s="37"/>
      <c r="H55" s="37"/>
      <c r="I55" s="37"/>
      <c r="J55" s="37"/>
      <c r="K55" s="33"/>
      <c r="L55" s="33"/>
      <c r="M55" s="9"/>
      <c r="N55" s="9"/>
      <c r="O55" s="9"/>
      <c r="P55" s="9"/>
      <c r="R55" s="440"/>
      <c r="S55" s="440"/>
      <c r="T55" s="440"/>
      <c r="U55" s="440"/>
    </row>
    <row r="56" spans="1:21" s="12" customFormat="1" ht="28.5" customHeight="1">
      <c r="A56" s="44"/>
      <c r="B56" s="21">
        <v>10.3</v>
      </c>
      <c r="C56" s="519" t="s">
        <v>23</v>
      </c>
      <c r="D56" s="519"/>
      <c r="E56" s="519"/>
      <c r="F56" s="11"/>
      <c r="G56" s="37">
        <v>-2822.771999999999</v>
      </c>
      <c r="H56" s="37">
        <v>-2793.3960000000006</v>
      </c>
      <c r="I56" s="37">
        <v>394.185</v>
      </c>
      <c r="J56" s="37">
        <v>-989.11599999999999</v>
      </c>
      <c r="K56" s="37">
        <v>-3973.0069999999978</v>
      </c>
      <c r="L56" s="37">
        <v>-7262.5570000000007</v>
      </c>
      <c r="M56" s="449"/>
      <c r="N56" s="449"/>
      <c r="O56" s="449"/>
      <c r="P56" s="449"/>
      <c r="R56" s="440"/>
      <c r="S56" s="440"/>
      <c r="T56" s="440"/>
      <c r="U56" s="440"/>
    </row>
    <row r="57" spans="1:21" ht="18.95" customHeight="1">
      <c r="A57" s="44"/>
      <c r="B57" s="21"/>
      <c r="C57" s="515" t="s">
        <v>10</v>
      </c>
      <c r="D57" s="515"/>
      <c r="E57" s="515"/>
      <c r="F57" s="7"/>
      <c r="G57" s="37"/>
      <c r="H57" s="37"/>
      <c r="I57" s="37"/>
      <c r="J57" s="37"/>
      <c r="K57" s="37"/>
      <c r="L57" s="37"/>
      <c r="M57" s="9"/>
      <c r="N57" s="9"/>
      <c r="O57" s="9"/>
      <c r="P57" s="9"/>
      <c r="R57" s="440"/>
      <c r="S57" s="440"/>
      <c r="T57" s="440"/>
      <c r="U57" s="440"/>
    </row>
    <row r="58" spans="1:21" s="12" customFormat="1" ht="13.9" customHeight="1">
      <c r="A58" s="44"/>
      <c r="B58" s="29"/>
      <c r="C58" s="26" t="s">
        <v>54</v>
      </c>
      <c r="D58" s="520" t="s">
        <v>64</v>
      </c>
      <c r="E58" s="520"/>
      <c r="F58" s="11"/>
      <c r="G58" s="37">
        <v>-445.55399999999963</v>
      </c>
      <c r="H58" s="37">
        <v>155.43099999999959</v>
      </c>
      <c r="I58" s="37">
        <v>22.916</v>
      </c>
      <c r="J58" s="37">
        <v>-736.84100000000001</v>
      </c>
      <c r="K58" s="33">
        <v>-1806.2060000000001</v>
      </c>
      <c r="L58" s="33">
        <v>-3377.7129999999988</v>
      </c>
      <c r="M58" s="449"/>
      <c r="N58" s="449"/>
      <c r="O58" s="449"/>
      <c r="P58" s="449"/>
      <c r="R58" s="440"/>
      <c r="S58" s="440"/>
      <c r="T58" s="440"/>
      <c r="U58" s="440"/>
    </row>
    <row r="59" spans="1:21" ht="14.45" customHeight="1">
      <c r="A59" s="44"/>
      <c r="B59" s="21"/>
      <c r="C59" s="40"/>
      <c r="D59" s="521" t="s">
        <v>63</v>
      </c>
      <c r="E59" s="521"/>
      <c r="F59" s="7"/>
      <c r="G59" s="37"/>
      <c r="H59" s="37"/>
      <c r="I59" s="37"/>
      <c r="J59" s="37"/>
      <c r="K59" s="33"/>
      <c r="L59" s="33"/>
      <c r="M59" s="9"/>
      <c r="N59" s="9"/>
      <c r="O59" s="9"/>
      <c r="P59" s="9"/>
      <c r="R59" s="440"/>
      <c r="S59" s="440"/>
      <c r="T59" s="440"/>
      <c r="U59" s="440"/>
    </row>
    <row r="60" spans="1:21" ht="18.95" customHeight="1">
      <c r="A60" s="44"/>
      <c r="B60" s="21"/>
      <c r="C60" s="26" t="s">
        <v>55</v>
      </c>
      <c r="D60" s="41" t="s">
        <v>127</v>
      </c>
      <c r="E60" s="24"/>
      <c r="F60" s="7"/>
      <c r="G60" s="37">
        <v>-1359.672</v>
      </c>
      <c r="H60" s="37">
        <v>-1667.2860000000001</v>
      </c>
      <c r="I60" s="37">
        <v>-1853.828</v>
      </c>
      <c r="J60" s="37">
        <v>-881.04199999999992</v>
      </c>
      <c r="K60" s="33">
        <v>-1381.6149999999998</v>
      </c>
      <c r="L60" s="33">
        <v>-1768.2330000000002</v>
      </c>
      <c r="M60" s="9"/>
      <c r="N60" s="9"/>
      <c r="O60" s="9"/>
      <c r="P60" s="9"/>
      <c r="R60" s="440"/>
      <c r="S60" s="440"/>
      <c r="T60" s="440"/>
      <c r="U60" s="440"/>
    </row>
    <row r="61" spans="1:21" ht="30" customHeight="1">
      <c r="A61" s="44"/>
      <c r="B61" s="21"/>
      <c r="C61" s="26" t="s">
        <v>56</v>
      </c>
      <c r="D61" s="520" t="s">
        <v>57</v>
      </c>
      <c r="E61" s="520"/>
      <c r="F61" s="7"/>
      <c r="G61" s="37">
        <v>-1017.5459999999994</v>
      </c>
      <c r="H61" s="37">
        <v>-1281.5410000000002</v>
      </c>
      <c r="I61" s="37">
        <v>2225.0969999999998</v>
      </c>
      <c r="J61" s="37">
        <v>628.76699999999983</v>
      </c>
      <c r="K61" s="33">
        <v>-785.18599999999969</v>
      </c>
      <c r="L61" s="33">
        <v>-2116.6110000000008</v>
      </c>
      <c r="M61" s="9"/>
      <c r="N61" s="9"/>
      <c r="O61" s="9"/>
      <c r="P61" s="9"/>
      <c r="R61" s="440"/>
      <c r="S61" s="440"/>
      <c r="T61" s="440"/>
      <c r="U61" s="440"/>
    </row>
    <row r="62" spans="1:21" ht="18.95" customHeight="1">
      <c r="A62" s="44"/>
      <c r="B62" s="21"/>
      <c r="C62" s="24"/>
      <c r="D62" s="515" t="s">
        <v>94</v>
      </c>
      <c r="E62" s="515"/>
      <c r="F62" s="8"/>
      <c r="G62" s="450"/>
      <c r="H62" s="37"/>
      <c r="I62" s="37"/>
      <c r="J62" s="37"/>
      <c r="K62" s="33"/>
      <c r="L62" s="33"/>
      <c r="M62" s="9"/>
      <c r="N62" s="9"/>
      <c r="O62" s="9"/>
      <c r="P62" s="9"/>
      <c r="R62" s="440"/>
      <c r="S62" s="440"/>
      <c r="T62" s="440"/>
      <c r="U62" s="440"/>
    </row>
    <row r="63" spans="1:21" ht="6" customHeight="1">
      <c r="A63" s="44"/>
      <c r="B63" s="21"/>
      <c r="C63" s="24"/>
      <c r="D63" s="423"/>
      <c r="E63" s="423"/>
      <c r="F63" s="8"/>
      <c r="G63" s="450"/>
      <c r="H63" s="37"/>
      <c r="I63" s="37"/>
      <c r="J63" s="37"/>
      <c r="K63" s="33"/>
      <c r="L63" s="33"/>
      <c r="M63" s="9"/>
      <c r="N63" s="9"/>
      <c r="O63" s="9"/>
      <c r="P63" s="9"/>
      <c r="R63" s="440"/>
      <c r="S63" s="440"/>
      <c r="T63" s="440"/>
      <c r="U63" s="440"/>
    </row>
    <row r="64" spans="1:21" s="10" customFormat="1" ht="20.100000000000001" customHeight="1">
      <c r="A64" s="46" t="s">
        <v>86</v>
      </c>
      <c r="B64" s="516" t="s">
        <v>24</v>
      </c>
      <c r="C64" s="516"/>
      <c r="D64" s="516"/>
      <c r="E64" s="516"/>
      <c r="F64" s="47"/>
      <c r="G64" s="442">
        <v>-576.21100000000001</v>
      </c>
      <c r="H64" s="442">
        <v>-576.69100000000003</v>
      </c>
      <c r="I64" s="442">
        <v>-1346.2620000000002</v>
      </c>
      <c r="J64" s="442">
        <v>-2135.9890000000005</v>
      </c>
      <c r="K64" s="443">
        <v>-2254.6269999999995</v>
      </c>
      <c r="L64" s="443">
        <v>-1674.0449999999998</v>
      </c>
      <c r="M64" s="440"/>
      <c r="N64" s="440"/>
      <c r="O64" s="440"/>
      <c r="P64" s="440"/>
      <c r="R64" s="440"/>
      <c r="S64" s="440"/>
      <c r="T64" s="440"/>
      <c r="U64" s="440"/>
    </row>
    <row r="65" spans="1:21" s="1" customFormat="1" ht="18" customHeight="1">
      <c r="A65" s="44"/>
      <c r="B65" s="27" t="s">
        <v>11</v>
      </c>
      <c r="C65" s="31"/>
      <c r="D65" s="31"/>
      <c r="E65" s="31"/>
      <c r="F65" s="6"/>
      <c r="G65" s="37"/>
      <c r="H65" s="37"/>
      <c r="I65" s="37"/>
      <c r="J65" s="37"/>
      <c r="K65" s="33"/>
      <c r="L65" s="33"/>
      <c r="M65" s="438"/>
      <c r="N65" s="438"/>
      <c r="O65" s="438"/>
      <c r="P65" s="438"/>
      <c r="R65" s="440"/>
      <c r="S65" s="440"/>
      <c r="T65" s="440"/>
      <c r="U65" s="440"/>
    </row>
    <row r="66" spans="1:21" s="1" customFormat="1" ht="6" customHeight="1">
      <c r="A66" s="44"/>
      <c r="B66" s="27"/>
      <c r="C66" s="31"/>
      <c r="D66" s="31"/>
      <c r="E66" s="31"/>
      <c r="F66" s="6"/>
      <c r="G66" s="37"/>
      <c r="H66" s="37"/>
      <c r="I66" s="37"/>
      <c r="J66" s="37"/>
      <c r="K66" s="33"/>
      <c r="L66" s="33"/>
      <c r="M66" s="438"/>
      <c r="N66" s="438"/>
      <c r="O66" s="438"/>
      <c r="P66" s="438"/>
      <c r="R66" s="440"/>
      <c r="S66" s="440"/>
      <c r="T66" s="440"/>
      <c r="U66" s="440"/>
    </row>
    <row r="67" spans="1:21" s="12" customFormat="1" ht="20.100000000000001" customHeight="1">
      <c r="A67" s="46" t="s">
        <v>87</v>
      </c>
      <c r="B67" s="48" t="s">
        <v>25</v>
      </c>
      <c r="C67" s="54"/>
      <c r="D67" s="54"/>
      <c r="E67" s="54"/>
      <c r="F67" s="55"/>
      <c r="G67" s="442">
        <v>-502.26199999999994</v>
      </c>
      <c r="H67" s="442">
        <v>-523.51499999999999</v>
      </c>
      <c r="I67" s="442">
        <v>-414.84200000000004</v>
      </c>
      <c r="J67" s="442">
        <v>-218.40899999999999</v>
      </c>
      <c r="K67" s="443">
        <v>-348.60699999999997</v>
      </c>
      <c r="L67" s="443">
        <v>-602.86599999999999</v>
      </c>
      <c r="M67" s="449"/>
      <c r="N67" s="449"/>
      <c r="O67" s="449"/>
      <c r="P67" s="449"/>
      <c r="R67" s="440"/>
      <c r="S67" s="440"/>
      <c r="T67" s="440"/>
      <c r="U67" s="440"/>
    </row>
    <row r="68" spans="1:21" ht="18.95" customHeight="1">
      <c r="A68" s="21"/>
      <c r="B68" s="32" t="s">
        <v>12</v>
      </c>
      <c r="C68" s="24"/>
      <c r="D68" s="24"/>
      <c r="E68" s="24"/>
      <c r="F68" s="7"/>
      <c r="G68" s="451"/>
      <c r="H68" s="451"/>
      <c r="I68" s="451"/>
      <c r="J68" s="451"/>
      <c r="K68" s="452"/>
      <c r="L68" s="452"/>
      <c r="M68" s="9"/>
      <c r="N68" s="9"/>
      <c r="O68" s="9"/>
      <c r="P68" s="9"/>
      <c r="R68" s="440"/>
      <c r="S68" s="440"/>
      <c r="T68" s="440"/>
      <c r="U68" s="440"/>
    </row>
    <row r="69" spans="1:21" ht="16.5" customHeight="1">
      <c r="A69" s="453"/>
      <c r="B69" s="454"/>
      <c r="C69" s="455"/>
      <c r="D69" s="455"/>
      <c r="E69" s="455"/>
      <c r="F69" s="455"/>
      <c r="G69" s="456"/>
      <c r="H69" s="456"/>
      <c r="I69" s="456"/>
      <c r="J69" s="456"/>
      <c r="K69" s="457"/>
      <c r="L69" s="457"/>
    </row>
    <row r="70" spans="1:21" s="5" customFormat="1" ht="26.25" customHeight="1">
      <c r="A70" s="517"/>
      <c r="B70" s="517"/>
      <c r="C70" s="517"/>
      <c r="D70" s="517"/>
      <c r="E70" s="517"/>
      <c r="F70" s="517"/>
      <c r="G70" s="517"/>
      <c r="H70" s="517"/>
      <c r="I70" s="517"/>
      <c r="J70" s="517"/>
      <c r="K70" s="517"/>
      <c r="L70" s="3"/>
      <c r="M70" s="3"/>
    </row>
  </sheetData>
  <sheetProtection algorithmName="SHA-512" hashValue="fYNZU1tyH5jrGY3dkGn+VBShKVgN53FXCHbxiTmN2ubNpxi0wdfTASBh1U96FAbfgqkdOpxxTdH/yST0M4e/+g==" saltValue="RUwkYXaJBl08+Fds/BgmnA==" spinCount="100000" sheet="1" objects="1" scenarios="1"/>
  <dataConsolidate/>
  <mergeCells count="21">
    <mergeCell ref="C51:E51"/>
    <mergeCell ref="A2:C3"/>
    <mergeCell ref="J3:L4"/>
    <mergeCell ref="B9:E9"/>
    <mergeCell ref="B10:E10"/>
    <mergeCell ref="B12:E12"/>
    <mergeCell ref="B13:E13"/>
    <mergeCell ref="B41:E41"/>
    <mergeCell ref="B42:E42"/>
    <mergeCell ref="C48:E48"/>
    <mergeCell ref="C49:E49"/>
    <mergeCell ref="C50:E50"/>
    <mergeCell ref="D62:E62"/>
    <mergeCell ref="B64:E64"/>
    <mergeCell ref="A70:K70"/>
    <mergeCell ref="D54:E55"/>
    <mergeCell ref="C56:E56"/>
    <mergeCell ref="C57:E57"/>
    <mergeCell ref="D58:E58"/>
    <mergeCell ref="D59:E59"/>
    <mergeCell ref="D61:E61"/>
  </mergeCells>
  <conditionalFormatting sqref="A31:A32">
    <cfRule type="duplicateValues" dxfId="10" priority="2"/>
  </conditionalFormatting>
  <conditionalFormatting sqref="B31:B32">
    <cfRule type="duplicateValues" dxfId="9" priority="1"/>
  </conditionalFormatting>
  <printOptions horizontalCentered="1"/>
  <pageMargins left="0.19685039370078741" right="0.19685039370078741" top="0.47244094488188981" bottom="0.19685039370078741" header="0.31496062992125984" footer="0.11811023622047245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6"/>
  <sheetViews>
    <sheetView view="pageBreakPreview" zoomScaleNormal="70" zoomScaleSheetLayoutView="100" workbookViewId="0">
      <pane xSplit="6" topLeftCell="I1" activePane="topRight" state="frozen"/>
      <selection activeCell="A5" sqref="A5"/>
      <selection pane="topRight"/>
    </sheetView>
  </sheetViews>
  <sheetFormatPr defaultColWidth="9.140625" defaultRowHeight="15"/>
  <cols>
    <col min="1" max="1" width="3.7109375" style="175" customWidth="1"/>
    <col min="2" max="2" width="6.28515625" style="176" customWidth="1"/>
    <col min="3" max="3" width="9.7109375" style="70" customWidth="1"/>
    <col min="4" max="4" width="5" style="70" customWidth="1"/>
    <col min="5" max="5" width="49.42578125" style="70" customWidth="1"/>
    <col min="6" max="6" width="3.42578125" style="70" customWidth="1"/>
    <col min="7" max="9" width="15.7109375" style="61" customWidth="1"/>
    <col min="10" max="12" width="15.7109375" style="177" customWidth="1"/>
    <col min="13" max="13" width="13.5703125" style="70" customWidth="1"/>
    <col min="14" max="16" width="16.5703125" style="70" customWidth="1"/>
    <col min="17" max="17" width="11.5703125" style="70" customWidth="1"/>
    <col min="18" max="19" width="16.5703125" style="70" customWidth="1"/>
    <col min="20" max="16384" width="9.140625" style="70"/>
  </cols>
  <sheetData>
    <row r="2" spans="1:22" s="95" customFormat="1" ht="15.75">
      <c r="A2" s="492" t="s">
        <v>227</v>
      </c>
      <c r="B2" s="492"/>
      <c r="C2" s="492"/>
      <c r="D2" s="97" t="s">
        <v>138</v>
      </c>
      <c r="E2" s="141"/>
      <c r="G2" s="142"/>
      <c r="H2" s="143"/>
      <c r="I2" s="143"/>
    </row>
    <row r="3" spans="1:22" s="95" customFormat="1" ht="15" customHeight="1">
      <c r="A3" s="492"/>
      <c r="B3" s="492"/>
      <c r="C3" s="492"/>
      <c r="D3" s="99" t="s">
        <v>257</v>
      </c>
      <c r="E3" s="141"/>
      <c r="G3" s="144"/>
      <c r="H3" s="144"/>
      <c r="J3" s="493"/>
      <c r="K3" s="493"/>
      <c r="L3" s="303"/>
    </row>
    <row r="4" spans="1:22" ht="12" customHeight="1">
      <c r="A4" s="380"/>
      <c r="B4" s="382"/>
      <c r="C4" s="72"/>
      <c r="D4" s="72"/>
      <c r="E4" s="72"/>
      <c r="F4" s="72"/>
      <c r="G4" s="144"/>
      <c r="H4" s="144"/>
      <c r="I4" s="100"/>
      <c r="J4" s="493"/>
      <c r="K4" s="493"/>
      <c r="L4" s="100"/>
    </row>
    <row r="5" spans="1:22" ht="24.75" customHeight="1">
      <c r="A5" s="496" t="s">
        <v>195</v>
      </c>
      <c r="B5" s="496"/>
      <c r="C5" s="496"/>
      <c r="D5" s="496"/>
      <c r="E5" s="496"/>
      <c r="F5" s="496"/>
      <c r="G5" s="389">
        <v>2016</v>
      </c>
      <c r="H5" s="389">
        <v>2017</v>
      </c>
      <c r="I5" s="389">
        <v>2018</v>
      </c>
      <c r="J5" s="389">
        <v>2019</v>
      </c>
      <c r="K5" s="389">
        <v>2020</v>
      </c>
      <c r="L5" s="389" t="s">
        <v>226</v>
      </c>
    </row>
    <row r="6" spans="1:22" s="95" customFormat="1" ht="18" customHeight="1">
      <c r="A6" s="145"/>
      <c r="B6" s="146"/>
      <c r="C6" s="147"/>
      <c r="D6" s="147"/>
      <c r="E6" s="147"/>
      <c r="F6" s="387"/>
      <c r="G6" s="388"/>
      <c r="H6" s="388"/>
      <c r="I6" s="388"/>
      <c r="J6" s="388"/>
      <c r="K6" s="388"/>
      <c r="L6" s="388"/>
    </row>
    <row r="7" spans="1:22" s="95" customFormat="1" ht="24.75" customHeight="1" thickBot="1">
      <c r="A7" s="497" t="s">
        <v>174</v>
      </c>
      <c r="B7" s="497"/>
      <c r="C7" s="497"/>
      <c r="D7" s="497"/>
      <c r="E7" s="497"/>
      <c r="F7" s="335"/>
      <c r="G7" s="336">
        <f t="shared" ref="G7:L7" si="0">G80+G72+G53+G47+G41+G39+G36+G34+G27+G15+G9+G12</f>
        <v>147595.663</v>
      </c>
      <c r="H7" s="336">
        <f t="shared" si="0"/>
        <v>159383.93299999999</v>
      </c>
      <c r="I7" s="336">
        <f t="shared" si="0"/>
        <v>162374.51199999999</v>
      </c>
      <c r="J7" s="336">
        <f t="shared" si="0"/>
        <v>170221.177</v>
      </c>
      <c r="K7" s="336">
        <f t="shared" si="0"/>
        <v>92966.613600000012</v>
      </c>
      <c r="L7" s="336">
        <f t="shared" si="0"/>
        <v>86740.948499999999</v>
      </c>
      <c r="M7" s="148"/>
      <c r="N7" s="309"/>
      <c r="O7" s="376"/>
      <c r="P7" s="407"/>
      <c r="Q7" s="309"/>
      <c r="R7" s="309"/>
      <c r="S7" s="309"/>
      <c r="T7" s="193"/>
      <c r="U7" s="193"/>
      <c r="V7" s="193"/>
    </row>
    <row r="8" spans="1:22" s="95" customFormat="1" ht="24.75" customHeight="1">
      <c r="A8" s="71"/>
      <c r="B8" s="71"/>
      <c r="C8" s="71"/>
      <c r="D8" s="71"/>
      <c r="E8" s="71"/>
      <c r="F8" s="77"/>
      <c r="G8" s="261"/>
      <c r="H8" s="261"/>
      <c r="I8" s="261"/>
      <c r="J8" s="261"/>
      <c r="K8" s="261"/>
      <c r="L8" s="261"/>
      <c r="O8" s="376"/>
      <c r="P8" s="376"/>
      <c r="Q8" s="309"/>
      <c r="R8" s="309"/>
      <c r="S8" s="309"/>
    </row>
    <row r="9" spans="1:22" s="153" customFormat="1" ht="20.100000000000001" customHeight="1">
      <c r="A9" s="150" t="s">
        <v>76</v>
      </c>
      <c r="B9" s="483" t="s">
        <v>61</v>
      </c>
      <c r="C9" s="483"/>
      <c r="D9" s="483"/>
      <c r="E9" s="483"/>
      <c r="F9" s="151"/>
      <c r="G9" s="152">
        <v>9440.0960000000014</v>
      </c>
      <c r="H9" s="152">
        <v>10724.981</v>
      </c>
      <c r="I9" s="152">
        <v>11672.811</v>
      </c>
      <c r="J9" s="152">
        <v>11889.043</v>
      </c>
      <c r="K9" s="152">
        <v>12741.372000000001</v>
      </c>
      <c r="L9" s="152">
        <v>15459.647999999999</v>
      </c>
      <c r="M9" s="306"/>
      <c r="N9" s="309"/>
      <c r="O9" s="376"/>
      <c r="P9" s="376"/>
      <c r="Q9" s="309"/>
      <c r="R9" s="309"/>
      <c r="S9" s="309"/>
    </row>
    <row r="10" spans="1:22" s="154" customFormat="1" ht="20.100000000000001" customHeight="1">
      <c r="A10" s="134"/>
      <c r="B10" s="490" t="s">
        <v>62</v>
      </c>
      <c r="C10" s="490"/>
      <c r="D10" s="490"/>
      <c r="E10" s="490"/>
      <c r="F10" s="77"/>
      <c r="G10" s="62"/>
      <c r="H10" s="62"/>
      <c r="I10" s="62"/>
      <c r="J10" s="62"/>
      <c r="K10" s="62"/>
      <c r="L10" s="62"/>
      <c r="N10" s="309"/>
      <c r="O10" s="376"/>
      <c r="P10" s="376"/>
      <c r="Q10" s="309"/>
      <c r="R10" s="309"/>
      <c r="S10" s="309"/>
    </row>
    <row r="11" spans="1:22" s="95" customFormat="1" ht="9" customHeight="1">
      <c r="A11" s="134"/>
      <c r="B11" s="155"/>
      <c r="C11" s="155"/>
      <c r="D11" s="155"/>
      <c r="E11" s="155"/>
      <c r="F11" s="77"/>
      <c r="G11" s="62"/>
      <c r="H11" s="62"/>
      <c r="I11" s="62"/>
      <c r="J11" s="62"/>
      <c r="K11" s="62"/>
      <c r="L11" s="62"/>
      <c r="N11" s="309"/>
      <c r="O11" s="376"/>
      <c r="P11" s="376"/>
      <c r="Q11" s="309"/>
      <c r="R11" s="309"/>
      <c r="S11" s="309"/>
    </row>
    <row r="12" spans="1:22" s="153" customFormat="1" ht="20.100000000000001" customHeight="1">
      <c r="A12" s="150" t="s">
        <v>77</v>
      </c>
      <c r="B12" s="487" t="s">
        <v>13</v>
      </c>
      <c r="C12" s="487"/>
      <c r="D12" s="487"/>
      <c r="E12" s="487"/>
      <c r="F12" s="156"/>
      <c r="G12" s="152">
        <v>1503.1529999999998</v>
      </c>
      <c r="H12" s="152">
        <v>1814.501</v>
      </c>
      <c r="I12" s="152">
        <v>2127.9259999999999</v>
      </c>
      <c r="J12" s="152">
        <v>2335.1669999999999</v>
      </c>
      <c r="K12" s="152">
        <v>1845.44</v>
      </c>
      <c r="L12" s="152">
        <v>1772.7350000000001</v>
      </c>
      <c r="N12" s="309"/>
      <c r="O12" s="376"/>
      <c r="P12" s="376"/>
      <c r="Q12" s="309"/>
      <c r="R12" s="95"/>
      <c r="S12" s="309"/>
    </row>
    <row r="13" spans="1:22" s="95" customFormat="1" ht="20.100000000000001" customHeight="1">
      <c r="A13" s="134"/>
      <c r="B13" s="490" t="s">
        <v>6</v>
      </c>
      <c r="C13" s="490"/>
      <c r="D13" s="490"/>
      <c r="E13" s="490"/>
      <c r="F13" s="77"/>
      <c r="G13" s="62"/>
      <c r="H13" s="62"/>
      <c r="I13" s="62"/>
      <c r="J13" s="62"/>
      <c r="K13" s="62"/>
      <c r="L13" s="62"/>
      <c r="M13" s="153"/>
      <c r="N13" s="309"/>
      <c r="O13" s="376"/>
      <c r="P13" s="376"/>
      <c r="Q13" s="309"/>
      <c r="R13" s="309"/>
      <c r="S13" s="309"/>
    </row>
    <row r="14" spans="1:22" s="95" customFormat="1" ht="9" customHeight="1">
      <c r="A14" s="134"/>
      <c r="B14" s="155"/>
      <c r="C14" s="155"/>
      <c r="D14" s="155"/>
      <c r="E14" s="155"/>
      <c r="F14" s="77"/>
      <c r="G14" s="62"/>
      <c r="H14" s="62"/>
      <c r="I14" s="62"/>
      <c r="J14" s="62"/>
      <c r="K14" s="62"/>
      <c r="L14" s="62"/>
      <c r="M14" s="153"/>
      <c r="N14" s="309"/>
      <c r="O14" s="376"/>
      <c r="P14" s="376"/>
      <c r="R14" s="309"/>
      <c r="S14" s="309"/>
    </row>
    <row r="15" spans="1:22" s="68" customFormat="1" ht="20.100000000000001" customHeight="1">
      <c r="A15" s="150" t="s">
        <v>78</v>
      </c>
      <c r="B15" s="483" t="s">
        <v>196</v>
      </c>
      <c r="C15" s="483"/>
      <c r="D15" s="483"/>
      <c r="E15" s="483"/>
      <c r="F15" s="156"/>
      <c r="G15" s="152">
        <f t="shared" ref="G15:L15" si="1">G16+G19+G22</f>
        <v>17251.022000000001</v>
      </c>
      <c r="H15" s="152">
        <f t="shared" si="1"/>
        <v>19256.417999999998</v>
      </c>
      <c r="I15" s="152">
        <f t="shared" si="1"/>
        <v>20524.348000000002</v>
      </c>
      <c r="J15" s="152">
        <f t="shared" si="1"/>
        <v>21707.277999999998</v>
      </c>
      <c r="K15" s="152">
        <f>K16+K19+K22</f>
        <v>13785.6386</v>
      </c>
      <c r="L15" s="152">
        <f t="shared" si="1"/>
        <v>15455.111000000001</v>
      </c>
      <c r="M15" s="153"/>
      <c r="N15" s="309"/>
      <c r="O15" s="376"/>
      <c r="P15" s="376"/>
      <c r="Q15" s="383"/>
      <c r="R15" s="309"/>
      <c r="S15" s="309"/>
    </row>
    <row r="16" spans="1:22" s="95" customFormat="1" ht="20.100000000000001" customHeight="1">
      <c r="A16" s="157"/>
      <c r="B16" s="134" t="s">
        <v>97</v>
      </c>
      <c r="C16" s="485" t="s">
        <v>197</v>
      </c>
      <c r="D16" s="485"/>
      <c r="E16" s="485"/>
      <c r="F16" s="77"/>
      <c r="G16" s="158">
        <v>7113.6930000000002</v>
      </c>
      <c r="H16" s="158">
        <v>6537.6139999999996</v>
      </c>
      <c r="I16" s="62">
        <v>6771.9629999999997</v>
      </c>
      <c r="J16" s="62">
        <v>7161.3249999999998</v>
      </c>
      <c r="K16" s="62">
        <v>7785.49</v>
      </c>
      <c r="L16" s="62">
        <v>9254.719000000001</v>
      </c>
      <c r="M16" s="153"/>
      <c r="N16" s="408"/>
      <c r="O16" s="376"/>
      <c r="P16" s="376"/>
      <c r="Q16" s="309"/>
      <c r="R16" s="309"/>
      <c r="S16" s="309"/>
    </row>
    <row r="17" spans="1:19" s="95" customFormat="1" ht="20.100000000000001" customHeight="1">
      <c r="A17" s="157"/>
      <c r="B17" s="134"/>
      <c r="C17" s="72" t="s">
        <v>98</v>
      </c>
      <c r="D17" s="486" t="s">
        <v>198</v>
      </c>
      <c r="E17" s="486"/>
      <c r="F17" s="77"/>
      <c r="G17" s="158">
        <v>2969.663</v>
      </c>
      <c r="H17" s="158">
        <v>2111.14</v>
      </c>
      <c r="I17" s="158">
        <v>2110.2379999999998</v>
      </c>
      <c r="J17" s="158">
        <v>2200.4699999999998</v>
      </c>
      <c r="K17" s="158">
        <v>2627.4279999999999</v>
      </c>
      <c r="L17" s="158">
        <v>3410.4650000000001</v>
      </c>
      <c r="M17" s="153"/>
      <c r="N17" s="309"/>
      <c r="O17" s="376"/>
      <c r="P17" s="376"/>
      <c r="Q17" s="309"/>
      <c r="R17" s="309"/>
      <c r="S17" s="309"/>
    </row>
    <row r="18" spans="1:19" s="95" customFormat="1" ht="20.100000000000001" customHeight="1">
      <c r="A18" s="157"/>
      <c r="B18" s="134"/>
      <c r="C18" s="72" t="s">
        <v>99</v>
      </c>
      <c r="D18" s="486" t="s">
        <v>199</v>
      </c>
      <c r="E18" s="486"/>
      <c r="F18" s="77"/>
      <c r="G18" s="158">
        <v>4144.03</v>
      </c>
      <c r="H18" s="158">
        <v>4426.4740000000002</v>
      </c>
      <c r="I18" s="158">
        <v>4661.7250000000004</v>
      </c>
      <c r="J18" s="158">
        <f>J16-J17</f>
        <v>4960.8549999999996</v>
      </c>
      <c r="K18" s="158">
        <f>K16-K17</f>
        <v>5158.0619999999999</v>
      </c>
      <c r="L18" s="158">
        <f>L16-L17</f>
        <v>5844.2540000000008</v>
      </c>
      <c r="M18" s="153"/>
      <c r="N18" s="309"/>
      <c r="O18" s="376"/>
      <c r="P18" s="376"/>
      <c r="Q18" s="309"/>
      <c r="R18" s="309"/>
      <c r="S18" s="309"/>
    </row>
    <row r="19" spans="1:19" s="95" customFormat="1" ht="20.100000000000001" customHeight="1">
      <c r="A19" s="157"/>
      <c r="B19" s="134" t="s">
        <v>100</v>
      </c>
      <c r="C19" s="485" t="s">
        <v>200</v>
      </c>
      <c r="D19" s="485"/>
      <c r="E19" s="485"/>
      <c r="F19" s="77"/>
      <c r="G19" s="158">
        <v>8550.4140000000007</v>
      </c>
      <c r="H19" s="158">
        <v>10960.973</v>
      </c>
      <c r="I19" s="62">
        <v>11783.886</v>
      </c>
      <c r="J19" s="62">
        <v>12699.844999999999</v>
      </c>
      <c r="K19" s="62">
        <v>3501.89</v>
      </c>
      <c r="L19" s="62">
        <v>2887.8430000000003</v>
      </c>
      <c r="M19" s="153"/>
      <c r="N19" s="309"/>
      <c r="O19" s="376"/>
      <c r="P19" s="376"/>
      <c r="Q19" s="309"/>
      <c r="R19" s="309"/>
      <c r="S19" s="309"/>
    </row>
    <row r="20" spans="1:19" s="95" customFormat="1" ht="20.100000000000001" customHeight="1">
      <c r="A20" s="157"/>
      <c r="B20" s="134"/>
      <c r="C20" s="72" t="s">
        <v>101</v>
      </c>
      <c r="D20" s="485" t="s">
        <v>201</v>
      </c>
      <c r="E20" s="485"/>
      <c r="F20" s="485"/>
      <c r="G20" s="158">
        <v>1145.4849999999999</v>
      </c>
      <c r="H20" s="158">
        <v>1048.479</v>
      </c>
      <c r="I20" s="62">
        <v>1220.373</v>
      </c>
      <c r="J20" s="62">
        <v>1076.9829999999999</v>
      </c>
      <c r="K20" s="62">
        <v>1510.9270000000001</v>
      </c>
      <c r="L20" s="62">
        <v>2674.23</v>
      </c>
      <c r="M20" s="153"/>
      <c r="N20" s="309"/>
      <c r="O20" s="376"/>
      <c r="P20" s="376"/>
      <c r="Q20" s="309"/>
      <c r="R20" s="309"/>
      <c r="S20" s="309"/>
    </row>
    <row r="21" spans="1:19" s="95" customFormat="1" ht="20.100000000000001" customHeight="1">
      <c r="A21" s="157"/>
      <c r="B21" s="134"/>
      <c r="C21" s="72" t="s">
        <v>102</v>
      </c>
      <c r="D21" s="485" t="s">
        <v>202</v>
      </c>
      <c r="E21" s="485"/>
      <c r="F21" s="485"/>
      <c r="G21" s="158">
        <v>7404.9290000000001</v>
      </c>
      <c r="H21" s="158">
        <v>9912.4940000000006</v>
      </c>
      <c r="I21" s="62">
        <v>10563.513000000001</v>
      </c>
      <c r="J21" s="158">
        <f>J19-J20</f>
        <v>11622.861999999999</v>
      </c>
      <c r="K21" s="158">
        <f>K19-K20</f>
        <v>1990.9629999999997</v>
      </c>
      <c r="L21" s="158">
        <f>L19-L20</f>
        <v>213.61300000000028</v>
      </c>
      <c r="M21" s="153"/>
      <c r="N21" s="309"/>
      <c r="O21" s="376"/>
      <c r="P21" s="376"/>
      <c r="Q21" s="309"/>
      <c r="R21" s="309"/>
      <c r="S21" s="309"/>
    </row>
    <row r="22" spans="1:19" s="95" customFormat="1" ht="20.100000000000001" customHeight="1">
      <c r="A22" s="157"/>
      <c r="B22" s="134" t="s">
        <v>103</v>
      </c>
      <c r="C22" s="485" t="s">
        <v>203</v>
      </c>
      <c r="D22" s="485"/>
      <c r="E22" s="485"/>
      <c r="F22" s="77"/>
      <c r="G22" s="158">
        <v>1586.915</v>
      </c>
      <c r="H22" s="158">
        <v>1757.8309999999999</v>
      </c>
      <c r="I22" s="158">
        <v>1968.4990000000003</v>
      </c>
      <c r="J22" s="158">
        <v>1846.1079999999999</v>
      </c>
      <c r="K22" s="158">
        <f>K23+K25</f>
        <v>2498.258600000001</v>
      </c>
      <c r="L22" s="158">
        <v>3312.549</v>
      </c>
      <c r="M22" s="153"/>
      <c r="N22" s="309"/>
      <c r="O22" s="376"/>
      <c r="P22" s="376"/>
      <c r="Q22" s="309"/>
      <c r="R22" s="309"/>
      <c r="S22" s="309"/>
    </row>
    <row r="23" spans="1:19" s="95" customFormat="1" ht="19.5" customHeight="1">
      <c r="A23" s="157"/>
      <c r="B23" s="134"/>
      <c r="C23" s="72" t="s">
        <v>166</v>
      </c>
      <c r="D23" s="485" t="s">
        <v>242</v>
      </c>
      <c r="E23" s="485"/>
      <c r="F23" s="485"/>
      <c r="G23" s="158">
        <v>583.44500000000005</v>
      </c>
      <c r="H23" s="158">
        <v>668.28099999999995</v>
      </c>
      <c r="I23" s="158">
        <f>751.87-0.001</f>
        <v>751.86900000000003</v>
      </c>
      <c r="J23" s="158">
        <v>677.7</v>
      </c>
      <c r="K23" s="158">
        <f>896.742</f>
        <v>896.74199999999996</v>
      </c>
      <c r="L23" s="158">
        <v>1391.3889999999999</v>
      </c>
      <c r="M23" s="153"/>
      <c r="N23" s="309"/>
      <c r="O23" s="376"/>
      <c r="P23" s="376"/>
      <c r="Q23" s="309"/>
      <c r="R23" s="309"/>
      <c r="S23" s="309"/>
    </row>
    <row r="24" spans="1:19" s="95" customFormat="1" ht="19.5" customHeight="1">
      <c r="A24" s="157"/>
      <c r="B24" s="134"/>
      <c r="C24" s="72"/>
      <c r="D24" s="489" t="s">
        <v>172</v>
      </c>
      <c r="E24" s="489"/>
      <c r="F24" s="77"/>
      <c r="G24" s="158"/>
      <c r="H24" s="158"/>
      <c r="I24" s="62"/>
      <c r="J24" s="62"/>
      <c r="K24" s="62"/>
      <c r="L24" s="62"/>
      <c r="M24" s="153"/>
      <c r="N24" s="309"/>
      <c r="O24" s="376"/>
      <c r="P24" s="376"/>
      <c r="Q24" s="309"/>
      <c r="R24" s="309"/>
      <c r="S24" s="309"/>
    </row>
    <row r="25" spans="1:19" s="95" customFormat="1" ht="20.100000000000001" customHeight="1">
      <c r="A25" s="157"/>
      <c r="B25" s="134"/>
      <c r="C25" s="72" t="s">
        <v>167</v>
      </c>
      <c r="D25" s="485" t="s">
        <v>204</v>
      </c>
      <c r="E25" s="485"/>
      <c r="F25" s="485"/>
      <c r="G25" s="62">
        <f t="shared" ref="G25:J25" si="2">G22-G23</f>
        <v>1003.4699999999999</v>
      </c>
      <c r="H25" s="62">
        <f t="shared" si="2"/>
        <v>1089.55</v>
      </c>
      <c r="I25" s="62">
        <f t="shared" si="2"/>
        <v>1216.6300000000001</v>
      </c>
      <c r="J25" s="62">
        <f t="shared" si="2"/>
        <v>1168.4079999999999</v>
      </c>
      <c r="K25" s="62">
        <v>1601.5166000000011</v>
      </c>
      <c r="L25" s="62">
        <f>L22-L23</f>
        <v>1921.16</v>
      </c>
      <c r="M25" s="153"/>
      <c r="N25" s="309"/>
      <c r="O25" s="376"/>
      <c r="P25" s="376"/>
      <c r="Q25" s="309"/>
      <c r="R25" s="309"/>
      <c r="S25" s="309"/>
    </row>
    <row r="26" spans="1:19" s="95" customFormat="1" ht="9" customHeight="1">
      <c r="A26" s="157"/>
      <c r="B26" s="157"/>
      <c r="C26" s="77"/>
      <c r="D26" s="77"/>
      <c r="E26" s="77"/>
      <c r="F26" s="77"/>
      <c r="G26" s="298"/>
      <c r="H26" s="187"/>
      <c r="I26" s="158"/>
      <c r="J26" s="158"/>
      <c r="K26" s="333"/>
      <c r="L26" s="158"/>
      <c r="M26" s="153"/>
      <c r="N26" s="309"/>
      <c r="O26" s="376"/>
      <c r="P26" s="376"/>
      <c r="Q26" s="309"/>
      <c r="R26" s="309"/>
      <c r="S26" s="309"/>
    </row>
    <row r="27" spans="1:19" s="68" customFormat="1" ht="20.100000000000001" customHeight="1">
      <c r="A27" s="150" t="s">
        <v>79</v>
      </c>
      <c r="B27" s="483" t="s">
        <v>205</v>
      </c>
      <c r="C27" s="483"/>
      <c r="D27" s="483"/>
      <c r="E27" s="483"/>
      <c r="F27" s="156"/>
      <c r="G27" s="152">
        <v>74979.831000000006</v>
      </c>
      <c r="H27" s="152">
        <v>78944.194999999992</v>
      </c>
      <c r="I27" s="152">
        <f>I28+I29</f>
        <v>79178.182000000001</v>
      </c>
      <c r="J27" s="152">
        <f>J28+J29</f>
        <v>82142.528999999995</v>
      </c>
      <c r="K27" s="152">
        <f>K28+K29</f>
        <v>12502.512000000001</v>
      </c>
      <c r="L27" s="152">
        <f>L28+L29</f>
        <v>320.43100000000004</v>
      </c>
      <c r="M27" s="307"/>
      <c r="N27" s="309"/>
      <c r="O27" s="376"/>
      <c r="P27" s="376"/>
      <c r="Q27" s="309"/>
      <c r="R27" s="309"/>
      <c r="S27" s="309"/>
    </row>
    <row r="28" spans="1:19" s="95" customFormat="1" ht="20.100000000000001" customHeight="1">
      <c r="A28" s="134"/>
      <c r="B28" s="134">
        <v>4.0999999999999996</v>
      </c>
      <c r="C28" s="485" t="s">
        <v>206</v>
      </c>
      <c r="D28" s="485"/>
      <c r="E28" s="485"/>
      <c r="F28" s="77"/>
      <c r="G28" s="158">
        <v>8760.8860000000004</v>
      </c>
      <c r="H28" s="158">
        <v>9223.8719999999994</v>
      </c>
      <c r="I28" s="62">
        <v>9211.5640000000003</v>
      </c>
      <c r="J28" s="62">
        <v>8179.1880000000001</v>
      </c>
      <c r="K28" s="62">
        <v>1503.0719999999999</v>
      </c>
      <c r="L28" s="62">
        <v>37.988999999999997</v>
      </c>
      <c r="M28" s="374"/>
      <c r="N28" s="309"/>
      <c r="O28" s="376"/>
      <c r="P28" s="376"/>
      <c r="Q28" s="309"/>
      <c r="R28" s="309"/>
      <c r="S28" s="309"/>
    </row>
    <row r="29" spans="1:19" s="95" customFormat="1" ht="20.100000000000001" customHeight="1">
      <c r="A29" s="134"/>
      <c r="B29" s="134">
        <v>4.2</v>
      </c>
      <c r="C29" s="485" t="s">
        <v>207</v>
      </c>
      <c r="D29" s="485"/>
      <c r="E29" s="485"/>
      <c r="F29" s="77"/>
      <c r="G29" s="158">
        <v>66218.945000000007</v>
      </c>
      <c r="H29" s="158">
        <f>H30+H31+H32</f>
        <v>69720.323000000004</v>
      </c>
      <c r="I29" s="158">
        <f>I30+I31+I32</f>
        <v>69966.618000000002</v>
      </c>
      <c r="J29" s="158">
        <f t="shared" ref="J29:L29" si="3">J30+J31+J32</f>
        <v>73963.341</v>
      </c>
      <c r="K29" s="158">
        <f t="shared" si="3"/>
        <v>10999.44</v>
      </c>
      <c r="L29" s="158">
        <f t="shared" si="3"/>
        <v>282.44200000000006</v>
      </c>
      <c r="M29" s="374"/>
      <c r="N29" s="309"/>
      <c r="O29" s="376"/>
      <c r="P29" s="376"/>
      <c r="Q29" s="309"/>
      <c r="R29" s="309"/>
      <c r="S29" s="309"/>
    </row>
    <row r="30" spans="1:19" s="95" customFormat="1" ht="20.100000000000001" customHeight="1">
      <c r="A30" s="134"/>
      <c r="B30" s="159"/>
      <c r="C30" s="72" t="s">
        <v>58</v>
      </c>
      <c r="D30" s="485" t="s">
        <v>208</v>
      </c>
      <c r="E30" s="485"/>
      <c r="F30" s="485"/>
      <c r="G30" s="158">
        <v>1123.0329999999999</v>
      </c>
      <c r="H30" s="158">
        <v>1273.829</v>
      </c>
      <c r="I30" s="158">
        <v>1444.713</v>
      </c>
      <c r="J30" s="158">
        <v>1280.2139999999999</v>
      </c>
      <c r="K30" s="158">
        <v>252.35899999999998</v>
      </c>
      <c r="L30" s="158">
        <v>56.693000000000005</v>
      </c>
      <c r="M30" s="153"/>
      <c r="N30" s="309"/>
      <c r="O30" s="376"/>
      <c r="P30" s="376"/>
      <c r="Q30" s="309"/>
      <c r="R30" s="309"/>
      <c r="S30" s="309"/>
    </row>
    <row r="31" spans="1:19" s="95" customFormat="1" ht="20.100000000000001" customHeight="1">
      <c r="A31" s="134"/>
      <c r="B31" s="159"/>
      <c r="C31" s="72" t="s">
        <v>59</v>
      </c>
      <c r="D31" s="485" t="s">
        <v>209</v>
      </c>
      <c r="E31" s="485"/>
      <c r="F31" s="485"/>
      <c r="G31" s="158">
        <v>847.65200000000004</v>
      </c>
      <c r="H31" s="158">
        <v>914.52700000000004</v>
      </c>
      <c r="I31" s="62">
        <v>999.17100000000005</v>
      </c>
      <c r="J31" s="62">
        <v>1268.2149999999999</v>
      </c>
      <c r="K31" s="62">
        <v>353.84500000000003</v>
      </c>
      <c r="L31" s="62">
        <v>99.4</v>
      </c>
      <c r="M31" s="153"/>
      <c r="N31" s="309"/>
      <c r="O31" s="376"/>
      <c r="P31" s="376"/>
      <c r="Q31" s="309"/>
      <c r="R31" s="309"/>
      <c r="S31" s="309"/>
    </row>
    <row r="32" spans="1:19" s="95" customFormat="1" ht="20.100000000000001" customHeight="1">
      <c r="A32" s="134"/>
      <c r="B32" s="134"/>
      <c r="C32" s="72" t="s">
        <v>60</v>
      </c>
      <c r="D32" s="485" t="s">
        <v>210</v>
      </c>
      <c r="E32" s="485"/>
      <c r="F32" s="485"/>
      <c r="G32" s="158">
        <v>64248.260999999999</v>
      </c>
      <c r="H32" s="158">
        <v>67531.967000000004</v>
      </c>
      <c r="I32" s="62">
        <v>67522.733999999997</v>
      </c>
      <c r="J32" s="62">
        <v>71414.911999999997</v>
      </c>
      <c r="K32" s="62">
        <v>10393.236000000001</v>
      </c>
      <c r="L32" s="62">
        <v>126.34900000000005</v>
      </c>
      <c r="M32" s="374"/>
      <c r="N32" s="309"/>
      <c r="O32" s="376"/>
      <c r="P32" s="376"/>
      <c r="Q32" s="309"/>
      <c r="R32" s="309"/>
      <c r="S32" s="309"/>
    </row>
    <row r="33" spans="1:19" s="160" customFormat="1" ht="9" customHeight="1">
      <c r="A33" s="134"/>
      <c r="B33" s="134"/>
      <c r="C33" s="72"/>
      <c r="D33" s="77"/>
      <c r="E33" s="77"/>
      <c r="F33" s="77"/>
      <c r="G33" s="62"/>
      <c r="H33" s="62"/>
      <c r="I33" s="62"/>
      <c r="J33" s="62"/>
      <c r="K33" s="332"/>
      <c r="L33" s="62"/>
      <c r="M33" s="153"/>
      <c r="N33" s="309"/>
      <c r="O33" s="376"/>
      <c r="P33" s="376"/>
      <c r="Q33" s="309"/>
      <c r="R33" s="309"/>
      <c r="S33" s="309"/>
    </row>
    <row r="34" spans="1:19" s="68" customFormat="1" ht="20.100000000000001" customHeight="1">
      <c r="A34" s="150" t="s">
        <v>80</v>
      </c>
      <c r="B34" s="483" t="s">
        <v>211</v>
      </c>
      <c r="C34" s="483"/>
      <c r="D34" s="483"/>
      <c r="E34" s="483"/>
      <c r="F34" s="156"/>
      <c r="G34" s="152">
        <v>4137.12</v>
      </c>
      <c r="H34" s="152">
        <v>4096.5430000000006</v>
      </c>
      <c r="I34" s="152">
        <v>3462.8919999999998</v>
      </c>
      <c r="J34" s="152">
        <v>2655.4369999999999</v>
      </c>
      <c r="K34" s="152">
        <v>3240.8149999999996</v>
      </c>
      <c r="L34" s="152">
        <v>3857.826</v>
      </c>
      <c r="M34" s="153"/>
      <c r="N34" s="309"/>
      <c r="O34" s="376"/>
      <c r="P34" s="376"/>
      <c r="Q34" s="309"/>
      <c r="R34" s="309"/>
      <c r="S34" s="309"/>
    </row>
    <row r="35" spans="1:19" s="160" customFormat="1" ht="9" customHeight="1">
      <c r="A35" s="157"/>
      <c r="B35" s="134"/>
      <c r="C35" s="77"/>
      <c r="D35" s="77"/>
      <c r="E35" s="77"/>
      <c r="F35" s="77"/>
      <c r="G35" s="299"/>
      <c r="H35" s="299"/>
      <c r="I35" s="299"/>
      <c r="J35" s="299"/>
      <c r="K35" s="334"/>
      <c r="L35" s="299"/>
      <c r="M35" s="153"/>
      <c r="N35" s="309"/>
      <c r="O35" s="376"/>
      <c r="P35" s="376"/>
      <c r="Q35" s="309"/>
      <c r="R35" s="309"/>
      <c r="S35" s="309"/>
    </row>
    <row r="36" spans="1:19" s="68" customFormat="1" ht="20.100000000000001" customHeight="1">
      <c r="A36" s="150" t="s">
        <v>81</v>
      </c>
      <c r="B36" s="483" t="s">
        <v>17</v>
      </c>
      <c r="C36" s="483"/>
      <c r="D36" s="483"/>
      <c r="E36" s="483"/>
      <c r="F36" s="156"/>
      <c r="G36" s="152">
        <v>1328.8029999999999</v>
      </c>
      <c r="H36" s="152">
        <v>1250.1239999999998</v>
      </c>
      <c r="I36" s="152">
        <v>1264.3140000000001</v>
      </c>
      <c r="J36" s="152">
        <v>1517.3720000000001</v>
      </c>
      <c r="K36" s="152">
        <v>1746.3020000000001</v>
      </c>
      <c r="L36" s="152">
        <v>2004.9160000000002</v>
      </c>
      <c r="M36" s="153"/>
      <c r="N36" s="309"/>
      <c r="O36" s="376"/>
      <c r="P36" s="376"/>
      <c r="Q36" s="309"/>
      <c r="R36" s="309"/>
      <c r="S36" s="309"/>
    </row>
    <row r="37" spans="1:19" s="95" customFormat="1" ht="20.100000000000001" customHeight="1">
      <c r="A37" s="157"/>
      <c r="B37" s="484" t="s">
        <v>5</v>
      </c>
      <c r="C37" s="484"/>
      <c r="D37" s="484"/>
      <c r="E37" s="484"/>
      <c r="F37" s="77"/>
      <c r="G37" s="299"/>
      <c r="H37" s="299"/>
      <c r="I37" s="299"/>
      <c r="J37" s="299"/>
      <c r="K37" s="334"/>
      <c r="L37" s="299"/>
      <c r="M37" s="153"/>
      <c r="N37" s="309"/>
      <c r="O37" s="376"/>
      <c r="P37" s="376"/>
      <c r="Q37" s="309"/>
      <c r="R37" s="309"/>
      <c r="S37" s="309"/>
    </row>
    <row r="38" spans="1:19" s="160" customFormat="1" ht="9" customHeight="1">
      <c r="A38" s="157"/>
      <c r="B38" s="157"/>
      <c r="C38" s="77"/>
      <c r="D38" s="77"/>
      <c r="E38" s="77"/>
      <c r="F38" s="77"/>
      <c r="G38" s="299"/>
      <c r="H38" s="299"/>
      <c r="I38" s="299"/>
      <c r="J38" s="299"/>
      <c r="K38" s="334"/>
      <c r="L38" s="299"/>
      <c r="M38" s="153"/>
      <c r="N38" s="309"/>
      <c r="O38" s="376"/>
      <c r="P38" s="376"/>
      <c r="Q38" s="309"/>
      <c r="R38" s="309"/>
      <c r="S38" s="309"/>
    </row>
    <row r="39" spans="1:19" s="68" customFormat="1" ht="20.100000000000001" customHeight="1">
      <c r="A39" s="150" t="s">
        <v>82</v>
      </c>
      <c r="B39" s="483" t="s">
        <v>212</v>
      </c>
      <c r="C39" s="483"/>
      <c r="D39" s="483"/>
      <c r="E39" s="483"/>
      <c r="F39" s="156"/>
      <c r="G39" s="152">
        <v>2042.4339999999997</v>
      </c>
      <c r="H39" s="152">
        <v>2301.9749999999999</v>
      </c>
      <c r="I39" s="152">
        <v>2445.259</v>
      </c>
      <c r="J39" s="152">
        <v>2615.61</v>
      </c>
      <c r="K39" s="152">
        <v>2661.527</v>
      </c>
      <c r="L39" s="152">
        <v>2526.875</v>
      </c>
      <c r="M39" s="153"/>
      <c r="N39" s="309"/>
      <c r="O39" s="376"/>
      <c r="P39" s="376"/>
      <c r="Q39" s="309"/>
      <c r="R39" s="309"/>
      <c r="S39" s="309"/>
    </row>
    <row r="40" spans="1:19" s="95" customFormat="1" ht="9" customHeight="1">
      <c r="A40" s="157"/>
      <c r="B40" s="157"/>
      <c r="C40" s="77"/>
      <c r="D40" s="77"/>
      <c r="E40" s="77"/>
      <c r="F40" s="77"/>
      <c r="G40" s="299"/>
      <c r="H40" s="299"/>
      <c r="I40" s="299"/>
      <c r="J40" s="299"/>
      <c r="K40" s="334"/>
      <c r="L40" s="299"/>
      <c r="M40" s="153"/>
      <c r="N40" s="309"/>
      <c r="O40" s="376"/>
      <c r="P40" s="376"/>
      <c r="Q40" s="309"/>
      <c r="R40" s="309"/>
      <c r="S40" s="309"/>
    </row>
    <row r="41" spans="1:19" s="153" customFormat="1" ht="20.100000000000001" customHeight="1">
      <c r="A41" s="150" t="s">
        <v>83</v>
      </c>
      <c r="B41" s="483" t="s">
        <v>18</v>
      </c>
      <c r="C41" s="483"/>
      <c r="D41" s="483"/>
      <c r="E41" s="483"/>
      <c r="F41" s="156"/>
      <c r="G41" s="152">
        <v>475.55099999999999</v>
      </c>
      <c r="H41" s="152">
        <v>1233.0709999999999</v>
      </c>
      <c r="I41" s="152">
        <f>I43+I44</f>
        <v>1074.0650000000001</v>
      </c>
      <c r="J41" s="152">
        <f>J43+J44</f>
        <v>918.52499999999998</v>
      </c>
      <c r="K41" s="152">
        <f>K43+K44</f>
        <v>976.92399999999998</v>
      </c>
      <c r="L41" s="152">
        <f>L43+L44</f>
        <v>1205.8799999999999</v>
      </c>
      <c r="N41" s="309"/>
      <c r="O41" s="376"/>
      <c r="P41" s="376"/>
      <c r="Q41" s="309"/>
      <c r="R41" s="309"/>
      <c r="S41" s="309"/>
    </row>
    <row r="42" spans="1:19" s="95" customFormat="1" ht="20.100000000000001" customHeight="1">
      <c r="A42" s="134"/>
      <c r="B42" s="484" t="s">
        <v>7</v>
      </c>
      <c r="C42" s="484"/>
      <c r="D42" s="484"/>
      <c r="E42" s="484"/>
      <c r="F42" s="77"/>
      <c r="G42" s="62"/>
      <c r="H42" s="62"/>
      <c r="I42" s="62"/>
      <c r="J42" s="62"/>
      <c r="K42" s="62"/>
      <c r="L42" s="62"/>
      <c r="M42" s="153"/>
      <c r="N42" s="309"/>
      <c r="O42" s="376"/>
      <c r="P42" s="376"/>
      <c r="Q42" s="309"/>
      <c r="R42" s="309"/>
      <c r="S42" s="309"/>
    </row>
    <row r="43" spans="1:19" s="95" customFormat="1" ht="20.100000000000001" customHeight="1">
      <c r="A43" s="134"/>
      <c r="B43" s="161" t="s">
        <v>184</v>
      </c>
      <c r="C43" s="485" t="s">
        <v>213</v>
      </c>
      <c r="D43" s="485"/>
      <c r="E43" s="485"/>
      <c r="F43" s="162"/>
      <c r="G43" s="158">
        <v>430.37299999999999</v>
      </c>
      <c r="H43" s="158">
        <v>1128.261</v>
      </c>
      <c r="I43" s="158">
        <v>963.99</v>
      </c>
      <c r="J43" s="158">
        <v>765.13699999999994</v>
      </c>
      <c r="K43" s="158">
        <v>599.82600000000002</v>
      </c>
      <c r="L43" s="158">
        <v>1090.877</v>
      </c>
      <c r="M43" s="153"/>
      <c r="N43" s="309"/>
      <c r="O43" s="376"/>
      <c r="P43" s="376"/>
      <c r="Q43" s="309"/>
      <c r="R43" s="309"/>
      <c r="S43" s="309"/>
    </row>
    <row r="44" spans="1:19" s="95" customFormat="1" ht="21.95" customHeight="1">
      <c r="A44" s="134"/>
      <c r="B44" s="161" t="s">
        <v>185</v>
      </c>
      <c r="C44" s="485" t="s">
        <v>183</v>
      </c>
      <c r="D44" s="485"/>
      <c r="E44" s="485"/>
      <c r="F44" s="162"/>
      <c r="G44" s="158">
        <v>45.177</v>
      </c>
      <c r="H44" s="158">
        <v>104.81100000000001</v>
      </c>
      <c r="I44" s="62">
        <v>110.075</v>
      </c>
      <c r="J44" s="62">
        <v>153.38800000000001</v>
      </c>
      <c r="K44" s="62">
        <v>377.09800000000001</v>
      </c>
      <c r="L44" s="62">
        <v>115.003</v>
      </c>
      <c r="M44" s="153"/>
      <c r="N44" s="309"/>
      <c r="O44" s="376"/>
      <c r="P44" s="376"/>
      <c r="Q44" s="309"/>
      <c r="R44" s="309"/>
      <c r="S44" s="309"/>
    </row>
    <row r="45" spans="1:19" s="95" customFormat="1" ht="15.95" customHeight="1">
      <c r="A45" s="134"/>
      <c r="B45" s="163"/>
      <c r="C45" s="491" t="s">
        <v>182</v>
      </c>
      <c r="D45" s="491"/>
      <c r="E45" s="491"/>
      <c r="F45" s="162"/>
      <c r="G45" s="62"/>
      <c r="H45" s="62"/>
      <c r="I45" s="62"/>
      <c r="J45" s="62"/>
      <c r="K45" s="332"/>
      <c r="L45" s="62"/>
      <c r="M45" s="153"/>
      <c r="N45" s="309"/>
      <c r="O45" s="376"/>
      <c r="P45" s="376"/>
      <c r="Q45" s="309"/>
      <c r="R45" s="309"/>
      <c r="S45" s="309"/>
    </row>
    <row r="46" spans="1:19" s="95" customFormat="1" ht="9" customHeight="1">
      <c r="A46" s="134"/>
      <c r="B46" s="164"/>
      <c r="C46" s="77"/>
      <c r="D46" s="77"/>
      <c r="E46" s="77"/>
      <c r="F46" s="77"/>
      <c r="G46" s="62"/>
      <c r="H46" s="62"/>
      <c r="I46" s="62"/>
      <c r="J46" s="62"/>
      <c r="K46" s="332"/>
      <c r="L46" s="62"/>
      <c r="M46" s="153"/>
      <c r="N46" s="309"/>
      <c r="O46" s="376"/>
      <c r="P46" s="376"/>
      <c r="Q46" s="309"/>
      <c r="R46" s="309"/>
      <c r="S46" s="309"/>
    </row>
    <row r="47" spans="1:19" s="68" customFormat="1" ht="20.100000000000001" customHeight="1">
      <c r="A47" s="150" t="s">
        <v>84</v>
      </c>
      <c r="B47" s="487" t="s">
        <v>19</v>
      </c>
      <c r="C47" s="487"/>
      <c r="D47" s="487"/>
      <c r="E47" s="487"/>
      <c r="F47" s="156"/>
      <c r="G47" s="152">
        <f>G49+G50+G51</f>
        <v>10689.673000000001</v>
      </c>
      <c r="H47" s="152">
        <f>H49+H51+H50</f>
        <v>11506.334000000001</v>
      </c>
      <c r="I47" s="152">
        <f>I49+I51+I50</f>
        <v>11427.906999999999</v>
      </c>
      <c r="J47" s="152">
        <f>J49+J51+J50</f>
        <v>12410.294</v>
      </c>
      <c r="K47" s="152">
        <f>K49+K51+K50</f>
        <v>13350.560000000001</v>
      </c>
      <c r="L47" s="152">
        <f>L49+L51+L50</f>
        <v>13822.404999999999</v>
      </c>
      <c r="M47" s="153"/>
      <c r="N47" s="309"/>
      <c r="O47" s="376"/>
      <c r="P47" s="376"/>
      <c r="Q47" s="309"/>
      <c r="R47" s="309"/>
      <c r="S47" s="309"/>
    </row>
    <row r="48" spans="1:19" s="154" customFormat="1" ht="20.100000000000001" customHeight="1">
      <c r="A48" s="134"/>
      <c r="B48" s="490" t="s">
        <v>8</v>
      </c>
      <c r="C48" s="490"/>
      <c r="D48" s="490"/>
      <c r="E48" s="490"/>
      <c r="F48" s="77"/>
      <c r="G48" s="158"/>
      <c r="H48" s="158"/>
      <c r="I48" s="62"/>
      <c r="J48" s="62"/>
      <c r="K48" s="332"/>
      <c r="L48" s="62"/>
      <c r="M48" s="153"/>
      <c r="N48" s="309"/>
      <c r="O48" s="376"/>
      <c r="P48" s="376"/>
      <c r="Q48" s="309"/>
      <c r="R48" s="309"/>
      <c r="S48" s="309"/>
    </row>
    <row r="49" spans="1:19" s="95" customFormat="1" ht="20.100000000000001" customHeight="1">
      <c r="A49" s="134"/>
      <c r="B49" s="165">
        <v>9.1</v>
      </c>
      <c r="C49" s="486" t="s">
        <v>214</v>
      </c>
      <c r="D49" s="486"/>
      <c r="E49" s="486"/>
      <c r="F49" s="77"/>
      <c r="G49" s="158">
        <v>2649.98</v>
      </c>
      <c r="H49" s="158">
        <v>2462.8310000000001</v>
      </c>
      <c r="I49" s="158">
        <v>2716.7959999999998</v>
      </c>
      <c r="J49" s="158">
        <v>2876.35</v>
      </c>
      <c r="K49" s="158">
        <v>3582.3900000000003</v>
      </c>
      <c r="L49" s="158">
        <v>3750.9380000000001</v>
      </c>
      <c r="M49" s="153"/>
      <c r="N49" s="309"/>
      <c r="O49" s="376"/>
      <c r="P49" s="376"/>
      <c r="Q49" s="309"/>
      <c r="R49" s="309"/>
      <c r="S49" s="309"/>
    </row>
    <row r="50" spans="1:19" ht="20.100000000000001" customHeight="1">
      <c r="A50" s="134"/>
      <c r="B50" s="166" t="s">
        <v>96</v>
      </c>
      <c r="C50" s="486" t="s">
        <v>215</v>
      </c>
      <c r="D50" s="486"/>
      <c r="E50" s="486"/>
      <c r="F50" s="72"/>
      <c r="G50" s="158">
        <f>7533.191-0.028</f>
        <v>7533.1629999999996</v>
      </c>
      <c r="H50" s="158">
        <v>8451.9110000000001</v>
      </c>
      <c r="I50" s="158">
        <v>7874.9750000000004</v>
      </c>
      <c r="J50" s="158">
        <v>8734.2209999999995</v>
      </c>
      <c r="K50" s="158">
        <v>8789.99</v>
      </c>
      <c r="L50" s="158">
        <v>9065.5529999999999</v>
      </c>
      <c r="M50" s="153"/>
      <c r="N50" s="309"/>
      <c r="O50" s="376"/>
      <c r="P50" s="376"/>
      <c r="Q50" s="309"/>
      <c r="R50" s="309"/>
      <c r="S50" s="309"/>
    </row>
    <row r="51" spans="1:19" ht="20.100000000000001" customHeight="1">
      <c r="A51" s="134"/>
      <c r="B51" s="165" t="s">
        <v>104</v>
      </c>
      <c r="C51" s="485" t="s">
        <v>216</v>
      </c>
      <c r="D51" s="485"/>
      <c r="E51" s="485"/>
      <c r="F51" s="72"/>
      <c r="G51" s="158">
        <f>506.5+0.03</f>
        <v>506.53</v>
      </c>
      <c r="H51" s="158">
        <v>591.59199999999998</v>
      </c>
      <c r="I51" s="62">
        <v>836.13599999999997</v>
      </c>
      <c r="J51" s="62">
        <v>799.72299999999996</v>
      </c>
      <c r="K51" s="62">
        <v>978.18</v>
      </c>
      <c r="L51" s="62">
        <v>1005.914</v>
      </c>
      <c r="M51" s="153"/>
      <c r="N51" s="309"/>
      <c r="O51" s="376"/>
      <c r="P51" s="376"/>
      <c r="Q51" s="309"/>
      <c r="R51" s="309"/>
      <c r="S51" s="309"/>
    </row>
    <row r="52" spans="1:19" ht="9" customHeight="1">
      <c r="A52" s="134"/>
      <c r="B52" s="134"/>
      <c r="C52" s="77"/>
      <c r="D52" s="72"/>
      <c r="E52" s="72"/>
      <c r="F52" s="72"/>
      <c r="G52" s="62"/>
      <c r="H52" s="62"/>
      <c r="I52" s="62"/>
      <c r="J52" s="62"/>
      <c r="K52" s="332"/>
      <c r="L52" s="62"/>
      <c r="M52" s="153"/>
      <c r="N52" s="309"/>
      <c r="O52" s="376"/>
      <c r="P52" s="376"/>
      <c r="Q52" s="309"/>
      <c r="R52" s="309"/>
      <c r="S52" s="309"/>
    </row>
    <row r="53" spans="1:19" s="68" customFormat="1" ht="20.100000000000001" customHeight="1">
      <c r="A53" s="150" t="s">
        <v>85</v>
      </c>
      <c r="B53" s="167" t="s">
        <v>217</v>
      </c>
      <c r="C53" s="156"/>
      <c r="D53" s="156"/>
      <c r="E53" s="156"/>
      <c r="F53" s="156"/>
      <c r="G53" s="152">
        <f>G54+G56+G62</f>
        <v>23858.819</v>
      </c>
      <c r="H53" s="152">
        <v>25837.951000000001</v>
      </c>
      <c r="I53" s="152">
        <f>I54+I56+I62</f>
        <v>26865.468000000001</v>
      </c>
      <c r="J53" s="152">
        <f>J54+J56+J62</f>
        <v>29310.034</v>
      </c>
      <c r="K53" s="152">
        <f>K54+K56+K62</f>
        <v>27267.782999999999</v>
      </c>
      <c r="L53" s="152">
        <f>L54+L56+L62</f>
        <v>27074.732</v>
      </c>
      <c r="M53" s="153"/>
      <c r="N53" s="309"/>
      <c r="O53" s="376"/>
      <c r="P53" s="376"/>
      <c r="Q53" s="309"/>
      <c r="R53" s="309"/>
      <c r="S53" s="309"/>
    </row>
    <row r="54" spans="1:19" s="135" customFormat="1" ht="20.100000000000001" customHeight="1">
      <c r="A54" s="134"/>
      <c r="B54" s="165">
        <v>10.1</v>
      </c>
      <c r="C54" s="501" t="s">
        <v>171</v>
      </c>
      <c r="D54" s="501"/>
      <c r="E54" s="501"/>
      <c r="F54" s="72"/>
      <c r="G54" s="158">
        <v>1392.172</v>
      </c>
      <c r="H54" s="158">
        <f>'[1]17F 18R_BOP detail'!$V$99</f>
        <v>1663.144</v>
      </c>
      <c r="I54" s="62">
        <v>1804.731</v>
      </c>
      <c r="J54" s="62">
        <v>2030.2470000000001</v>
      </c>
      <c r="K54" s="62">
        <v>2522.8119999999999</v>
      </c>
      <c r="L54" s="62">
        <v>2887.1130000000003</v>
      </c>
      <c r="M54" s="153"/>
      <c r="N54" s="309"/>
      <c r="O54" s="376"/>
      <c r="P54" s="376"/>
      <c r="Q54" s="309"/>
      <c r="R54" s="309"/>
      <c r="S54" s="309"/>
    </row>
    <row r="55" spans="1:19" s="136" customFormat="1" ht="20.100000000000001" customHeight="1">
      <c r="A55" s="134"/>
      <c r="B55" s="165"/>
      <c r="C55" s="489" t="s">
        <v>1</v>
      </c>
      <c r="D55" s="489"/>
      <c r="E55" s="489"/>
      <c r="F55" s="72"/>
      <c r="G55" s="158"/>
      <c r="H55" s="158"/>
      <c r="I55" s="158"/>
      <c r="J55" s="158"/>
      <c r="K55" s="333"/>
      <c r="L55" s="158"/>
      <c r="M55" s="153"/>
      <c r="N55" s="309"/>
      <c r="O55" s="376"/>
      <c r="P55" s="376"/>
      <c r="Q55" s="309"/>
      <c r="R55" s="309"/>
      <c r="S55" s="309"/>
    </row>
    <row r="56" spans="1:19" ht="19.5" customHeight="1">
      <c r="A56" s="134"/>
      <c r="B56" s="217">
        <v>10.199999999999999</v>
      </c>
      <c r="C56" s="495" t="s">
        <v>22</v>
      </c>
      <c r="D56" s="495"/>
      <c r="E56" s="495"/>
      <c r="F56" s="72"/>
      <c r="G56" s="158">
        <v>7693.9699999999993</v>
      </c>
      <c r="H56" s="158">
        <f>'[1]17F 18R_BOP detail'!$V$100</f>
        <v>9287.9459999999999</v>
      </c>
      <c r="I56" s="158">
        <f>I58+I59+I60</f>
        <v>11272.956</v>
      </c>
      <c r="J56" s="158">
        <f>J58+J59+J60</f>
        <v>12725.377</v>
      </c>
      <c r="K56" s="158">
        <f>K58+K59+K60</f>
        <v>12798.269999999999</v>
      </c>
      <c r="L56" s="158">
        <f>L58+L59+L60</f>
        <v>12042.777</v>
      </c>
      <c r="M56" s="153"/>
      <c r="N56" s="309"/>
      <c r="O56" s="376"/>
      <c r="P56" s="376"/>
      <c r="Q56" s="309"/>
      <c r="R56" s="309"/>
      <c r="S56" s="309"/>
    </row>
    <row r="57" spans="1:19" s="136" customFormat="1" ht="20.100000000000001" customHeight="1">
      <c r="A57" s="134"/>
      <c r="B57" s="165"/>
      <c r="C57" s="489" t="s">
        <v>2</v>
      </c>
      <c r="D57" s="489"/>
      <c r="E57" s="489"/>
      <c r="F57" s="72"/>
      <c r="G57" s="158"/>
      <c r="H57" s="158"/>
      <c r="I57" s="62"/>
      <c r="J57" s="62"/>
      <c r="K57" s="332"/>
      <c r="L57" s="62"/>
      <c r="M57" s="153"/>
      <c r="N57" s="309"/>
      <c r="O57" s="376"/>
      <c r="P57" s="376"/>
      <c r="Q57" s="309"/>
      <c r="R57" s="309"/>
      <c r="S57" s="309"/>
    </row>
    <row r="58" spans="1:19" ht="20.100000000000001" customHeight="1">
      <c r="A58" s="134"/>
      <c r="B58" s="165"/>
      <c r="C58" s="72" t="s">
        <v>51</v>
      </c>
      <c r="D58" s="485" t="s">
        <v>218</v>
      </c>
      <c r="E58" s="485"/>
      <c r="F58" s="485"/>
      <c r="G58" s="158">
        <v>333.34500000000003</v>
      </c>
      <c r="H58" s="158">
        <v>484.54399999999998</v>
      </c>
      <c r="I58" s="158">
        <v>530.24300000000005</v>
      </c>
      <c r="J58" s="158">
        <v>470.565</v>
      </c>
      <c r="K58" s="158">
        <v>432.85700000000003</v>
      </c>
      <c r="L58" s="158">
        <v>499.53</v>
      </c>
      <c r="M58" s="153"/>
      <c r="N58" s="309"/>
      <c r="O58" s="376"/>
      <c r="P58" s="376"/>
      <c r="Q58" s="309"/>
      <c r="R58" s="309"/>
      <c r="S58" s="309"/>
    </row>
    <row r="59" spans="1:19" ht="20.100000000000001" customHeight="1">
      <c r="A59" s="134"/>
      <c r="B59" s="165"/>
      <c r="C59" s="72" t="s">
        <v>52</v>
      </c>
      <c r="D59" s="485" t="s">
        <v>219</v>
      </c>
      <c r="E59" s="485"/>
      <c r="F59" s="485"/>
      <c r="G59" s="158">
        <v>653.04999999999995</v>
      </c>
      <c r="H59" s="158">
        <v>771.32899999999995</v>
      </c>
      <c r="I59" s="158">
        <v>732.32600000000002</v>
      </c>
      <c r="J59" s="158">
        <v>983.12099999999998</v>
      </c>
      <c r="K59" s="158">
        <v>981.22199999999998</v>
      </c>
      <c r="L59" s="158">
        <v>1273.2199999999998</v>
      </c>
      <c r="M59" s="153"/>
      <c r="N59" s="309"/>
      <c r="O59" s="376"/>
      <c r="P59" s="376"/>
      <c r="Q59" s="309"/>
      <c r="R59" s="309"/>
      <c r="S59" s="309"/>
    </row>
    <row r="60" spans="1:19" ht="20.100000000000001" customHeight="1">
      <c r="A60" s="134"/>
      <c r="B60" s="165"/>
      <c r="C60" s="72" t="s">
        <v>53</v>
      </c>
      <c r="D60" s="485" t="s">
        <v>240</v>
      </c>
      <c r="E60" s="485"/>
      <c r="F60" s="485"/>
      <c r="G60" s="158">
        <v>6707.5749999999998</v>
      </c>
      <c r="H60" s="158">
        <v>8032.0730000000003</v>
      </c>
      <c r="I60" s="62">
        <v>10010.387000000001</v>
      </c>
      <c r="J60" s="62">
        <v>11271.691000000001</v>
      </c>
      <c r="K60" s="62">
        <v>11384.190999999999</v>
      </c>
      <c r="L60" s="62">
        <v>10270.027</v>
      </c>
      <c r="M60" s="153"/>
      <c r="N60" s="309"/>
      <c r="O60" s="376"/>
      <c r="P60" s="376"/>
      <c r="Q60" s="309"/>
      <c r="R60" s="309"/>
      <c r="S60" s="309"/>
    </row>
    <row r="61" spans="1:19" ht="20.100000000000001" customHeight="1">
      <c r="A61" s="134"/>
      <c r="B61" s="165"/>
      <c r="C61" s="72"/>
      <c r="D61" s="489" t="s">
        <v>170</v>
      </c>
      <c r="E61" s="489"/>
      <c r="F61" s="489"/>
      <c r="G61" s="158"/>
      <c r="H61" s="158"/>
      <c r="I61" s="158"/>
      <c r="J61" s="158"/>
      <c r="K61" s="333"/>
      <c r="L61" s="158"/>
      <c r="M61" s="153"/>
      <c r="N61" s="309"/>
      <c r="O61" s="376"/>
      <c r="P61" s="376"/>
      <c r="Q61" s="309"/>
      <c r="R61" s="309"/>
      <c r="S61" s="309"/>
    </row>
    <row r="62" spans="1:19" s="136" customFormat="1" ht="19.5" customHeight="1">
      <c r="A62" s="134"/>
      <c r="B62" s="165">
        <v>10.3</v>
      </c>
      <c r="C62" s="488" t="s">
        <v>169</v>
      </c>
      <c r="D62" s="488"/>
      <c r="E62" s="488"/>
      <c r="F62" s="72"/>
      <c r="G62" s="158">
        <v>14772.677</v>
      </c>
      <c r="H62" s="158">
        <v>14886.861000000001</v>
      </c>
      <c r="I62" s="158">
        <f>I65+I67+I68</f>
        <v>13787.780999999999</v>
      </c>
      <c r="J62" s="158">
        <f>J65+J67+J68</f>
        <v>14554.41</v>
      </c>
      <c r="K62" s="158">
        <f>K65+K67+K68</f>
        <v>11946.701000000001</v>
      </c>
      <c r="L62" s="158">
        <f>L65+L67+L68</f>
        <v>12144.842000000001</v>
      </c>
      <c r="M62" s="153"/>
      <c r="N62" s="309"/>
      <c r="O62" s="376"/>
      <c r="P62" s="376"/>
      <c r="Q62" s="309"/>
      <c r="R62" s="309"/>
      <c r="S62" s="309"/>
    </row>
    <row r="63" spans="1:19" s="136" customFormat="1" ht="15" customHeight="1">
      <c r="A63" s="134"/>
      <c r="B63" s="165"/>
      <c r="C63" s="71" t="s">
        <v>168</v>
      </c>
      <c r="D63" s="168"/>
      <c r="E63" s="168"/>
      <c r="F63" s="72"/>
      <c r="G63" s="158"/>
      <c r="H63" s="158"/>
      <c r="I63" s="158"/>
      <c r="J63" s="158"/>
      <c r="K63" s="158"/>
      <c r="L63" s="158"/>
      <c r="M63" s="153"/>
      <c r="N63" s="309"/>
      <c r="O63" s="376"/>
      <c r="P63" s="376"/>
      <c r="Q63" s="309"/>
      <c r="R63" s="309"/>
      <c r="S63" s="309"/>
    </row>
    <row r="64" spans="1:19" s="136" customFormat="1" ht="20.100000000000001" customHeight="1">
      <c r="A64" s="134"/>
      <c r="B64" s="134"/>
      <c r="C64" s="489" t="s">
        <v>10</v>
      </c>
      <c r="D64" s="489"/>
      <c r="E64" s="489"/>
      <c r="F64" s="72"/>
      <c r="G64" s="158"/>
      <c r="H64" s="158"/>
      <c r="I64" s="62"/>
      <c r="J64" s="62"/>
      <c r="K64" s="332"/>
      <c r="L64" s="62"/>
      <c r="M64" s="153"/>
      <c r="N64" s="309"/>
      <c r="O64" s="376"/>
      <c r="P64" s="376"/>
      <c r="Q64" s="309"/>
      <c r="R64" s="309"/>
      <c r="S64" s="309"/>
    </row>
    <row r="65" spans="1:19" s="135" customFormat="1" ht="20.100000000000001" customHeight="1">
      <c r="A65" s="134"/>
      <c r="B65" s="134"/>
      <c r="C65" s="72" t="s">
        <v>54</v>
      </c>
      <c r="D65" s="498" t="s">
        <v>64</v>
      </c>
      <c r="E65" s="498"/>
      <c r="F65" s="72"/>
      <c r="G65" s="158">
        <v>7226.598</v>
      </c>
      <c r="H65" s="158">
        <v>6213.8090000000002</v>
      </c>
      <c r="I65" s="158">
        <v>4858.9539999999997</v>
      </c>
      <c r="J65" s="158">
        <v>6746.4560000000001</v>
      </c>
      <c r="K65" s="158">
        <v>5392.3649999999998</v>
      </c>
      <c r="L65" s="158">
        <v>5125.8770000000004</v>
      </c>
      <c r="M65" s="153"/>
      <c r="N65" s="309"/>
      <c r="O65" s="376"/>
      <c r="P65" s="376"/>
      <c r="Q65" s="309"/>
      <c r="R65" s="309"/>
      <c r="S65" s="309"/>
    </row>
    <row r="66" spans="1:19" s="136" customFormat="1" ht="19.5" customHeight="1">
      <c r="A66" s="134"/>
      <c r="B66" s="134"/>
      <c r="C66" s="72"/>
      <c r="D66" s="489" t="s">
        <v>63</v>
      </c>
      <c r="E66" s="489"/>
      <c r="F66" s="489"/>
      <c r="G66" s="158"/>
      <c r="H66" s="158"/>
      <c r="I66" s="158"/>
      <c r="J66" s="158"/>
      <c r="K66" s="333"/>
      <c r="L66" s="158"/>
      <c r="M66" s="153"/>
      <c r="N66" s="309"/>
      <c r="O66" s="376"/>
      <c r="P66" s="376"/>
      <c r="Q66" s="309"/>
      <c r="R66" s="309"/>
      <c r="S66" s="309"/>
    </row>
    <row r="67" spans="1:19" ht="20.45" customHeight="1">
      <c r="A67" s="134"/>
      <c r="B67" s="134"/>
      <c r="C67" s="72" t="s">
        <v>55</v>
      </c>
      <c r="D67" s="485" t="s">
        <v>220</v>
      </c>
      <c r="E67" s="485"/>
      <c r="F67" s="485"/>
      <c r="G67" s="158">
        <v>990.83899999999983</v>
      </c>
      <c r="H67" s="158">
        <v>1204.223</v>
      </c>
      <c r="I67" s="62">
        <v>1113.3869999999999</v>
      </c>
      <c r="J67" s="62">
        <v>1049.2139999999999</v>
      </c>
      <c r="K67" s="62">
        <v>634.34399999999994</v>
      </c>
      <c r="L67" s="62">
        <v>467.95399999999995</v>
      </c>
      <c r="M67" s="153"/>
      <c r="N67" s="309"/>
      <c r="O67" s="376"/>
      <c r="P67" s="376"/>
      <c r="Q67" s="309"/>
      <c r="R67" s="309"/>
      <c r="S67" s="309"/>
    </row>
    <row r="68" spans="1:19" ht="19.5" customHeight="1">
      <c r="A68" s="134"/>
      <c r="B68" s="134"/>
      <c r="C68" s="72" t="s">
        <v>56</v>
      </c>
      <c r="D68" s="499" t="s">
        <v>241</v>
      </c>
      <c r="E68" s="500"/>
      <c r="F68" s="72"/>
      <c r="G68" s="158">
        <v>6555.24</v>
      </c>
      <c r="H68" s="158">
        <v>7468.8289999999997</v>
      </c>
      <c r="I68" s="158">
        <v>7815.44</v>
      </c>
      <c r="J68" s="158">
        <v>6758.74</v>
      </c>
      <c r="K68" s="158">
        <v>5919.9920000000002</v>
      </c>
      <c r="L68" s="158">
        <v>6551.0109999999995</v>
      </c>
      <c r="M68" s="153"/>
      <c r="N68" s="309"/>
      <c r="O68" s="376"/>
      <c r="P68" s="376"/>
      <c r="Q68" s="309"/>
      <c r="R68" s="309"/>
      <c r="S68" s="309"/>
    </row>
    <row r="69" spans="1:19" ht="15" customHeight="1">
      <c r="A69" s="134"/>
      <c r="B69" s="134"/>
      <c r="C69" s="72"/>
      <c r="D69" s="498" t="s">
        <v>168</v>
      </c>
      <c r="E69" s="498"/>
      <c r="F69" s="72"/>
      <c r="G69" s="158"/>
      <c r="H69" s="158"/>
      <c r="I69" s="158"/>
      <c r="J69" s="158"/>
      <c r="K69" s="333"/>
      <c r="L69" s="158"/>
      <c r="M69" s="153"/>
      <c r="N69" s="309"/>
      <c r="O69" s="376"/>
      <c r="P69" s="376"/>
      <c r="Q69" s="309"/>
      <c r="R69" s="309"/>
      <c r="S69" s="309"/>
    </row>
    <row r="70" spans="1:19" s="136" customFormat="1" ht="19.5" customHeight="1">
      <c r="A70" s="134"/>
      <c r="B70" s="134"/>
      <c r="C70" s="72"/>
      <c r="D70" s="489" t="s">
        <v>94</v>
      </c>
      <c r="E70" s="489"/>
      <c r="F70" s="489"/>
      <c r="G70" s="62"/>
      <c r="H70" s="62"/>
      <c r="I70" s="62"/>
      <c r="J70" s="62"/>
      <c r="K70" s="332"/>
      <c r="L70" s="62"/>
      <c r="M70" s="153"/>
      <c r="N70" s="309"/>
      <c r="O70" s="376"/>
      <c r="P70" s="376"/>
      <c r="Q70" s="309"/>
      <c r="R70" s="309"/>
      <c r="S70" s="309"/>
    </row>
    <row r="71" spans="1:19" ht="9" customHeight="1">
      <c r="A71" s="134"/>
      <c r="B71" s="134"/>
      <c r="C71" s="72"/>
      <c r="D71" s="155"/>
      <c r="E71" s="155"/>
      <c r="F71" s="155"/>
      <c r="G71" s="62"/>
      <c r="H71" s="62"/>
      <c r="I71" s="62"/>
      <c r="J71" s="62"/>
      <c r="K71" s="332"/>
      <c r="L71" s="62"/>
      <c r="M71" s="153"/>
      <c r="N71" s="309"/>
      <c r="O71" s="376"/>
      <c r="P71" s="376"/>
      <c r="Q71" s="309"/>
      <c r="R71" s="309"/>
      <c r="S71" s="309"/>
    </row>
    <row r="72" spans="1:19" s="153" customFormat="1" ht="20.100000000000001" customHeight="1">
      <c r="A72" s="150" t="s">
        <v>86</v>
      </c>
      <c r="B72" s="487" t="s">
        <v>24</v>
      </c>
      <c r="C72" s="487"/>
      <c r="D72" s="487"/>
      <c r="E72" s="487"/>
      <c r="F72" s="156"/>
      <c r="G72" s="152">
        <v>1524.346</v>
      </c>
      <c r="H72" s="152">
        <v>2017.115</v>
      </c>
      <c r="I72" s="152">
        <v>2021.8230000000001</v>
      </c>
      <c r="J72" s="152">
        <f>J74+J76</f>
        <v>2364.0679999999998</v>
      </c>
      <c r="K72" s="152">
        <f>K74+K76</f>
        <v>2516.7809999999999</v>
      </c>
      <c r="L72" s="152">
        <f>L74+L76</f>
        <v>2922.152</v>
      </c>
      <c r="N72" s="309"/>
      <c r="O72" s="376"/>
      <c r="P72" s="376"/>
      <c r="Q72" s="309"/>
      <c r="R72" s="309"/>
      <c r="S72" s="309"/>
    </row>
    <row r="73" spans="1:19" s="154" customFormat="1" ht="20.100000000000001" customHeight="1">
      <c r="A73" s="134"/>
      <c r="B73" s="484" t="s">
        <v>11</v>
      </c>
      <c r="C73" s="484"/>
      <c r="D73" s="484"/>
      <c r="E73" s="484"/>
      <c r="F73" s="77"/>
      <c r="G73" s="62"/>
      <c r="H73" s="62"/>
      <c r="I73" s="62"/>
      <c r="J73" s="62"/>
      <c r="K73" s="62"/>
      <c r="L73" s="62"/>
      <c r="M73" s="153"/>
      <c r="N73" s="309"/>
      <c r="O73" s="376"/>
      <c r="P73" s="376"/>
      <c r="Q73" s="309"/>
      <c r="R73" s="309"/>
      <c r="S73" s="309"/>
    </row>
    <row r="74" spans="1:19" s="95" customFormat="1" ht="17.100000000000001" customHeight="1">
      <c r="A74" s="134"/>
      <c r="B74" s="165" t="s">
        <v>175</v>
      </c>
      <c r="C74" s="485" t="s">
        <v>177</v>
      </c>
      <c r="D74" s="485"/>
      <c r="E74" s="485"/>
      <c r="F74" s="77"/>
      <c r="G74" s="158">
        <v>333.83199999999999</v>
      </c>
      <c r="H74" s="158">
        <v>434.3</v>
      </c>
      <c r="I74" s="158">
        <v>461.59699999999998</v>
      </c>
      <c r="J74" s="158">
        <v>439.46899999999999</v>
      </c>
      <c r="K74" s="158">
        <v>209.22399999999999</v>
      </c>
      <c r="L74" s="158">
        <v>262.80500000000001</v>
      </c>
      <c r="M74" s="308"/>
      <c r="N74" s="309"/>
      <c r="O74" s="376"/>
      <c r="P74" s="376"/>
      <c r="Q74" s="309"/>
      <c r="R74" s="309"/>
      <c r="S74" s="309"/>
    </row>
    <row r="75" spans="1:19" s="95" customFormat="1" ht="19.5" customHeight="1">
      <c r="A75" s="134"/>
      <c r="B75" s="165"/>
      <c r="C75" s="502" t="s">
        <v>178</v>
      </c>
      <c r="D75" s="502"/>
      <c r="E75" s="502"/>
      <c r="F75" s="77"/>
      <c r="G75" s="187"/>
      <c r="H75" s="187"/>
      <c r="I75" s="158"/>
      <c r="J75" s="158"/>
      <c r="K75" s="158"/>
      <c r="L75" s="158"/>
      <c r="M75" s="308"/>
      <c r="N75" s="309"/>
      <c r="O75" s="376"/>
      <c r="P75" s="376"/>
      <c r="Q75" s="309"/>
      <c r="R75" s="309"/>
      <c r="S75" s="309"/>
    </row>
    <row r="76" spans="1:19" ht="17.45" customHeight="1">
      <c r="A76" s="134"/>
      <c r="B76" s="166" t="s">
        <v>176</v>
      </c>
      <c r="C76" s="485" t="s">
        <v>180</v>
      </c>
      <c r="D76" s="485"/>
      <c r="E76" s="485"/>
      <c r="F76" s="72"/>
      <c r="G76" s="158">
        <v>1190.5139999999999</v>
      </c>
      <c r="H76" s="158">
        <v>1582.8150000000001</v>
      </c>
      <c r="I76" s="158">
        <v>1560.2260000000001</v>
      </c>
      <c r="J76" s="158">
        <v>1924.5989999999999</v>
      </c>
      <c r="K76" s="158">
        <v>2307.5569999999998</v>
      </c>
      <c r="L76" s="158">
        <v>2659.3470000000002</v>
      </c>
      <c r="M76" s="308"/>
      <c r="N76" s="309"/>
      <c r="O76" s="376"/>
      <c r="P76" s="376"/>
      <c r="Q76" s="309"/>
      <c r="R76" s="309"/>
      <c r="S76" s="309"/>
    </row>
    <row r="77" spans="1:19" ht="17.100000000000001" customHeight="1">
      <c r="A77" s="134"/>
      <c r="B77" s="166"/>
      <c r="C77" s="485" t="s">
        <v>181</v>
      </c>
      <c r="D77" s="485"/>
      <c r="E77" s="485"/>
      <c r="F77" s="72"/>
      <c r="G77" s="158"/>
      <c r="H77" s="158"/>
      <c r="I77" s="158"/>
      <c r="J77" s="158"/>
      <c r="K77" s="333"/>
      <c r="L77" s="158"/>
      <c r="M77" s="308"/>
      <c r="N77" s="309"/>
      <c r="O77" s="376"/>
      <c r="P77" s="376"/>
      <c r="Q77" s="309"/>
      <c r="R77" s="309"/>
      <c r="S77" s="309"/>
    </row>
    <row r="78" spans="1:19" ht="20.100000000000001" customHeight="1">
      <c r="A78" s="134"/>
      <c r="B78" s="166"/>
      <c r="C78" s="502" t="s">
        <v>179</v>
      </c>
      <c r="D78" s="502"/>
      <c r="E78" s="502"/>
      <c r="F78" s="72"/>
      <c r="G78" s="158"/>
      <c r="H78" s="158"/>
      <c r="I78" s="158"/>
      <c r="J78" s="158"/>
      <c r="K78" s="333"/>
      <c r="L78" s="158"/>
      <c r="M78" s="98"/>
      <c r="N78" s="309"/>
      <c r="O78" s="376"/>
      <c r="P78" s="376"/>
      <c r="Q78" s="309"/>
      <c r="R78" s="309"/>
      <c r="S78" s="309"/>
    </row>
    <row r="79" spans="1:19" s="95" customFormat="1" ht="9" customHeight="1">
      <c r="A79" s="134"/>
      <c r="B79" s="164"/>
      <c r="C79" s="169"/>
      <c r="D79" s="169"/>
      <c r="E79" s="169"/>
      <c r="F79" s="77"/>
      <c r="G79" s="62"/>
      <c r="H79" s="62"/>
      <c r="I79" s="62"/>
      <c r="J79" s="62"/>
      <c r="K79" s="332"/>
      <c r="L79" s="62"/>
      <c r="M79" s="153"/>
      <c r="N79" s="309"/>
      <c r="O79" s="376"/>
      <c r="P79" s="376"/>
      <c r="Q79" s="309"/>
      <c r="R79" s="309"/>
      <c r="S79" s="309"/>
    </row>
    <row r="80" spans="1:19" s="171" customFormat="1" ht="20.100000000000001" customHeight="1">
      <c r="A80" s="150" t="s">
        <v>87</v>
      </c>
      <c r="B80" s="483" t="s">
        <v>25</v>
      </c>
      <c r="C80" s="483"/>
      <c r="D80" s="483"/>
      <c r="E80" s="483"/>
      <c r="F80" s="170"/>
      <c r="G80" s="152">
        <v>364.815</v>
      </c>
      <c r="H80" s="152">
        <v>400.72500000000002</v>
      </c>
      <c r="I80" s="152">
        <v>309.517</v>
      </c>
      <c r="J80" s="152">
        <v>355.82</v>
      </c>
      <c r="K80" s="152">
        <v>330.959</v>
      </c>
      <c r="L80" s="152">
        <v>318.23750000000001</v>
      </c>
      <c r="M80" s="153"/>
      <c r="N80" s="309"/>
      <c r="O80" s="376"/>
      <c r="P80" s="407"/>
      <c r="Q80" s="309"/>
      <c r="R80" s="309"/>
      <c r="S80" s="309"/>
    </row>
    <row r="81" spans="1:19" s="136" customFormat="1" ht="20.100000000000001" customHeight="1">
      <c r="A81" s="134"/>
      <c r="B81" s="484" t="s">
        <v>12</v>
      </c>
      <c r="C81" s="484"/>
      <c r="D81" s="484"/>
      <c r="E81" s="484"/>
      <c r="F81" s="72"/>
      <c r="G81" s="61"/>
      <c r="H81" s="61"/>
      <c r="I81" s="172"/>
      <c r="J81" s="164"/>
      <c r="K81" s="164"/>
      <c r="L81" s="164"/>
      <c r="N81" s="309"/>
      <c r="O81" s="376"/>
      <c r="P81" s="376"/>
      <c r="Q81" s="309"/>
      <c r="R81" s="309"/>
      <c r="S81" s="309"/>
    </row>
    <row r="82" spans="1:19" ht="16.5" customHeight="1">
      <c r="A82" s="134"/>
      <c r="B82" s="164"/>
      <c r="C82" s="72"/>
      <c r="D82" s="72"/>
      <c r="E82" s="72"/>
      <c r="F82" s="72"/>
      <c r="G82" s="59"/>
      <c r="H82" s="59"/>
      <c r="I82" s="172"/>
      <c r="J82" s="164"/>
      <c r="K82" s="164"/>
      <c r="L82" s="164"/>
      <c r="N82" s="309"/>
      <c r="O82" s="376"/>
      <c r="P82" s="376"/>
      <c r="Q82" s="309"/>
      <c r="R82" s="309"/>
      <c r="S82" s="309"/>
    </row>
    <row r="83" spans="1:19" ht="16.5" customHeight="1">
      <c r="A83" s="134"/>
      <c r="B83" s="164"/>
      <c r="C83" s="72"/>
      <c r="D83" s="72"/>
      <c r="E83" s="72"/>
      <c r="F83" s="72"/>
      <c r="G83" s="59"/>
      <c r="H83" s="59"/>
      <c r="I83" s="59"/>
      <c r="J83" s="164"/>
      <c r="K83" s="164"/>
      <c r="L83" s="164"/>
      <c r="N83" s="309"/>
      <c r="O83" s="376"/>
      <c r="P83" s="376"/>
      <c r="Q83" s="309"/>
      <c r="R83" s="309"/>
      <c r="S83" s="309"/>
    </row>
    <row r="84" spans="1:19" ht="16.5" customHeight="1">
      <c r="A84" s="134"/>
      <c r="B84" s="164"/>
      <c r="C84" s="72"/>
      <c r="D84" s="72"/>
      <c r="E84" s="72"/>
      <c r="F84" s="72"/>
      <c r="G84" s="59"/>
      <c r="H84" s="59"/>
      <c r="I84" s="59"/>
      <c r="J84" s="164"/>
      <c r="K84" s="164"/>
      <c r="L84" s="164"/>
      <c r="N84" s="309"/>
      <c r="O84" s="376"/>
      <c r="P84" s="376"/>
      <c r="Q84" s="309"/>
      <c r="R84" s="309"/>
      <c r="S84" s="309"/>
    </row>
    <row r="85" spans="1:19" ht="16.5" customHeight="1">
      <c r="A85" s="494">
        <v>21</v>
      </c>
      <c r="B85" s="494"/>
      <c r="C85" s="494"/>
      <c r="D85" s="494"/>
      <c r="E85" s="494"/>
      <c r="F85" s="494"/>
      <c r="G85" s="494"/>
      <c r="H85" s="494"/>
      <c r="I85" s="494"/>
      <c r="J85" s="494"/>
      <c r="K85" s="494"/>
      <c r="L85" s="304"/>
      <c r="N85" s="309"/>
      <c r="O85" s="375"/>
      <c r="P85" s="375"/>
      <c r="Q85" s="309"/>
      <c r="R85" s="309"/>
      <c r="S85" s="309"/>
    </row>
    <row r="86" spans="1:19" s="174" customFormat="1" ht="26.25" customHeight="1">
      <c r="A86" s="173"/>
      <c r="B86" s="173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N86" s="309"/>
      <c r="O86" s="375"/>
      <c r="P86" s="375"/>
      <c r="Q86" s="309"/>
      <c r="R86" s="309"/>
      <c r="S86" s="309"/>
    </row>
  </sheetData>
  <sheetProtection algorithmName="SHA-512" hashValue="Y6xqKRP1J9koEALwpzpuc0hcoZyYsDSn0XjbwI7e4KKy8/VPs0QZKzPvlTtavavNbuTyEPdPVW82UeZecNLxgQ==" saltValue="4uhLDaJqcl33945/746M3w==" spinCount="100000" sheet="1" objects="1" scenarios="1"/>
  <dataConsolidate/>
  <mergeCells count="65">
    <mergeCell ref="B80:E80"/>
    <mergeCell ref="C22:E22"/>
    <mergeCell ref="D21:F21"/>
    <mergeCell ref="D20:F20"/>
    <mergeCell ref="B42:E42"/>
    <mergeCell ref="C55:E55"/>
    <mergeCell ref="C75:E75"/>
    <mergeCell ref="C76:E76"/>
    <mergeCell ref="C77:E77"/>
    <mergeCell ref="C78:E78"/>
    <mergeCell ref="D65:E65"/>
    <mergeCell ref="B73:E73"/>
    <mergeCell ref="C74:E74"/>
    <mergeCell ref="D58:F58"/>
    <mergeCell ref="D59:F59"/>
    <mergeCell ref="D67:F67"/>
    <mergeCell ref="A2:C3"/>
    <mergeCell ref="J3:K4"/>
    <mergeCell ref="A85:K85"/>
    <mergeCell ref="B48:E48"/>
    <mergeCell ref="C56:E56"/>
    <mergeCell ref="A5:F5"/>
    <mergeCell ref="B47:E47"/>
    <mergeCell ref="D24:E24"/>
    <mergeCell ref="B81:E81"/>
    <mergeCell ref="A7:E7"/>
    <mergeCell ref="D61:F61"/>
    <mergeCell ref="D66:F66"/>
    <mergeCell ref="D70:F70"/>
    <mergeCell ref="D69:E69"/>
    <mergeCell ref="D68:E68"/>
    <mergeCell ref="C54:E54"/>
    <mergeCell ref="C43:E43"/>
    <mergeCell ref="C44:E44"/>
    <mergeCell ref="C49:E49"/>
    <mergeCell ref="C50:E50"/>
    <mergeCell ref="C51:E51"/>
    <mergeCell ref="D60:F60"/>
    <mergeCell ref="B72:E72"/>
    <mergeCell ref="C62:E62"/>
    <mergeCell ref="C64:E64"/>
    <mergeCell ref="B10:E10"/>
    <mergeCell ref="B12:E12"/>
    <mergeCell ref="B13:E13"/>
    <mergeCell ref="C57:E57"/>
    <mergeCell ref="C45:E45"/>
    <mergeCell ref="D23:F23"/>
    <mergeCell ref="D25:F25"/>
    <mergeCell ref="B27:E27"/>
    <mergeCell ref="C28:E28"/>
    <mergeCell ref="C29:E29"/>
    <mergeCell ref="D30:F30"/>
    <mergeCell ref="D31:F31"/>
    <mergeCell ref="B9:E9"/>
    <mergeCell ref="B15:E15"/>
    <mergeCell ref="C16:E16"/>
    <mergeCell ref="D17:E17"/>
    <mergeCell ref="D18:E18"/>
    <mergeCell ref="B36:E36"/>
    <mergeCell ref="B37:E37"/>
    <mergeCell ref="B39:E39"/>
    <mergeCell ref="B41:E41"/>
    <mergeCell ref="C19:E19"/>
    <mergeCell ref="B34:E34"/>
    <mergeCell ref="D32:F32"/>
  </mergeCells>
  <conditionalFormatting sqref="A34:A35">
    <cfRule type="duplicateValues" dxfId="77" priority="16"/>
  </conditionalFormatting>
  <conditionalFormatting sqref="B35">
    <cfRule type="duplicateValues" dxfId="76" priority="15"/>
  </conditionalFormatting>
  <printOptions horizontalCentered="1"/>
  <pageMargins left="0.39370078740157483" right="0.39370078740157483" top="0.47244094488188981" bottom="0.19685039370078741" header="0.31496062992125984" footer="0.11811023622047245"/>
  <pageSetup paperSize="9" scale="53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8"/>
  <sheetViews>
    <sheetView tabSelected="1" view="pageBreakPreview" zoomScale="85" zoomScaleNormal="85" zoomScaleSheetLayoutView="85" workbookViewId="0">
      <pane xSplit="5" ySplit="9" topLeftCell="F43" activePane="bottomRight" state="frozen"/>
      <selection activeCell="D3" sqref="D3"/>
      <selection pane="topRight" activeCell="D3" sqref="D3"/>
      <selection pane="bottomLeft" activeCell="D3" sqref="D3"/>
      <selection pane="bottomRight"/>
    </sheetView>
  </sheetViews>
  <sheetFormatPr defaultColWidth="9.140625" defaultRowHeight="15.75"/>
  <cols>
    <col min="1" max="1" width="3.7109375" style="70" customWidth="1"/>
    <col min="2" max="2" width="10.7109375" style="95" customWidth="1"/>
    <col min="3" max="3" width="5.7109375" style="70" customWidth="1"/>
    <col min="4" max="4" width="5" style="70" customWidth="1"/>
    <col min="5" max="5" width="26.42578125" style="70" customWidth="1"/>
    <col min="6" max="6" width="2.42578125" style="70" customWidth="1"/>
    <col min="7" max="9" width="15.7109375" style="96" customWidth="1"/>
    <col min="10" max="10" width="16.85546875" style="96" bestFit="1" customWidth="1"/>
    <col min="11" max="11" width="18.7109375" style="96" bestFit="1" customWidth="1"/>
    <col min="12" max="13" width="15.7109375" style="96" customWidth="1"/>
    <col min="14" max="14" width="17.140625" style="96" bestFit="1" customWidth="1"/>
    <col min="15" max="15" width="16.28515625" style="96" customWidth="1"/>
    <col min="16" max="16" width="17.5703125" style="96" customWidth="1"/>
    <col min="17" max="17" width="19.140625" style="96" customWidth="1"/>
    <col min="18" max="18" width="22.140625" style="96" customWidth="1"/>
    <col min="19" max="19" width="19.140625" style="96" customWidth="1"/>
    <col min="20" max="21" width="19.140625" style="70" customWidth="1"/>
    <col min="22" max="22" width="14.140625" style="70" bestFit="1" customWidth="1"/>
    <col min="23" max="16384" width="9.140625" style="70"/>
  </cols>
  <sheetData>
    <row r="1" spans="1:47" ht="12.75" customHeight="1"/>
    <row r="2" spans="1:47" ht="15" customHeight="1">
      <c r="A2" s="504" t="s">
        <v>233</v>
      </c>
      <c r="B2" s="504"/>
      <c r="C2" s="504"/>
      <c r="D2" s="97" t="s">
        <v>141</v>
      </c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47" ht="15" customHeight="1">
      <c r="A3" s="504"/>
      <c r="B3" s="504"/>
      <c r="C3" s="504"/>
      <c r="D3" s="99" t="s">
        <v>249</v>
      </c>
      <c r="G3" s="100"/>
      <c r="H3" s="100"/>
      <c r="J3" s="493"/>
      <c r="K3" s="493"/>
      <c r="N3" s="419"/>
      <c r="O3" s="419"/>
      <c r="P3" s="419"/>
      <c r="Q3" s="419"/>
      <c r="R3" s="419"/>
      <c r="S3" s="419"/>
    </row>
    <row r="4" spans="1:47" ht="12" customHeight="1">
      <c r="A4" s="72"/>
      <c r="B4" s="77"/>
      <c r="C4" s="72"/>
      <c r="D4" s="72"/>
      <c r="E4" s="72"/>
      <c r="F4" s="72"/>
      <c r="G4" s="100"/>
      <c r="H4" s="100"/>
      <c r="I4" s="100"/>
      <c r="J4" s="493"/>
      <c r="K4" s="493"/>
      <c r="L4" s="100"/>
      <c r="M4" s="100"/>
      <c r="N4" s="419"/>
      <c r="O4" s="419"/>
      <c r="P4" s="419"/>
      <c r="Q4" s="419"/>
      <c r="R4" s="419"/>
      <c r="S4" s="419"/>
      <c r="U4" s="102"/>
    </row>
    <row r="5" spans="1:47" ht="24.75" customHeight="1">
      <c r="A5" s="496"/>
      <c r="B5" s="496"/>
      <c r="C5" s="496"/>
      <c r="D5" s="496"/>
      <c r="E5" s="496"/>
      <c r="F5" s="496"/>
      <c r="G5" s="389">
        <v>2010</v>
      </c>
      <c r="H5" s="389">
        <v>2011</v>
      </c>
      <c r="I5" s="389">
        <v>2012</v>
      </c>
      <c r="J5" s="389">
        <v>2013</v>
      </c>
      <c r="K5" s="389">
        <v>2014</v>
      </c>
      <c r="L5" s="389">
        <v>2015</v>
      </c>
      <c r="M5" s="389"/>
      <c r="N5" s="103"/>
      <c r="O5" s="103"/>
      <c r="P5" s="106"/>
      <c r="Q5" s="103"/>
      <c r="R5" s="103"/>
      <c r="S5" s="103"/>
      <c r="U5" s="104"/>
    </row>
    <row r="6" spans="1:47" ht="13.5" customHeight="1">
      <c r="A6" s="145"/>
      <c r="B6" s="146"/>
      <c r="C6" s="147"/>
      <c r="D6" s="147"/>
      <c r="E6" s="147"/>
      <c r="F6" s="387"/>
      <c r="G6" s="388"/>
      <c r="H6" s="388"/>
      <c r="I6" s="388"/>
      <c r="J6" s="388"/>
      <c r="K6" s="388"/>
      <c r="L6" s="388"/>
      <c r="M6" s="458"/>
      <c r="N6" s="105"/>
      <c r="O6" s="105"/>
      <c r="P6" s="105"/>
      <c r="Q6" s="105"/>
      <c r="R6" s="105"/>
      <c r="S6" s="105"/>
      <c r="U6" s="104"/>
    </row>
    <row r="7" spans="1:47" s="106" customFormat="1" ht="24.75" customHeight="1" thickBot="1">
      <c r="A7" s="506" t="s">
        <v>230</v>
      </c>
      <c r="B7" s="506" t="s">
        <v>193</v>
      </c>
      <c r="C7" s="506"/>
      <c r="D7" s="506"/>
      <c r="E7" s="506"/>
      <c r="F7" s="335"/>
      <c r="G7" s="336">
        <v>111465.806</v>
      </c>
      <c r="H7" s="336">
        <v>118880.458</v>
      </c>
      <c r="I7" s="336">
        <v>125337.41799999998</v>
      </c>
      <c r="J7" s="336">
        <v>132684.984</v>
      </c>
      <c r="K7" s="336">
        <v>137618.25999999998</v>
      </c>
      <c r="L7" s="336">
        <v>136095.45599999998</v>
      </c>
      <c r="M7" s="254"/>
      <c r="Q7" s="318"/>
      <c r="R7" s="318"/>
      <c r="S7" s="318"/>
      <c r="T7" s="318"/>
      <c r="U7" s="318"/>
      <c r="V7" s="318"/>
      <c r="W7" s="318"/>
      <c r="X7" s="318"/>
    </row>
    <row r="8" spans="1:47" s="95" customFormat="1" ht="12.75" customHeight="1">
      <c r="G8" s="107"/>
      <c r="H8" s="107"/>
      <c r="I8" s="60"/>
      <c r="J8" s="60"/>
      <c r="K8" s="345"/>
      <c r="L8" s="399"/>
      <c r="M8" s="399"/>
      <c r="Q8" s="318"/>
      <c r="R8" s="318"/>
      <c r="S8" s="318"/>
      <c r="T8" s="318"/>
      <c r="U8" s="318"/>
      <c r="V8" s="318"/>
      <c r="W8" s="318"/>
      <c r="X8" s="318"/>
    </row>
    <row r="9" spans="1:47" s="68" customFormat="1" ht="17.100000000000001" customHeight="1">
      <c r="A9" s="108"/>
      <c r="B9" s="109" t="s">
        <v>26</v>
      </c>
      <c r="C9" s="109"/>
      <c r="D9" s="109"/>
      <c r="E9" s="109"/>
      <c r="F9" s="108"/>
      <c r="G9" s="192">
        <v>74469.898000000001</v>
      </c>
      <c r="H9" s="192">
        <v>78507.873999999996</v>
      </c>
      <c r="I9" s="192">
        <v>84796.902000000002</v>
      </c>
      <c r="J9" s="192">
        <v>90980.202999999994</v>
      </c>
      <c r="K9" s="192">
        <v>95698.7</v>
      </c>
      <c r="L9" s="192">
        <v>93825.391723555658</v>
      </c>
      <c r="M9" s="459"/>
      <c r="N9" s="318"/>
      <c r="O9" s="318"/>
      <c r="P9" s="318"/>
      <c r="Q9" s="318"/>
      <c r="R9" s="318"/>
      <c r="S9" s="318"/>
      <c r="T9" s="318"/>
      <c r="U9" s="318"/>
      <c r="V9" s="318"/>
      <c r="W9" s="318"/>
      <c r="X9" s="318"/>
    </row>
    <row r="10" spans="1:47" ht="15" customHeight="1">
      <c r="A10" s="115"/>
      <c r="B10" s="112"/>
      <c r="C10" s="112" t="s">
        <v>30</v>
      </c>
      <c r="D10" s="112"/>
      <c r="E10" s="112"/>
      <c r="G10" s="60">
        <v>36847.440999999999</v>
      </c>
      <c r="H10" s="60">
        <v>39050.050000000003</v>
      </c>
      <c r="I10" s="60">
        <v>40953.99</v>
      </c>
      <c r="J10" s="60">
        <v>42821.885999999999</v>
      </c>
      <c r="K10" s="60">
        <v>43455.987999999998</v>
      </c>
      <c r="L10" s="60">
        <v>41219.072</v>
      </c>
      <c r="M10" s="338"/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</row>
    <row r="11" spans="1:47" ht="15" customHeight="1">
      <c r="B11" s="112"/>
      <c r="C11" s="112" t="s">
        <v>28</v>
      </c>
      <c r="D11" s="112"/>
      <c r="E11" s="112"/>
      <c r="G11" s="60">
        <v>6004.6750000000002</v>
      </c>
      <c r="H11" s="60">
        <v>5578.04</v>
      </c>
      <c r="I11" s="60">
        <v>6596.7790000000005</v>
      </c>
      <c r="J11" s="60">
        <v>7633.7569999999996</v>
      </c>
      <c r="K11" s="60">
        <v>8941.7579999999998</v>
      </c>
      <c r="L11" s="60">
        <v>9240.5130000000008</v>
      </c>
      <c r="M11" s="33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</row>
    <row r="12" spans="1:47" ht="15" customHeight="1">
      <c r="B12" s="112"/>
      <c r="C12" s="112" t="s">
        <v>32</v>
      </c>
      <c r="D12" s="112"/>
      <c r="E12" s="112"/>
      <c r="G12" s="60">
        <v>5208.7979999999998</v>
      </c>
      <c r="H12" s="60">
        <v>5165.7439999999997</v>
      </c>
      <c r="I12" s="60">
        <v>6399.5839999999998</v>
      </c>
      <c r="J12" s="60">
        <v>7847.26</v>
      </c>
      <c r="K12" s="60">
        <v>7467.5829999999996</v>
      </c>
      <c r="L12" s="60">
        <v>8007.45</v>
      </c>
      <c r="M12" s="33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</row>
    <row r="13" spans="1:47" ht="15.75" customHeight="1">
      <c r="B13" s="112"/>
      <c r="C13" s="112" t="s">
        <v>33</v>
      </c>
      <c r="D13" s="112"/>
      <c r="E13" s="112"/>
      <c r="G13" s="60">
        <v>6177.3670000000002</v>
      </c>
      <c r="H13" s="60">
        <v>6062.6689999999999</v>
      </c>
      <c r="I13" s="60">
        <v>5983.7849999999999</v>
      </c>
      <c r="J13" s="60">
        <v>6178.3879999999999</v>
      </c>
      <c r="K13" s="60">
        <v>6022.5069999999996</v>
      </c>
      <c r="L13" s="60">
        <v>6170.5169999999998</v>
      </c>
      <c r="M13" s="338"/>
      <c r="N13" s="318"/>
      <c r="O13" s="318"/>
      <c r="P13" s="318"/>
      <c r="Q13" s="327"/>
      <c r="R13" s="80"/>
      <c r="S13" s="318"/>
      <c r="T13" s="318"/>
      <c r="U13" s="318"/>
      <c r="V13" s="318"/>
      <c r="W13" s="318"/>
      <c r="X13" s="318"/>
    </row>
    <row r="14" spans="1:47" ht="15" customHeight="1">
      <c r="B14" s="112"/>
      <c r="C14" s="112" t="s">
        <v>36</v>
      </c>
      <c r="D14" s="112"/>
      <c r="E14" s="112"/>
      <c r="G14" s="60">
        <v>3600.2779999999998</v>
      </c>
      <c r="H14" s="60">
        <v>3713.5390000000002</v>
      </c>
      <c r="I14" s="60">
        <v>3837.1990000000001</v>
      </c>
      <c r="J14" s="60">
        <v>4091.951</v>
      </c>
      <c r="K14" s="60">
        <v>4089.779</v>
      </c>
      <c r="L14" s="60">
        <v>4470.46</v>
      </c>
      <c r="M14" s="338"/>
      <c r="N14" s="318"/>
      <c r="O14" s="318"/>
      <c r="P14" s="318"/>
      <c r="Q14" s="327"/>
      <c r="R14" s="80"/>
      <c r="S14" s="318"/>
      <c r="T14" s="318"/>
      <c r="U14" s="318"/>
      <c r="V14" s="318"/>
      <c r="W14" s="318"/>
      <c r="X14" s="318"/>
    </row>
    <row r="15" spans="1:47" ht="15" customHeight="1">
      <c r="B15" s="56"/>
      <c r="C15" s="113" t="s">
        <v>31</v>
      </c>
      <c r="D15" s="113"/>
      <c r="E15" s="113"/>
      <c r="F15" s="111"/>
      <c r="G15" s="60">
        <v>2256.922</v>
      </c>
      <c r="H15" s="60">
        <v>2305.7420000000002</v>
      </c>
      <c r="I15" s="60">
        <v>2497.8969999999999</v>
      </c>
      <c r="J15" s="60">
        <v>3043.0659999999998</v>
      </c>
      <c r="K15" s="60">
        <v>3804.7570000000001</v>
      </c>
      <c r="L15" s="60">
        <v>3906.7939999999999</v>
      </c>
      <c r="M15" s="33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</row>
    <row r="16" spans="1:47" ht="15" customHeight="1">
      <c r="B16" s="112"/>
      <c r="C16" s="113" t="s">
        <v>27</v>
      </c>
      <c r="D16" s="113"/>
      <c r="E16" s="113"/>
      <c r="F16" s="111"/>
      <c r="G16" s="60">
        <v>3267.92</v>
      </c>
      <c r="H16" s="60">
        <v>3700.22</v>
      </c>
      <c r="I16" s="60">
        <v>3972.8560000000002</v>
      </c>
      <c r="J16" s="60">
        <v>3589.2130000000002</v>
      </c>
      <c r="K16" s="60">
        <v>4173.0590000000002</v>
      </c>
      <c r="L16" s="60">
        <v>3663.44</v>
      </c>
      <c r="M16" s="338"/>
      <c r="N16" s="318"/>
      <c r="O16" s="318"/>
      <c r="P16" s="318"/>
      <c r="Q16" s="327"/>
      <c r="R16" s="80"/>
      <c r="S16" s="318"/>
      <c r="T16" s="318"/>
      <c r="U16" s="318"/>
      <c r="V16" s="318"/>
      <c r="W16" s="318"/>
      <c r="X16" s="318"/>
    </row>
    <row r="17" spans="1:47" ht="15" customHeight="1">
      <c r="B17" s="112"/>
      <c r="C17" s="112" t="s">
        <v>34</v>
      </c>
      <c r="D17" s="112"/>
      <c r="E17" s="112"/>
      <c r="G17" s="60">
        <v>1264.1479999999999</v>
      </c>
      <c r="H17" s="60">
        <v>1409.2650000000001</v>
      </c>
      <c r="I17" s="60">
        <v>1777.7159999999999</v>
      </c>
      <c r="J17" s="60">
        <v>2116.1990000000001</v>
      </c>
      <c r="K17" s="60">
        <v>2867.9769999999999</v>
      </c>
      <c r="L17" s="60">
        <v>2848.8470000000002</v>
      </c>
      <c r="M17" s="338"/>
      <c r="N17" s="318"/>
      <c r="O17" s="60"/>
      <c r="P17" s="318"/>
      <c r="Q17" s="318"/>
      <c r="R17" s="318"/>
      <c r="S17" s="318"/>
      <c r="T17" s="318"/>
      <c r="U17" s="318"/>
      <c r="V17" s="318"/>
      <c r="W17" s="318"/>
      <c r="X17" s="318"/>
    </row>
    <row r="18" spans="1:47" ht="15" customHeight="1">
      <c r="B18" s="112"/>
      <c r="C18" s="112" t="s">
        <v>29</v>
      </c>
      <c r="D18" s="112"/>
      <c r="E18" s="112"/>
      <c r="G18" s="60">
        <v>1181.3879999999999</v>
      </c>
      <c r="H18" s="60">
        <v>1053.876</v>
      </c>
      <c r="I18" s="60">
        <v>1407.2159999999999</v>
      </c>
      <c r="J18" s="60">
        <v>1642.11</v>
      </c>
      <c r="K18" s="60">
        <v>2364.0410000000002</v>
      </c>
      <c r="L18" s="60">
        <v>2176.8240000000001</v>
      </c>
      <c r="M18" s="33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</row>
    <row r="19" spans="1:47" ht="15" customHeight="1">
      <c r="B19" s="112"/>
      <c r="C19" s="112" t="s">
        <v>92</v>
      </c>
      <c r="D19" s="112"/>
      <c r="E19" s="112"/>
      <c r="G19" s="60">
        <v>1440.5920000000001</v>
      </c>
      <c r="H19" s="60">
        <v>1911.1880000000001</v>
      </c>
      <c r="I19" s="60">
        <v>1933.14</v>
      </c>
      <c r="J19" s="60">
        <v>2011.6790000000001</v>
      </c>
      <c r="K19" s="60">
        <v>1742.6130000000001</v>
      </c>
      <c r="L19" s="60">
        <v>2112.9740000000002</v>
      </c>
      <c r="M19" s="338"/>
      <c r="N19" s="318"/>
      <c r="O19" s="318"/>
      <c r="P19" s="318"/>
      <c r="Q19" s="327"/>
      <c r="R19" s="80"/>
      <c r="S19" s="318"/>
      <c r="T19" s="318"/>
      <c r="U19" s="318"/>
      <c r="V19" s="318"/>
      <c r="W19" s="318"/>
      <c r="X19" s="318"/>
    </row>
    <row r="20" spans="1:47" ht="15" customHeight="1">
      <c r="A20" s="111"/>
      <c r="B20" s="112"/>
      <c r="C20" s="113" t="s">
        <v>93</v>
      </c>
      <c r="D20" s="113"/>
      <c r="E20" s="113"/>
      <c r="F20" s="111"/>
      <c r="G20" s="60">
        <v>501.77</v>
      </c>
      <c r="H20" s="60">
        <v>510.02100000000002</v>
      </c>
      <c r="I20" s="60">
        <v>635.34</v>
      </c>
      <c r="J20" s="60">
        <v>748.72400000000005</v>
      </c>
      <c r="K20" s="60">
        <v>1288.4590000000001</v>
      </c>
      <c r="L20" s="60">
        <v>1647.3510000000001</v>
      </c>
      <c r="M20" s="33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</row>
    <row r="21" spans="1:47" ht="15" customHeight="1">
      <c r="B21" s="112"/>
      <c r="C21" s="112" t="s">
        <v>146</v>
      </c>
      <c r="D21" s="112"/>
      <c r="E21" s="112"/>
      <c r="G21" s="60">
        <v>1170.162</v>
      </c>
      <c r="H21" s="60">
        <v>1180.5419999999999</v>
      </c>
      <c r="I21" s="60">
        <v>1338.752</v>
      </c>
      <c r="J21" s="60">
        <v>1497.4280000000001</v>
      </c>
      <c r="K21" s="60">
        <v>1672.6759999999999</v>
      </c>
      <c r="L21" s="60">
        <v>1558.096</v>
      </c>
      <c r="M21" s="33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</row>
    <row r="22" spans="1:47" ht="15" customHeight="1">
      <c r="B22" s="112"/>
      <c r="C22" s="112" t="s">
        <v>67</v>
      </c>
      <c r="D22" s="112"/>
      <c r="E22" s="112"/>
      <c r="G22" s="60">
        <v>898.94299999999998</v>
      </c>
      <c r="H22" s="60">
        <v>970.47500000000002</v>
      </c>
      <c r="I22" s="60">
        <v>1064.671</v>
      </c>
      <c r="J22" s="60">
        <v>1407.827</v>
      </c>
      <c r="K22" s="60">
        <v>1325.99</v>
      </c>
      <c r="L22" s="60">
        <v>1241.778</v>
      </c>
      <c r="M22" s="33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</row>
    <row r="23" spans="1:47" ht="15" customHeight="1">
      <c r="B23" s="112"/>
      <c r="C23" s="112" t="s">
        <v>147</v>
      </c>
      <c r="D23" s="112"/>
      <c r="E23" s="112"/>
      <c r="G23" s="60">
        <v>619.15200000000004</v>
      </c>
      <c r="H23" s="60">
        <v>734.178</v>
      </c>
      <c r="I23" s="60">
        <v>688.33199999999999</v>
      </c>
      <c r="J23" s="60">
        <v>1041.182</v>
      </c>
      <c r="K23" s="60">
        <v>1046.5999999999999</v>
      </c>
      <c r="L23" s="60">
        <v>797.7</v>
      </c>
      <c r="M23" s="33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</row>
    <row r="24" spans="1:47" ht="15" customHeight="1">
      <c r="A24" s="111"/>
      <c r="B24" s="112"/>
      <c r="C24" s="113" t="s">
        <v>35</v>
      </c>
      <c r="D24" s="113"/>
      <c r="E24" s="113"/>
      <c r="F24" s="111"/>
      <c r="G24" s="60">
        <v>180.18700000000001</v>
      </c>
      <c r="H24" s="60">
        <v>207.072</v>
      </c>
      <c r="I24" s="60">
        <v>330.55500000000001</v>
      </c>
      <c r="J24" s="60">
        <v>529.46600000000001</v>
      </c>
      <c r="K24" s="60">
        <v>903.82500000000005</v>
      </c>
      <c r="L24" s="60">
        <v>664.65099999999995</v>
      </c>
      <c r="M24" s="33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</row>
    <row r="25" spans="1:47" ht="15" customHeight="1">
      <c r="B25" s="56"/>
      <c r="C25" s="112" t="s">
        <v>70</v>
      </c>
      <c r="D25" s="112"/>
      <c r="E25" s="112"/>
      <c r="G25" s="60">
        <v>1409.009</v>
      </c>
      <c r="H25" s="60">
        <v>1875.5920000000001</v>
      </c>
      <c r="I25" s="60">
        <v>1815.49</v>
      </c>
      <c r="J25" s="60">
        <v>530.59100000000001</v>
      </c>
      <c r="K25" s="60">
        <v>436.791</v>
      </c>
      <c r="L25" s="60">
        <v>417.916</v>
      </c>
      <c r="M25" s="338"/>
      <c r="N25" s="318"/>
      <c r="O25" s="318"/>
      <c r="P25" s="318"/>
      <c r="Q25" s="327"/>
      <c r="R25" s="80"/>
      <c r="S25" s="318"/>
      <c r="T25" s="318"/>
      <c r="U25" s="318"/>
      <c r="V25" s="318"/>
      <c r="W25" s="318"/>
      <c r="X25" s="318"/>
    </row>
    <row r="26" spans="1:47" ht="15" customHeight="1">
      <c r="B26" s="112"/>
      <c r="C26" s="116" t="s">
        <v>38</v>
      </c>
      <c r="D26" s="116"/>
      <c r="E26" s="116"/>
      <c r="F26" s="115"/>
      <c r="G26" s="117">
        <v>408.70100000000002</v>
      </c>
      <c r="H26" s="117">
        <v>310.63</v>
      </c>
      <c r="I26" s="60">
        <v>428.57499999999999</v>
      </c>
      <c r="J26" s="60">
        <v>491.36599999999999</v>
      </c>
      <c r="K26" s="60">
        <v>516.44899999999996</v>
      </c>
      <c r="L26" s="60">
        <v>415.92</v>
      </c>
      <c r="M26" s="33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</row>
    <row r="27" spans="1:47" s="115" customFormat="1" ht="15" customHeight="1">
      <c r="A27" s="70"/>
      <c r="B27" s="112"/>
      <c r="C27" s="112" t="s">
        <v>71</v>
      </c>
      <c r="D27" s="112"/>
      <c r="E27" s="112"/>
      <c r="F27" s="70"/>
      <c r="G27" s="60">
        <v>341.42700000000002</v>
      </c>
      <c r="H27" s="60">
        <v>423.726</v>
      </c>
      <c r="I27" s="60">
        <v>506.08100000000002</v>
      </c>
      <c r="J27" s="60">
        <v>435.52199999999999</v>
      </c>
      <c r="K27" s="60">
        <v>441.95800000000003</v>
      </c>
      <c r="L27" s="60">
        <v>383.32</v>
      </c>
      <c r="M27" s="338"/>
      <c r="N27" s="318"/>
      <c r="O27" s="318"/>
      <c r="P27" s="318"/>
      <c r="Q27"/>
      <c r="R27" s="80"/>
      <c r="S27" s="318"/>
      <c r="T27" s="318"/>
      <c r="U27" s="318"/>
      <c r="V27" s="318"/>
      <c r="W27" s="318"/>
      <c r="X27" s="318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</row>
    <row r="28" spans="1:47" ht="15" customHeight="1">
      <c r="B28" s="112"/>
      <c r="C28" s="112" t="s">
        <v>73</v>
      </c>
      <c r="D28" s="112"/>
      <c r="E28" s="112"/>
      <c r="G28" s="60">
        <v>119.303</v>
      </c>
      <c r="H28" s="60">
        <v>159.08099999999999</v>
      </c>
      <c r="I28" s="60">
        <v>250.471</v>
      </c>
      <c r="J28" s="60">
        <v>288.61599999999999</v>
      </c>
      <c r="K28" s="60">
        <v>367.98099999999999</v>
      </c>
      <c r="L28" s="60">
        <v>360.29500000000002</v>
      </c>
      <c r="M28" s="338"/>
      <c r="N28" s="318"/>
      <c r="O28" s="60"/>
      <c r="P28" s="318"/>
      <c r="Q28" s="318"/>
      <c r="R28" s="318"/>
      <c r="S28" s="318"/>
      <c r="T28" s="318"/>
      <c r="U28" s="318"/>
      <c r="V28" s="318"/>
      <c r="W28" s="318"/>
      <c r="X28" s="318"/>
    </row>
    <row r="29" spans="1:47" ht="15" customHeight="1">
      <c r="B29" s="112"/>
      <c r="C29" s="112" t="s">
        <v>37</v>
      </c>
      <c r="D29" s="112"/>
      <c r="E29" s="112"/>
      <c r="G29" s="60">
        <v>127.63</v>
      </c>
      <c r="H29" s="60">
        <v>169.33500000000001</v>
      </c>
      <c r="I29" s="60">
        <v>204.65799999999999</v>
      </c>
      <c r="J29" s="60">
        <v>291.88799999999998</v>
      </c>
      <c r="K29" s="60">
        <v>524.31500000000005</v>
      </c>
      <c r="L29" s="60">
        <v>337.16</v>
      </c>
      <c r="M29" s="338"/>
      <c r="N29" s="318"/>
      <c r="O29" s="60"/>
      <c r="P29" s="318"/>
      <c r="Q29" s="318"/>
      <c r="R29" s="318"/>
      <c r="S29" s="318"/>
      <c r="T29" s="318"/>
      <c r="U29" s="318"/>
      <c r="V29" s="318"/>
      <c r="W29" s="318"/>
      <c r="X29" s="318"/>
    </row>
    <row r="30" spans="1:47" ht="15" customHeight="1">
      <c r="B30" s="112"/>
      <c r="C30" s="113" t="s">
        <v>148</v>
      </c>
      <c r="D30" s="113"/>
      <c r="E30" s="113"/>
      <c r="F30" s="111"/>
      <c r="G30" s="60">
        <v>141.25800000000001</v>
      </c>
      <c r="H30" s="60">
        <v>179.89500000000001</v>
      </c>
      <c r="I30" s="60">
        <v>211.37700000000001</v>
      </c>
      <c r="J30" s="60">
        <v>223.274</v>
      </c>
      <c r="K30" s="60">
        <v>353.86</v>
      </c>
      <c r="L30" s="60">
        <v>304.57900000000001</v>
      </c>
      <c r="M30" s="33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</row>
    <row r="31" spans="1:47" ht="15" customHeight="1">
      <c r="B31" s="112"/>
      <c r="C31" s="112" t="s">
        <v>107</v>
      </c>
      <c r="D31" s="112"/>
      <c r="E31" s="112"/>
      <c r="G31" s="60">
        <v>158.38840661571084</v>
      </c>
      <c r="H31" s="60">
        <v>194.60828434457113</v>
      </c>
      <c r="I31" s="60">
        <v>176.81596003896712</v>
      </c>
      <c r="J31" s="60">
        <v>535.33462564654735</v>
      </c>
      <c r="K31" s="60">
        <v>266.84375402999086</v>
      </c>
      <c r="L31" s="60">
        <v>299.11713726750139</v>
      </c>
      <c r="M31" s="33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</row>
    <row r="32" spans="1:47" ht="15" customHeight="1">
      <c r="A32" s="111"/>
      <c r="B32" s="403"/>
      <c r="C32" s="112" t="s">
        <v>72</v>
      </c>
      <c r="D32" s="112"/>
      <c r="E32" s="112"/>
      <c r="G32" s="60">
        <v>160.86799999999999</v>
      </c>
      <c r="H32" s="60">
        <v>127.056</v>
      </c>
      <c r="I32" s="60">
        <v>259.529</v>
      </c>
      <c r="J32" s="60">
        <v>252.374</v>
      </c>
      <c r="K32" s="60">
        <v>433.31200000000001</v>
      </c>
      <c r="L32" s="60">
        <v>278.13600000000002</v>
      </c>
      <c r="M32" s="33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</row>
    <row r="33" spans="1:24" ht="15" customHeight="1">
      <c r="A33" s="111"/>
      <c r="B33" s="112"/>
      <c r="C33" s="112" t="s">
        <v>108</v>
      </c>
      <c r="D33" s="112"/>
      <c r="E33" s="112"/>
      <c r="G33" s="60">
        <v>108.30735135720595</v>
      </c>
      <c r="H33" s="60">
        <v>120.18130056448987</v>
      </c>
      <c r="I33" s="60">
        <v>132.83226297484308</v>
      </c>
      <c r="J33" s="60">
        <v>139.40726468109131</v>
      </c>
      <c r="K33" s="60">
        <v>203.51143309849286</v>
      </c>
      <c r="L33" s="60">
        <v>219.43441767556453</v>
      </c>
      <c r="M33" s="33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</row>
    <row r="34" spans="1:24" ht="15" customHeight="1">
      <c r="B34" s="56"/>
      <c r="C34" s="112" t="s">
        <v>109</v>
      </c>
      <c r="D34" s="112"/>
      <c r="E34" s="112"/>
      <c r="G34" s="60">
        <v>143.57395642115256</v>
      </c>
      <c r="H34" s="60">
        <v>194.79038364984206</v>
      </c>
      <c r="I34" s="60">
        <v>185.9142900725289</v>
      </c>
      <c r="J34" s="60">
        <v>216.26004616785244</v>
      </c>
      <c r="K34" s="60">
        <v>206.75745695070341</v>
      </c>
      <c r="L34" s="60">
        <v>163.73976253880517</v>
      </c>
      <c r="M34" s="338"/>
      <c r="N34" s="318"/>
      <c r="O34" s="318"/>
      <c r="P34" s="318"/>
      <c r="Q34" s="327"/>
      <c r="R34" s="80"/>
      <c r="S34" s="318"/>
      <c r="T34" s="318"/>
      <c r="U34" s="318"/>
      <c r="V34" s="318"/>
      <c r="W34" s="318"/>
      <c r="X34" s="318"/>
    </row>
    <row r="35" spans="1:24" ht="15" customHeight="1">
      <c r="B35" s="112"/>
      <c r="C35" s="112" t="s">
        <v>130</v>
      </c>
      <c r="D35" s="112"/>
      <c r="E35" s="112"/>
      <c r="G35" s="60">
        <v>77.267500482226097</v>
      </c>
      <c r="H35" s="60">
        <v>88.022152562935744</v>
      </c>
      <c r="I35" s="60">
        <v>101.57619188827729</v>
      </c>
      <c r="J35" s="60">
        <v>130.68025231885588</v>
      </c>
      <c r="K35" s="60">
        <v>150.35963847528018</v>
      </c>
      <c r="L35" s="60">
        <v>116.3134060738043</v>
      </c>
      <c r="M35" s="338"/>
      <c r="N35" s="318"/>
      <c r="O35" s="326"/>
      <c r="P35" s="318"/>
      <c r="Q35" s="318"/>
      <c r="R35" s="318"/>
      <c r="S35" s="318"/>
      <c r="T35" s="318"/>
      <c r="U35" s="318"/>
      <c r="V35" s="318"/>
      <c r="W35" s="318"/>
      <c r="X35" s="318"/>
    </row>
    <row r="36" spans="1:24" ht="15" customHeight="1">
      <c r="A36" s="111"/>
      <c r="B36" s="112"/>
      <c r="C36" s="112" t="s">
        <v>110</v>
      </c>
      <c r="D36" s="112"/>
      <c r="E36" s="112"/>
      <c r="G36" s="60">
        <v>207.42</v>
      </c>
      <c r="H36" s="60">
        <v>309.55</v>
      </c>
      <c r="I36" s="60">
        <v>324.77999999999997</v>
      </c>
      <c r="J36" s="60">
        <v>125.85</v>
      </c>
      <c r="K36" s="60">
        <v>77.016000000000005</v>
      </c>
      <c r="L36" s="60">
        <v>89.346999999999994</v>
      </c>
      <c r="M36" s="33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</row>
    <row r="37" spans="1:24" ht="15" customHeight="1">
      <c r="A37" s="111"/>
      <c r="B37" s="118"/>
      <c r="C37" s="113" t="s">
        <v>149</v>
      </c>
      <c r="D37" s="113"/>
      <c r="E37" s="113"/>
      <c r="F37" s="111"/>
      <c r="G37" s="60">
        <v>447.00200000000001</v>
      </c>
      <c r="H37" s="60">
        <v>802.78599999999994</v>
      </c>
      <c r="I37" s="60">
        <v>780.99</v>
      </c>
      <c r="J37" s="60">
        <v>1118.904</v>
      </c>
      <c r="K37" s="60">
        <v>551.93399999999997</v>
      </c>
      <c r="L37" s="60">
        <v>713.64700000000005</v>
      </c>
      <c r="M37" s="33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</row>
    <row r="38" spans="1:24" s="72" customFormat="1" ht="7.5" customHeight="1">
      <c r="A38" s="119"/>
      <c r="B38" s="120"/>
      <c r="C38" s="121"/>
      <c r="D38" s="121"/>
      <c r="E38" s="121"/>
      <c r="F38" s="119"/>
      <c r="G38" s="67"/>
      <c r="H38" s="67"/>
      <c r="I38" s="67"/>
      <c r="J38" s="296"/>
      <c r="K38" s="67"/>
      <c r="L38" s="67"/>
      <c r="M38" s="340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</row>
    <row r="39" spans="1:24" s="75" customFormat="1" ht="14.1" customHeight="1">
      <c r="B39" s="122" t="s">
        <v>157</v>
      </c>
      <c r="C39" s="74"/>
      <c r="D39" s="74"/>
      <c r="E39" s="74"/>
      <c r="G39" s="123">
        <v>50404.08</v>
      </c>
      <c r="H39" s="123">
        <v>52600.760999999999</v>
      </c>
      <c r="I39" s="123">
        <v>56475.302000000003</v>
      </c>
      <c r="J39" s="123">
        <v>60284.178</v>
      </c>
      <c r="K39" s="123">
        <v>64648.777000000002</v>
      </c>
      <c r="L39" s="123">
        <v>62488.858999999997</v>
      </c>
      <c r="M39" s="460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</row>
    <row r="40" spans="1:24" ht="14.1" customHeight="1">
      <c r="A40" s="111"/>
      <c r="B40" s="118"/>
      <c r="C40" s="113"/>
      <c r="D40" s="113"/>
      <c r="E40" s="113"/>
      <c r="F40" s="111"/>
      <c r="G40" s="461"/>
      <c r="H40" s="461"/>
      <c r="I40" s="461"/>
      <c r="J40" s="461"/>
      <c r="K40" s="461"/>
      <c r="L40" s="461"/>
      <c r="M40" s="401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</row>
    <row r="41" spans="1:24" s="68" customFormat="1" ht="17.100000000000001" customHeight="1">
      <c r="A41" s="108"/>
      <c r="B41" s="109" t="s">
        <v>163</v>
      </c>
      <c r="C41" s="109"/>
      <c r="D41" s="109"/>
      <c r="E41" s="109"/>
      <c r="F41" s="108"/>
      <c r="G41" s="192">
        <v>15366.799000000001</v>
      </c>
      <c r="H41" s="192">
        <v>16818.737000000001</v>
      </c>
      <c r="I41" s="192">
        <v>16028.527</v>
      </c>
      <c r="J41" s="192">
        <v>16610.741000000002</v>
      </c>
      <c r="K41" s="192">
        <v>16697.744999999999</v>
      </c>
      <c r="L41" s="192">
        <v>18339.050000000003</v>
      </c>
      <c r="M41" s="459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</row>
    <row r="42" spans="1:24" ht="15" customHeight="1">
      <c r="A42" s="111"/>
      <c r="B42" s="118"/>
      <c r="C42" s="112" t="s">
        <v>65</v>
      </c>
      <c r="D42" s="112"/>
      <c r="E42" s="112"/>
      <c r="G42" s="60">
        <v>366.85199999999998</v>
      </c>
      <c r="H42" s="60">
        <v>412.37299999999999</v>
      </c>
      <c r="I42" s="60">
        <v>468.65</v>
      </c>
      <c r="J42" s="60">
        <v>1103.4390000000001</v>
      </c>
      <c r="K42" s="60">
        <v>685.05100000000004</v>
      </c>
      <c r="L42" s="60">
        <v>534.52700000000004</v>
      </c>
      <c r="M42" s="33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</row>
    <row r="43" spans="1:24" ht="15" customHeight="1">
      <c r="A43" s="111"/>
      <c r="B43" s="420"/>
      <c r="C43" s="113" t="s">
        <v>150</v>
      </c>
      <c r="D43" s="113"/>
      <c r="E43" s="113"/>
      <c r="F43" s="111"/>
      <c r="G43" s="60">
        <v>441.28100000000001</v>
      </c>
      <c r="H43" s="60">
        <v>474.47800000000001</v>
      </c>
      <c r="I43" s="60">
        <v>626.25300000000004</v>
      </c>
      <c r="J43" s="60">
        <v>535.45000000000005</v>
      </c>
      <c r="K43" s="60">
        <v>521.80100000000004</v>
      </c>
      <c r="L43" s="60">
        <v>408.35399999999998</v>
      </c>
      <c r="M43" s="33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</row>
    <row r="44" spans="1:24" ht="15" customHeight="1">
      <c r="B44" s="118"/>
      <c r="C44" s="113" t="s">
        <v>164</v>
      </c>
      <c r="D44" s="113"/>
      <c r="E44" s="113"/>
      <c r="F44" s="111"/>
      <c r="G44" s="60">
        <v>14558.665999999999</v>
      </c>
      <c r="H44" s="60">
        <v>15931.886</v>
      </c>
      <c r="I44" s="60">
        <v>14933.624</v>
      </c>
      <c r="J44" s="60">
        <v>14971.852000000001</v>
      </c>
      <c r="K44" s="60">
        <v>15490.893</v>
      </c>
      <c r="L44" s="60">
        <v>17396.169000000002</v>
      </c>
      <c r="M44" s="33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</row>
    <row r="45" spans="1:24" ht="14.1" customHeight="1">
      <c r="A45" s="111"/>
      <c r="B45" s="118"/>
      <c r="C45" s="113"/>
      <c r="D45" s="113"/>
      <c r="E45" s="113"/>
      <c r="F45" s="111"/>
      <c r="G45" s="195"/>
      <c r="H45" s="195"/>
      <c r="I45" s="195"/>
      <c r="J45" s="195"/>
      <c r="K45" s="195"/>
      <c r="L45" s="195"/>
      <c r="M45" s="402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</row>
    <row r="46" spans="1:24" s="68" customFormat="1" ht="17.100000000000001" customHeight="1">
      <c r="A46" s="108"/>
      <c r="B46" s="109" t="s">
        <v>39</v>
      </c>
      <c r="C46" s="109"/>
      <c r="D46" s="109"/>
      <c r="E46" s="109"/>
      <c r="F46" s="108"/>
      <c r="G46" s="192">
        <v>14400.163000000002</v>
      </c>
      <c r="H46" s="192">
        <v>15548.223000000002</v>
      </c>
      <c r="I46" s="192">
        <v>17283.000999999997</v>
      </c>
      <c r="J46" s="192">
        <v>17769.492000000002</v>
      </c>
      <c r="K46" s="192">
        <v>17363.891</v>
      </c>
      <c r="L46" s="192">
        <v>17187.964</v>
      </c>
      <c r="M46" s="459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</row>
    <row r="47" spans="1:24" ht="15" customHeight="1">
      <c r="A47" s="111"/>
      <c r="B47" s="112"/>
      <c r="C47" s="113" t="s">
        <v>66</v>
      </c>
      <c r="D47" s="113"/>
      <c r="E47" s="113"/>
      <c r="F47" s="111"/>
      <c r="G47" s="60">
        <v>4767.299</v>
      </c>
      <c r="H47" s="60">
        <v>6163.07</v>
      </c>
      <c r="I47" s="60">
        <v>6373.5630000000001</v>
      </c>
      <c r="J47" s="60">
        <v>6202.8689999999997</v>
      </c>
      <c r="K47" s="60">
        <v>6547.7489999999998</v>
      </c>
      <c r="L47" s="60">
        <v>6474.3069999999998</v>
      </c>
      <c r="M47" s="33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</row>
    <row r="48" spans="1:24" ht="15" customHeight="1">
      <c r="B48" s="112"/>
      <c r="C48" s="112" t="s">
        <v>41</v>
      </c>
      <c r="D48" s="112"/>
      <c r="E48" s="112"/>
      <c r="G48" s="60">
        <v>1402.2349999999999</v>
      </c>
      <c r="H48" s="60">
        <v>838.923</v>
      </c>
      <c r="I48" s="60">
        <v>1272.4169999999999</v>
      </c>
      <c r="J48" s="60">
        <v>1312.636</v>
      </c>
      <c r="K48" s="60">
        <v>743.65800000000002</v>
      </c>
      <c r="L48" s="60">
        <v>2878.6610000000001</v>
      </c>
      <c r="M48" s="33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</row>
    <row r="49" spans="1:24" ht="15" customHeight="1">
      <c r="B49" s="112"/>
      <c r="C49" s="113" t="s">
        <v>42</v>
      </c>
      <c r="D49" s="113"/>
      <c r="E49" s="113"/>
      <c r="F49" s="111"/>
      <c r="G49" s="60">
        <v>2363.2860000000001</v>
      </c>
      <c r="H49" s="60">
        <v>2345.4229999999998</v>
      </c>
      <c r="I49" s="60">
        <v>2098.279</v>
      </c>
      <c r="J49" s="60">
        <v>1929.836</v>
      </c>
      <c r="K49" s="60">
        <v>1909.6659999999999</v>
      </c>
      <c r="L49" s="60">
        <v>1943.2180000000001</v>
      </c>
      <c r="M49" s="33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</row>
    <row r="50" spans="1:24" ht="15" customHeight="1">
      <c r="B50" s="112"/>
      <c r="C50" s="112" t="s">
        <v>40</v>
      </c>
      <c r="D50" s="112"/>
      <c r="E50" s="112"/>
      <c r="G50" s="60">
        <v>872.41899999999998</v>
      </c>
      <c r="H50" s="60">
        <v>1268.509</v>
      </c>
      <c r="I50" s="60">
        <v>1766.2850000000001</v>
      </c>
      <c r="J50" s="60">
        <v>2201.7959999999998</v>
      </c>
      <c r="K50" s="60">
        <v>1530.8009999999999</v>
      </c>
      <c r="L50" s="60">
        <v>1458.376</v>
      </c>
      <c r="M50" s="33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</row>
    <row r="51" spans="1:24" ht="15" customHeight="1">
      <c r="B51" s="112"/>
      <c r="C51" s="112" t="s">
        <v>45</v>
      </c>
      <c r="D51" s="112"/>
      <c r="E51" s="112"/>
      <c r="G51" s="60">
        <v>2117.6219999999998</v>
      </c>
      <c r="H51" s="60">
        <v>2144.261</v>
      </c>
      <c r="I51" s="60">
        <v>2483.9340000000002</v>
      </c>
      <c r="J51" s="60">
        <v>2595.4479999999999</v>
      </c>
      <c r="K51" s="60">
        <v>2816.5949999999998</v>
      </c>
      <c r="L51" s="60">
        <v>680.375</v>
      </c>
      <c r="M51" s="33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</row>
    <row r="52" spans="1:24" ht="15" customHeight="1">
      <c r="A52" s="111"/>
      <c r="B52" s="112"/>
      <c r="C52" s="113" t="s">
        <v>68</v>
      </c>
      <c r="D52" s="113"/>
      <c r="E52" s="113"/>
      <c r="F52" s="111"/>
      <c r="G52" s="60">
        <v>416.59500000000003</v>
      </c>
      <c r="H52" s="60">
        <v>457.28500000000003</v>
      </c>
      <c r="I52" s="60">
        <v>579.01</v>
      </c>
      <c r="J52" s="60">
        <v>516.00800000000004</v>
      </c>
      <c r="K52" s="60">
        <v>560.70600000000002</v>
      </c>
      <c r="L52" s="60">
        <v>500.91300000000001</v>
      </c>
      <c r="M52" s="33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</row>
    <row r="53" spans="1:24" ht="15" customHeight="1">
      <c r="A53" s="111"/>
      <c r="B53" s="112"/>
      <c r="C53" s="113" t="s">
        <v>43</v>
      </c>
      <c r="D53" s="113"/>
      <c r="E53" s="113"/>
      <c r="F53" s="111"/>
      <c r="G53" s="60">
        <v>616.45799999999997</v>
      </c>
      <c r="H53" s="60">
        <v>522.82500000000005</v>
      </c>
      <c r="I53" s="60">
        <v>501.56</v>
      </c>
      <c r="J53" s="60">
        <v>497.012</v>
      </c>
      <c r="K53" s="60">
        <v>576.60199999999998</v>
      </c>
      <c r="L53" s="60">
        <v>480.10199999999998</v>
      </c>
      <c r="M53" s="33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</row>
    <row r="54" spans="1:24" ht="15" customHeight="1">
      <c r="A54" s="111"/>
      <c r="B54" s="112"/>
      <c r="C54" s="112" t="s">
        <v>44</v>
      </c>
      <c r="D54" s="112"/>
      <c r="E54" s="112"/>
      <c r="G54" s="60">
        <v>194.648</v>
      </c>
      <c r="H54" s="60">
        <v>252.471</v>
      </c>
      <c r="I54" s="60">
        <v>366.94</v>
      </c>
      <c r="J54" s="60">
        <v>441.286</v>
      </c>
      <c r="K54" s="60">
        <v>359.702</v>
      </c>
      <c r="L54" s="60">
        <v>448.423</v>
      </c>
      <c r="M54" s="33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</row>
    <row r="55" spans="1:24" ht="15" customHeight="1">
      <c r="B55" s="112"/>
      <c r="C55" s="112" t="s">
        <v>106</v>
      </c>
      <c r="D55" s="112"/>
      <c r="E55" s="112"/>
      <c r="G55" s="60">
        <v>233.893</v>
      </c>
      <c r="H55" s="60">
        <v>356.42700000000002</v>
      </c>
      <c r="I55" s="60">
        <v>313.084</v>
      </c>
      <c r="J55" s="60">
        <v>295.15800000000002</v>
      </c>
      <c r="K55" s="60">
        <v>221.11199999999999</v>
      </c>
      <c r="L55" s="60">
        <v>375.20499999999998</v>
      </c>
      <c r="M55" s="33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</row>
    <row r="56" spans="1:24" ht="15" customHeight="1">
      <c r="B56" s="112"/>
      <c r="C56" s="112" t="s">
        <v>105</v>
      </c>
      <c r="D56" s="112"/>
      <c r="E56" s="112"/>
      <c r="G56" s="60">
        <v>164.91200000000001</v>
      </c>
      <c r="H56" s="60">
        <v>146.31</v>
      </c>
      <c r="I56" s="60">
        <v>170.33799999999999</v>
      </c>
      <c r="J56" s="60">
        <v>205.37799999999999</v>
      </c>
      <c r="K56" s="60">
        <v>244.125</v>
      </c>
      <c r="L56" s="60">
        <v>366.17</v>
      </c>
      <c r="M56" s="33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</row>
    <row r="57" spans="1:24" ht="15" customHeight="1">
      <c r="A57" s="111"/>
      <c r="B57" s="112"/>
      <c r="C57" s="113" t="s">
        <v>151</v>
      </c>
      <c r="D57" s="113"/>
      <c r="E57" s="113"/>
      <c r="F57" s="111"/>
      <c r="G57" s="60">
        <v>135.62799999999999</v>
      </c>
      <c r="H57" s="60">
        <v>169.39400000000001</v>
      </c>
      <c r="I57" s="60">
        <v>205.06100000000001</v>
      </c>
      <c r="J57" s="60">
        <v>256.661</v>
      </c>
      <c r="K57" s="60">
        <v>318.60899999999998</v>
      </c>
      <c r="L57" s="60">
        <v>295.495</v>
      </c>
      <c r="M57" s="33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</row>
    <row r="58" spans="1:24" ht="15" customHeight="1">
      <c r="A58" s="111"/>
      <c r="B58" s="112"/>
      <c r="C58" s="113" t="s">
        <v>69</v>
      </c>
      <c r="D58" s="113"/>
      <c r="E58" s="113"/>
      <c r="F58" s="111"/>
      <c r="G58" s="60">
        <v>26.279</v>
      </c>
      <c r="H58" s="60">
        <v>37.703000000000003</v>
      </c>
      <c r="I58" s="60">
        <v>38.06</v>
      </c>
      <c r="J58" s="60">
        <v>139.58099999999999</v>
      </c>
      <c r="K58" s="60">
        <v>327.78399999999999</v>
      </c>
      <c r="L58" s="60">
        <v>266.29899999999998</v>
      </c>
      <c r="M58" s="338"/>
      <c r="N58" s="318"/>
      <c r="O58" s="114"/>
      <c r="P58" s="318"/>
      <c r="Q58" s="318"/>
      <c r="R58" s="318"/>
      <c r="S58" s="318"/>
      <c r="T58" s="318"/>
      <c r="U58" s="318"/>
      <c r="V58" s="318"/>
      <c r="W58" s="318"/>
      <c r="X58" s="318"/>
    </row>
    <row r="59" spans="1:24" ht="15" customHeight="1">
      <c r="A59" s="111"/>
      <c r="B59" s="112"/>
      <c r="C59" s="113" t="s">
        <v>74</v>
      </c>
      <c r="D59" s="113"/>
      <c r="E59" s="113"/>
      <c r="F59" s="111"/>
      <c r="G59" s="60">
        <v>414.80599999999998</v>
      </c>
      <c r="H59" s="60">
        <v>282.096</v>
      </c>
      <c r="I59" s="60">
        <v>276.86200000000002</v>
      </c>
      <c r="J59" s="60">
        <v>274.642</v>
      </c>
      <c r="K59" s="60">
        <v>271.52699999999999</v>
      </c>
      <c r="L59" s="60">
        <v>256.5</v>
      </c>
      <c r="M59" s="33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</row>
    <row r="60" spans="1:24" ht="15" customHeight="1">
      <c r="A60" s="111"/>
      <c r="B60" s="118"/>
      <c r="C60" s="113" t="s">
        <v>152</v>
      </c>
      <c r="D60" s="113"/>
      <c r="E60" s="113"/>
      <c r="F60" s="111"/>
      <c r="G60" s="60">
        <v>674.08299999999997</v>
      </c>
      <c r="H60" s="60">
        <v>563.52599999999995</v>
      </c>
      <c r="I60" s="60">
        <v>837.60799999999995</v>
      </c>
      <c r="J60" s="60">
        <v>901.18100000000004</v>
      </c>
      <c r="K60" s="60">
        <v>935.255</v>
      </c>
      <c r="L60" s="60">
        <v>763.92</v>
      </c>
      <c r="M60" s="33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</row>
    <row r="61" spans="1:24" s="72" customFormat="1" ht="7.5" customHeight="1">
      <c r="A61" s="119"/>
      <c r="B61" s="120"/>
      <c r="C61" s="121"/>
      <c r="D61" s="121"/>
      <c r="E61" s="121"/>
      <c r="F61" s="119"/>
      <c r="G61" s="67"/>
      <c r="H61" s="296"/>
      <c r="I61" s="296"/>
      <c r="J61" s="296"/>
      <c r="K61" s="296"/>
      <c r="L61" s="296"/>
      <c r="M61" s="462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</row>
    <row r="62" spans="1:24" s="129" customFormat="1" ht="14.45" customHeight="1">
      <c r="A62" s="127"/>
      <c r="B62" s="128" t="s">
        <v>246</v>
      </c>
      <c r="C62" s="128"/>
      <c r="D62" s="128"/>
      <c r="E62" s="128"/>
      <c r="G62" s="123">
        <v>8637.7960000000003</v>
      </c>
      <c r="H62" s="123">
        <v>8473.16</v>
      </c>
      <c r="I62" s="123">
        <v>9740.1219999999994</v>
      </c>
      <c r="J62" s="123">
        <v>10443.671</v>
      </c>
      <c r="K62" s="123">
        <v>9507.5370000000003</v>
      </c>
      <c r="L62" s="123">
        <v>9419.66</v>
      </c>
      <c r="M62" s="460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</row>
    <row r="63" spans="1:24" ht="14.1" customHeight="1">
      <c r="A63" s="111"/>
      <c r="B63" s="118"/>
      <c r="C63" s="113"/>
      <c r="D63" s="113"/>
      <c r="E63" s="113"/>
      <c r="F63" s="111"/>
      <c r="G63" s="60"/>
      <c r="H63" s="60"/>
      <c r="I63" s="60"/>
      <c r="J63" s="60"/>
      <c r="K63" s="60"/>
      <c r="L63" s="60"/>
      <c r="M63" s="33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</row>
    <row r="64" spans="1:24" s="68" customFormat="1" ht="17.100000000000001" customHeight="1">
      <c r="A64" s="108"/>
      <c r="B64" s="109" t="s">
        <v>46</v>
      </c>
      <c r="C64" s="109"/>
      <c r="D64" s="109"/>
      <c r="E64" s="109"/>
      <c r="F64" s="108"/>
      <c r="G64" s="192">
        <v>5941.076</v>
      </c>
      <c r="H64" s="192">
        <v>6429.8620000000001</v>
      </c>
      <c r="I64" s="192">
        <v>5914.4789999999994</v>
      </c>
      <c r="J64" s="192">
        <v>5781.8689999999997</v>
      </c>
      <c r="K64" s="192">
        <v>6001.9769999999999</v>
      </c>
      <c r="L64" s="192">
        <v>5313.8019999999997</v>
      </c>
      <c r="M64" s="459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</row>
    <row r="65" spans="1:24" ht="15" customHeight="1">
      <c r="A65" s="111"/>
      <c r="B65" s="118"/>
      <c r="C65" s="113" t="s">
        <v>47</v>
      </c>
      <c r="D65" s="113"/>
      <c r="E65" s="113"/>
      <c r="F65" s="111"/>
      <c r="G65" s="60">
        <v>5439.9759999999997</v>
      </c>
      <c r="H65" s="60">
        <v>5739.3789999999999</v>
      </c>
      <c r="I65" s="60">
        <v>5220.2489999999998</v>
      </c>
      <c r="J65" s="60">
        <v>5136.6629999999996</v>
      </c>
      <c r="K65" s="60">
        <v>5152.5039999999999</v>
      </c>
      <c r="L65" s="60">
        <v>4525.3149999999996</v>
      </c>
      <c r="M65" s="33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</row>
    <row r="66" spans="1:24" ht="15" customHeight="1">
      <c r="A66" s="111"/>
      <c r="B66" s="118"/>
      <c r="C66" s="113" t="s">
        <v>48</v>
      </c>
      <c r="D66" s="113"/>
      <c r="E66" s="113"/>
      <c r="F66" s="111"/>
      <c r="G66" s="60">
        <v>412.964</v>
      </c>
      <c r="H66" s="60">
        <v>599.41399999999999</v>
      </c>
      <c r="I66" s="60">
        <v>559.995</v>
      </c>
      <c r="J66" s="60">
        <v>584.71400000000006</v>
      </c>
      <c r="K66" s="60">
        <v>800.58900000000006</v>
      </c>
      <c r="L66" s="60">
        <v>661.46299999999997</v>
      </c>
      <c r="M66" s="33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</row>
    <row r="67" spans="1:24" ht="15" customHeight="1">
      <c r="A67" s="111"/>
      <c r="B67" s="118"/>
      <c r="C67" s="113" t="s">
        <v>153</v>
      </c>
      <c r="D67" s="113"/>
      <c r="E67" s="113"/>
      <c r="F67" s="111"/>
      <c r="G67" s="60">
        <v>88.135999999999996</v>
      </c>
      <c r="H67" s="60">
        <v>91.069000000000003</v>
      </c>
      <c r="I67" s="60">
        <v>134.23500000000001</v>
      </c>
      <c r="J67" s="60">
        <v>60.491999999999997</v>
      </c>
      <c r="K67" s="60">
        <v>48.884</v>
      </c>
      <c r="L67" s="60">
        <v>127.024</v>
      </c>
      <c r="M67" s="33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</row>
    <row r="68" spans="1:24" ht="14.1" customHeight="1">
      <c r="A68" s="111"/>
      <c r="B68" s="118"/>
      <c r="C68" s="113"/>
      <c r="D68" s="113"/>
      <c r="E68" s="113"/>
      <c r="F68" s="111"/>
      <c r="G68" s="195"/>
      <c r="H68" s="195"/>
      <c r="I68" s="195"/>
      <c r="J68" s="195"/>
      <c r="K68" s="195"/>
      <c r="L68" s="195"/>
      <c r="M68" s="402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</row>
    <row r="69" spans="1:24" s="68" customFormat="1" ht="16.5" customHeight="1">
      <c r="A69" s="108"/>
      <c r="B69" s="109" t="s">
        <v>49</v>
      </c>
      <c r="C69" s="109"/>
      <c r="D69" s="109"/>
      <c r="E69" s="109"/>
      <c r="F69" s="108"/>
      <c r="G69" s="192">
        <v>1145.049</v>
      </c>
      <c r="H69" s="192">
        <v>1352.4769999999999</v>
      </c>
      <c r="I69" s="192">
        <v>929.029</v>
      </c>
      <c r="J69" s="192">
        <v>1193.3150000000001</v>
      </c>
      <c r="K69" s="192">
        <v>1355.615</v>
      </c>
      <c r="L69" s="192">
        <v>1319.96</v>
      </c>
      <c r="M69" s="459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</row>
    <row r="70" spans="1:24" ht="15" customHeight="1">
      <c r="A70" s="111"/>
      <c r="B70" s="118"/>
      <c r="C70" s="113" t="s">
        <v>50</v>
      </c>
      <c r="D70" s="113"/>
      <c r="E70" s="113"/>
      <c r="F70" s="111"/>
      <c r="G70" s="60">
        <v>301.94</v>
      </c>
      <c r="H70" s="60">
        <v>301.21699999999998</v>
      </c>
      <c r="I70" s="60">
        <v>268.48599999999999</v>
      </c>
      <c r="J70" s="60">
        <v>395.75400000000002</v>
      </c>
      <c r="K70" s="60">
        <v>342.56299999999999</v>
      </c>
      <c r="L70" s="60">
        <v>380.73399999999998</v>
      </c>
      <c r="M70" s="33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</row>
    <row r="71" spans="1:24" ht="15" customHeight="1">
      <c r="A71" s="111"/>
      <c r="B71" s="118"/>
      <c r="C71" s="113" t="s">
        <v>155</v>
      </c>
      <c r="D71" s="113"/>
      <c r="E71" s="113"/>
      <c r="F71" s="111"/>
      <c r="G71" s="60">
        <v>201.84399999999999</v>
      </c>
      <c r="H71" s="60">
        <v>205.08199999999999</v>
      </c>
      <c r="I71" s="60">
        <v>122.262</v>
      </c>
      <c r="J71" s="60">
        <v>294.25</v>
      </c>
      <c r="K71" s="60">
        <v>373.471</v>
      </c>
      <c r="L71" s="60">
        <v>334.68400000000003</v>
      </c>
      <c r="M71" s="33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</row>
    <row r="72" spans="1:24" ht="15" customHeight="1">
      <c r="A72" s="111"/>
      <c r="B72" s="118"/>
      <c r="C72" s="113" t="s">
        <v>154</v>
      </c>
      <c r="D72" s="113"/>
      <c r="E72" s="113"/>
      <c r="F72" s="111"/>
      <c r="G72" s="60">
        <v>251.33099999999999</v>
      </c>
      <c r="H72" s="60">
        <v>306.61799999999999</v>
      </c>
      <c r="I72" s="60">
        <v>187.49</v>
      </c>
      <c r="J72" s="60">
        <v>156.29400000000001</v>
      </c>
      <c r="K72" s="60">
        <v>253.25</v>
      </c>
      <c r="L72" s="60">
        <v>180.25800000000001</v>
      </c>
      <c r="M72" s="33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</row>
    <row r="73" spans="1:24" ht="15" customHeight="1">
      <c r="A73" s="111"/>
      <c r="B73" s="118"/>
      <c r="C73" s="113" t="s">
        <v>156</v>
      </c>
      <c r="D73" s="113"/>
      <c r="E73" s="113"/>
      <c r="F73" s="111"/>
      <c r="G73" s="60">
        <v>389.93400000000003</v>
      </c>
      <c r="H73" s="60">
        <v>539.55999999999995</v>
      </c>
      <c r="I73" s="60">
        <v>350.791</v>
      </c>
      <c r="J73" s="60">
        <v>347.017</v>
      </c>
      <c r="K73" s="60">
        <v>386.33100000000002</v>
      </c>
      <c r="L73" s="60">
        <v>424.28399999999999</v>
      </c>
      <c r="M73" s="33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</row>
    <row r="74" spans="1:24" ht="14.1" customHeight="1">
      <c r="A74" s="111"/>
      <c r="B74" s="118"/>
      <c r="C74" s="113"/>
      <c r="D74" s="113"/>
      <c r="E74" s="113"/>
      <c r="F74" s="111"/>
      <c r="G74" s="195"/>
      <c r="H74" s="195"/>
      <c r="I74" s="195"/>
      <c r="J74" s="195"/>
      <c r="K74" s="195"/>
      <c r="L74" s="195"/>
      <c r="M74" s="402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</row>
    <row r="75" spans="1:24" s="68" customFormat="1" ht="17.100000000000001" customHeight="1">
      <c r="A75" s="108"/>
      <c r="B75" s="109" t="s">
        <v>194</v>
      </c>
      <c r="C75" s="109"/>
      <c r="D75" s="109"/>
      <c r="E75" s="109"/>
      <c r="F75" s="108"/>
      <c r="G75" s="192">
        <v>142.821</v>
      </c>
      <c r="H75" s="192">
        <v>223.285</v>
      </c>
      <c r="I75" s="192">
        <v>385.48</v>
      </c>
      <c r="J75" s="192">
        <v>349.36399999999998</v>
      </c>
      <c r="K75" s="192">
        <v>500.33199999999999</v>
      </c>
      <c r="L75" s="192">
        <v>109.2882764443052</v>
      </c>
      <c r="M75" s="459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</row>
    <row r="76" spans="1:24" s="95" customFormat="1" ht="14.1" customHeight="1">
      <c r="A76" s="131"/>
      <c r="B76" s="131"/>
      <c r="C76" s="131"/>
      <c r="D76" s="131"/>
      <c r="E76" s="131"/>
      <c r="F76" s="131"/>
      <c r="G76" s="132"/>
      <c r="H76" s="132"/>
      <c r="I76" s="132"/>
      <c r="J76" s="132"/>
      <c r="K76" s="132"/>
      <c r="L76" s="132"/>
      <c r="M76" s="132"/>
      <c r="N76" s="318"/>
      <c r="O76" s="318"/>
      <c r="Q76" s="318"/>
      <c r="R76" s="318"/>
      <c r="S76" s="318"/>
      <c r="T76" s="318"/>
      <c r="U76" s="318"/>
      <c r="V76" s="318"/>
      <c r="W76" s="318"/>
      <c r="X76" s="318"/>
    </row>
    <row r="77" spans="1:24" s="72" customFormat="1" ht="7.5" customHeight="1">
      <c r="A77" s="119"/>
      <c r="B77" s="120"/>
      <c r="C77" s="121"/>
      <c r="D77" s="121"/>
      <c r="E77" s="121"/>
      <c r="F77" s="119"/>
      <c r="G77" s="67"/>
      <c r="H77" s="67"/>
      <c r="I77" s="67"/>
      <c r="J77" s="296"/>
      <c r="K77" s="347"/>
      <c r="L77" s="340"/>
      <c r="M77" s="340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</row>
    <row r="78" spans="1:24" s="75" customFormat="1" ht="14.1" customHeight="1">
      <c r="B78" s="405" t="s">
        <v>247</v>
      </c>
      <c r="C78" s="74"/>
      <c r="D78" s="74"/>
      <c r="E78" s="74"/>
      <c r="G78" s="123"/>
      <c r="H78" s="123"/>
      <c r="I78" s="123"/>
      <c r="J78" s="123"/>
      <c r="K78" s="348"/>
      <c r="L78" s="400"/>
      <c r="M78" s="460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</row>
    <row r="79" spans="1:24" ht="16.5" customHeight="1">
      <c r="B79" s="404" t="s">
        <v>248</v>
      </c>
      <c r="C79" s="72"/>
      <c r="D79" s="72"/>
      <c r="E79" s="72"/>
      <c r="F79" s="72"/>
      <c r="G79" s="133"/>
      <c r="H79" s="133"/>
      <c r="I79" s="133"/>
      <c r="J79" s="133"/>
      <c r="K79" s="133"/>
      <c r="L79" s="133"/>
      <c r="M79" s="133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</row>
    <row r="80" spans="1:24" s="95" customFormat="1" ht="16.5" customHeight="1">
      <c r="A80" s="505"/>
      <c r="B80" s="505"/>
      <c r="C80" s="505"/>
      <c r="D80" s="505"/>
      <c r="E80" s="505"/>
      <c r="F80" s="505"/>
      <c r="G80" s="505"/>
      <c r="H80" s="505"/>
      <c r="I80" s="505"/>
      <c r="J80" s="505"/>
      <c r="K80" s="505"/>
      <c r="L80" s="421"/>
      <c r="M80" s="421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</row>
    <row r="81" spans="1:19" s="135" customFormat="1" ht="21.75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59"/>
      <c r="K81" s="59"/>
      <c r="L81" s="134"/>
      <c r="M81" s="134"/>
      <c r="N81" s="134"/>
      <c r="O81" s="134"/>
      <c r="P81" s="134"/>
      <c r="Q81" s="134"/>
      <c r="R81" s="134"/>
      <c r="S81" s="134"/>
    </row>
    <row r="82" spans="1:19">
      <c r="B82" s="70"/>
      <c r="C82" s="136"/>
      <c r="D82" s="136"/>
      <c r="E82" s="136"/>
      <c r="F82" s="136"/>
      <c r="G82" s="310"/>
      <c r="H82" s="311"/>
      <c r="I82" s="311"/>
      <c r="J82" s="313"/>
      <c r="K82" s="313"/>
      <c r="L82" s="312"/>
      <c r="M82" s="312"/>
    </row>
    <row r="83" spans="1:19" ht="15">
      <c r="B83" s="70"/>
      <c r="C83" s="136"/>
      <c r="D83" s="136"/>
      <c r="E83" s="136"/>
      <c r="F83" s="136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</row>
    <row r="84" spans="1:19" ht="15">
      <c r="B84" s="70"/>
      <c r="C84" s="136"/>
      <c r="D84" s="136"/>
      <c r="E84" s="136"/>
      <c r="F84" s="136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</row>
    <row r="85" spans="1:19" ht="15">
      <c r="B85" s="70"/>
      <c r="C85" s="136"/>
      <c r="D85" s="136"/>
      <c r="E85" s="136"/>
      <c r="F85" s="136"/>
      <c r="G85" s="139"/>
      <c r="H85" s="139"/>
      <c r="I85" s="139"/>
      <c r="J85" s="140"/>
      <c r="K85" s="140"/>
      <c r="L85" s="139"/>
      <c r="M85" s="139"/>
      <c r="N85" s="139"/>
      <c r="O85" s="139"/>
      <c r="P85" s="139"/>
      <c r="Q85" s="139"/>
      <c r="R85" s="139"/>
      <c r="S85" s="139"/>
    </row>
    <row r="86" spans="1:19">
      <c r="J86" s="138"/>
      <c r="K86" s="138"/>
    </row>
    <row r="87" spans="1:19">
      <c r="J87" s="138"/>
      <c r="K87" s="138"/>
    </row>
    <row r="88" spans="1:19" ht="15">
      <c r="B88" s="70"/>
      <c r="J88" s="138"/>
      <c r="K88" s="138"/>
    </row>
  </sheetData>
  <sheetProtection algorithmName="SHA-512" hashValue="SHNUoSiuVhepyjOjibofQO4NHNOVinJfG+ePmhfMTcqYqGnETpZT64742ufIBmQWAI4WKEkHFL0WeeBf+N0JUQ==" saltValue="k7G3/oov8+f320K1Ar0pQg==" spinCount="100000" sheet="1" objects="1" scenarios="1"/>
  <mergeCells count="5">
    <mergeCell ref="A2:C3"/>
    <mergeCell ref="J3:K4"/>
    <mergeCell ref="A5:F5"/>
    <mergeCell ref="A7:E7"/>
    <mergeCell ref="A80:K80"/>
  </mergeCells>
  <conditionalFormatting sqref="D9:E76">
    <cfRule type="duplicateValues" dxfId="8" priority="2"/>
  </conditionalFormatting>
  <conditionalFormatting sqref="D77:E78">
    <cfRule type="duplicateValues" dxfId="7" priority="1"/>
  </conditionalFormatting>
  <printOptions horizontalCentered="1"/>
  <pageMargins left="0.39370078740157483" right="0.39370078740157483" top="0.47244094488188981" bottom="0.19685039370078741" header="0.31496062992125984" footer="0.31496062992125984"/>
  <pageSetup paperSize="9" scale="56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8"/>
  <sheetViews>
    <sheetView view="pageBreakPreview" zoomScale="85" zoomScaleNormal="85" zoomScaleSheetLayoutView="85" workbookViewId="0">
      <pane xSplit="5" ySplit="9" topLeftCell="F46" activePane="bottomRight" state="frozen"/>
      <selection activeCell="D3" sqref="D3"/>
      <selection pane="topRight" activeCell="D3" sqref="D3"/>
      <selection pane="bottomLeft" activeCell="D3" sqref="D3"/>
      <selection pane="bottomRight" activeCell="N56" sqref="N56"/>
    </sheetView>
  </sheetViews>
  <sheetFormatPr defaultColWidth="9.140625" defaultRowHeight="15.75"/>
  <cols>
    <col min="1" max="1" width="3.7109375" style="70" customWidth="1"/>
    <col min="2" max="2" width="10.7109375" style="95" customWidth="1"/>
    <col min="3" max="3" width="5.7109375" style="70" customWidth="1"/>
    <col min="4" max="4" width="5" style="70" customWidth="1"/>
    <col min="5" max="5" width="26.42578125" style="70" customWidth="1"/>
    <col min="6" max="6" width="2.42578125" style="70" customWidth="1"/>
    <col min="7" max="9" width="15.7109375" style="96" customWidth="1"/>
    <col min="10" max="10" width="16.85546875" style="96" bestFit="1" customWidth="1"/>
    <col min="11" max="11" width="18.7109375" style="96" bestFit="1" customWidth="1"/>
    <col min="12" max="12" width="15.7109375" style="96" customWidth="1"/>
    <col min="13" max="13" width="15.7109375" style="112" customWidth="1"/>
    <col min="14" max="14" width="17.140625" style="96" bestFit="1" customWidth="1"/>
    <col min="15" max="15" width="16.28515625" style="96" customWidth="1"/>
    <col min="16" max="16" width="17.5703125" style="96" customWidth="1"/>
    <col min="17" max="17" width="19.140625" style="96" customWidth="1"/>
    <col min="18" max="18" width="22.140625" style="96" customWidth="1"/>
    <col min="19" max="19" width="19.140625" style="96" customWidth="1"/>
    <col min="20" max="21" width="19.140625" style="70" customWidth="1"/>
    <col min="22" max="22" width="14.140625" style="70" bestFit="1" customWidth="1"/>
    <col min="23" max="16384" width="9.140625" style="70"/>
  </cols>
  <sheetData>
    <row r="1" spans="1:47" ht="12.75" customHeight="1"/>
    <row r="2" spans="1:47" ht="15" customHeight="1">
      <c r="A2" s="504" t="s">
        <v>234</v>
      </c>
      <c r="B2" s="504"/>
      <c r="C2" s="504"/>
      <c r="D2" s="97" t="s">
        <v>142</v>
      </c>
      <c r="G2" s="98"/>
      <c r="H2" s="98"/>
      <c r="I2" s="98"/>
      <c r="J2" s="98"/>
      <c r="K2" s="98"/>
      <c r="L2" s="98"/>
      <c r="M2" s="463"/>
      <c r="N2" s="98"/>
      <c r="O2" s="98"/>
      <c r="P2" s="98"/>
      <c r="Q2" s="98"/>
      <c r="R2" s="98"/>
      <c r="S2" s="98"/>
    </row>
    <row r="3" spans="1:47" ht="15" customHeight="1">
      <c r="A3" s="504"/>
      <c r="B3" s="504"/>
      <c r="C3" s="504"/>
      <c r="D3" s="99" t="s">
        <v>251</v>
      </c>
      <c r="G3" s="100"/>
      <c r="H3" s="100"/>
      <c r="J3" s="493"/>
      <c r="K3" s="493"/>
      <c r="N3" s="419"/>
      <c r="O3" s="419"/>
      <c r="P3" s="419"/>
      <c r="Q3" s="419"/>
      <c r="R3" s="419"/>
      <c r="S3" s="419"/>
    </row>
    <row r="4" spans="1:47" ht="12" customHeight="1">
      <c r="A4" s="72"/>
      <c r="B4" s="77"/>
      <c r="C4" s="72"/>
      <c r="D4" s="72"/>
      <c r="E4" s="72"/>
      <c r="F4" s="72"/>
      <c r="G4" s="100"/>
      <c r="H4" s="100"/>
      <c r="I4" s="100"/>
      <c r="J4" s="493"/>
      <c r="K4" s="493"/>
      <c r="L4" s="100"/>
      <c r="M4" s="464"/>
      <c r="N4" s="419"/>
      <c r="O4" s="419"/>
      <c r="P4" s="419"/>
      <c r="Q4" s="419"/>
      <c r="R4" s="419"/>
      <c r="S4" s="419"/>
      <c r="U4" s="102"/>
    </row>
    <row r="5" spans="1:47" ht="24.75" customHeight="1">
      <c r="A5" s="496"/>
      <c r="B5" s="496"/>
      <c r="C5" s="496"/>
      <c r="D5" s="496"/>
      <c r="E5" s="496"/>
      <c r="F5" s="496"/>
      <c r="G5" s="389">
        <v>2010</v>
      </c>
      <c r="H5" s="389">
        <v>2011</v>
      </c>
      <c r="I5" s="389">
        <v>2012</v>
      </c>
      <c r="J5" s="389">
        <v>2013</v>
      </c>
      <c r="K5" s="389">
        <v>2014</v>
      </c>
      <c r="L5" s="389">
        <v>2015</v>
      </c>
      <c r="M5" s="465"/>
      <c r="N5" s="103"/>
      <c r="O5" s="103"/>
      <c r="P5" s="106"/>
      <c r="Q5" s="103"/>
      <c r="R5" s="103"/>
      <c r="S5" s="103"/>
      <c r="U5" s="104"/>
    </row>
    <row r="6" spans="1:47" ht="13.5" customHeight="1">
      <c r="A6" s="145"/>
      <c r="B6" s="146"/>
      <c r="C6" s="147"/>
      <c r="D6" s="147"/>
      <c r="E6" s="147"/>
      <c r="F6" s="387"/>
      <c r="G6" s="388"/>
      <c r="H6" s="388"/>
      <c r="I6" s="388"/>
      <c r="J6" s="388"/>
      <c r="K6" s="388"/>
      <c r="L6" s="388"/>
      <c r="M6" s="466"/>
      <c r="N6" s="105"/>
      <c r="O6" s="105"/>
      <c r="P6" s="105"/>
      <c r="Q6" s="105"/>
      <c r="R6" s="105"/>
      <c r="S6" s="105"/>
      <c r="U6" s="104"/>
    </row>
    <row r="7" spans="1:47" s="106" customFormat="1" ht="24.75" customHeight="1" thickBot="1">
      <c r="A7" s="506" t="s">
        <v>285</v>
      </c>
      <c r="B7" s="506" t="s">
        <v>193</v>
      </c>
      <c r="C7" s="506"/>
      <c r="D7" s="506"/>
      <c r="E7" s="506"/>
      <c r="F7" s="335"/>
      <c r="G7" s="336">
        <v>104910.09700000002</v>
      </c>
      <c r="H7" s="336">
        <v>117423.913</v>
      </c>
      <c r="I7" s="336">
        <v>133879.45299999998</v>
      </c>
      <c r="J7" s="336">
        <v>142277.47899999999</v>
      </c>
      <c r="K7" s="336">
        <v>148324.50800000003</v>
      </c>
      <c r="L7" s="336">
        <v>156727.04399999999</v>
      </c>
      <c r="M7" s="467"/>
      <c r="Q7" s="318"/>
      <c r="R7" s="318"/>
      <c r="S7" s="318"/>
      <c r="T7" s="318"/>
      <c r="U7" s="318"/>
      <c r="V7" s="318"/>
      <c r="W7" s="318"/>
      <c r="X7" s="318"/>
    </row>
    <row r="8" spans="1:47" s="95" customFormat="1" ht="12.75" customHeight="1">
      <c r="G8" s="107"/>
      <c r="H8" s="107"/>
      <c r="I8" s="60"/>
      <c r="J8" s="60"/>
      <c r="K8" s="345"/>
      <c r="L8" s="399"/>
      <c r="M8" s="468"/>
      <c r="Q8" s="318"/>
      <c r="R8" s="318"/>
      <c r="S8" s="318"/>
      <c r="T8" s="318"/>
      <c r="U8" s="318"/>
      <c r="V8" s="318"/>
      <c r="W8" s="318"/>
      <c r="X8" s="318"/>
    </row>
    <row r="9" spans="1:47" s="68" customFormat="1" ht="17.100000000000001" customHeight="1">
      <c r="A9" s="108"/>
      <c r="B9" s="109" t="s">
        <v>26</v>
      </c>
      <c r="C9" s="109"/>
      <c r="D9" s="109"/>
      <c r="E9" s="109"/>
      <c r="F9" s="108"/>
      <c r="G9" s="192">
        <v>66320.171000000017</v>
      </c>
      <c r="H9" s="192">
        <v>76679.804000000004</v>
      </c>
      <c r="I9" s="192">
        <v>87093.780999999974</v>
      </c>
      <c r="J9" s="192">
        <v>93030.347999999984</v>
      </c>
      <c r="K9" s="192">
        <v>100857.43900000001</v>
      </c>
      <c r="L9" s="192">
        <v>106899.54800000001</v>
      </c>
      <c r="M9" s="469"/>
      <c r="N9" s="318"/>
      <c r="O9" s="318"/>
      <c r="P9" s="318"/>
      <c r="Q9" s="318"/>
      <c r="R9" s="318"/>
      <c r="S9" s="318"/>
      <c r="T9" s="318"/>
      <c r="U9" s="318"/>
      <c r="V9" s="318"/>
      <c r="W9" s="318"/>
      <c r="X9" s="318"/>
    </row>
    <row r="10" spans="1:47" ht="15" customHeight="1">
      <c r="A10" s="115"/>
      <c r="B10" s="112"/>
      <c r="C10" s="112" t="s">
        <v>30</v>
      </c>
      <c r="D10" s="112"/>
      <c r="E10" s="112"/>
      <c r="G10" s="60">
        <v>23704.695</v>
      </c>
      <c r="H10" s="60">
        <v>27329.297999999999</v>
      </c>
      <c r="I10" s="60">
        <v>31984.456999999999</v>
      </c>
      <c r="J10" s="60">
        <v>34100.485999999997</v>
      </c>
      <c r="K10" s="60">
        <v>35036.311000000002</v>
      </c>
      <c r="L10" s="60">
        <v>35354.642</v>
      </c>
      <c r="M10" s="470"/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</row>
    <row r="11" spans="1:47" ht="15" customHeight="1">
      <c r="B11" s="112"/>
      <c r="C11" s="112" t="s">
        <v>28</v>
      </c>
      <c r="D11" s="112"/>
      <c r="E11" s="112"/>
      <c r="G11" s="60">
        <v>5095.6469999999999</v>
      </c>
      <c r="H11" s="60">
        <v>6109.1959999999999</v>
      </c>
      <c r="I11" s="60">
        <v>6985.232</v>
      </c>
      <c r="J11" s="60">
        <v>6495.8389999999999</v>
      </c>
      <c r="K11" s="60">
        <v>7086.3549999999996</v>
      </c>
      <c r="L11" s="60">
        <v>5441.3220000000001</v>
      </c>
      <c r="M11" s="470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</row>
    <row r="12" spans="1:47" ht="15" customHeight="1">
      <c r="B12" s="112"/>
      <c r="C12" s="112" t="s">
        <v>32</v>
      </c>
      <c r="D12" s="112"/>
      <c r="E12" s="112"/>
      <c r="G12" s="60">
        <v>5882.7690000000002</v>
      </c>
      <c r="H12" s="60">
        <v>6947.6869999999999</v>
      </c>
      <c r="I12" s="60">
        <v>7942.1210000000001</v>
      </c>
      <c r="J12" s="60">
        <v>9660.0139999999992</v>
      </c>
      <c r="K12" s="60">
        <v>10384.972</v>
      </c>
      <c r="L12" s="60">
        <v>13397.688</v>
      </c>
      <c r="M12" s="470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</row>
    <row r="13" spans="1:47" ht="15" customHeight="1">
      <c r="B13" s="112"/>
      <c r="C13" s="112" t="s">
        <v>33</v>
      </c>
      <c r="D13" s="112"/>
      <c r="E13" s="112"/>
      <c r="G13" s="60">
        <v>5590.9260000000004</v>
      </c>
      <c r="H13" s="60">
        <v>5660.84</v>
      </c>
      <c r="I13" s="60">
        <v>6066.0389999999998</v>
      </c>
      <c r="J13" s="60">
        <v>7214.9089999999997</v>
      </c>
      <c r="K13" s="60">
        <v>9492.5259999999998</v>
      </c>
      <c r="L13" s="60">
        <v>10944.108</v>
      </c>
      <c r="M13" s="470"/>
      <c r="N13" s="318"/>
      <c r="O13" s="318"/>
      <c r="P13" s="318"/>
      <c r="Q13" s="327"/>
      <c r="R13" s="80"/>
      <c r="S13" s="318"/>
      <c r="T13" s="318"/>
      <c r="U13" s="318"/>
      <c r="V13" s="318"/>
      <c r="W13" s="318"/>
      <c r="X13" s="318"/>
    </row>
    <row r="14" spans="1:47" ht="15" customHeight="1">
      <c r="B14" s="112"/>
      <c r="C14" s="112" t="s">
        <v>36</v>
      </c>
      <c r="D14" s="112"/>
      <c r="E14" s="112"/>
      <c r="G14" s="60">
        <v>1231.7</v>
      </c>
      <c r="H14" s="60">
        <v>1441.617</v>
      </c>
      <c r="I14" s="60">
        <v>1675.509</v>
      </c>
      <c r="J14" s="60">
        <v>2073.5120000000002</v>
      </c>
      <c r="K14" s="60">
        <v>2082.3510000000001</v>
      </c>
      <c r="L14" s="60">
        <v>2588.9479999999999</v>
      </c>
      <c r="M14" s="470"/>
      <c r="N14" s="318"/>
      <c r="O14" s="318"/>
      <c r="P14" s="318"/>
      <c r="Q14" s="327"/>
      <c r="R14" s="80"/>
      <c r="S14" s="318"/>
      <c r="T14" s="318"/>
      <c r="U14" s="318"/>
      <c r="V14" s="318"/>
      <c r="W14" s="318"/>
      <c r="X14" s="318"/>
    </row>
    <row r="15" spans="1:47" ht="15.75" customHeight="1">
      <c r="B15" s="56"/>
      <c r="C15" s="113" t="s">
        <v>31</v>
      </c>
      <c r="D15" s="113"/>
      <c r="E15" s="113"/>
      <c r="F15" s="111"/>
      <c r="G15" s="60">
        <v>6699.5050000000001</v>
      </c>
      <c r="H15" s="60">
        <v>7179.6710000000003</v>
      </c>
      <c r="I15" s="60">
        <v>9424.2870000000003</v>
      </c>
      <c r="J15" s="60">
        <v>8890.6239999999998</v>
      </c>
      <c r="K15" s="60">
        <v>9120.9789999999994</v>
      </c>
      <c r="L15" s="60">
        <v>8778.8330000000005</v>
      </c>
      <c r="M15" s="470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</row>
    <row r="16" spans="1:47" ht="15" customHeight="1">
      <c r="B16" s="112"/>
      <c r="C16" s="113" t="s">
        <v>27</v>
      </c>
      <c r="D16" s="113"/>
      <c r="E16" s="113"/>
      <c r="F16" s="111"/>
      <c r="G16" s="60">
        <v>943.548</v>
      </c>
      <c r="H16" s="60">
        <v>1157.4639999999999</v>
      </c>
      <c r="I16" s="60">
        <v>1637.0709999999999</v>
      </c>
      <c r="J16" s="60">
        <v>1571.058</v>
      </c>
      <c r="K16" s="60">
        <v>1637.5709999999999</v>
      </c>
      <c r="L16" s="60">
        <v>1462.9449999999999</v>
      </c>
      <c r="M16" s="470"/>
      <c r="N16" s="318"/>
      <c r="O16" s="60"/>
      <c r="P16" s="318"/>
      <c r="Q16" s="318"/>
      <c r="R16" s="318"/>
      <c r="S16" s="318"/>
      <c r="T16" s="318"/>
      <c r="U16" s="318"/>
      <c r="V16" s="318"/>
      <c r="W16" s="318"/>
      <c r="X16" s="318"/>
    </row>
    <row r="17" spans="1:47" ht="15" customHeight="1">
      <c r="B17" s="112"/>
      <c r="C17" s="112" t="s">
        <v>34</v>
      </c>
      <c r="D17" s="112"/>
      <c r="E17" s="112"/>
      <c r="G17" s="60">
        <v>2558.4839999999999</v>
      </c>
      <c r="H17" s="60">
        <v>2937.7179999999998</v>
      </c>
      <c r="I17" s="60">
        <v>2880.7460000000001</v>
      </c>
      <c r="J17" s="60">
        <v>4055.6779999999999</v>
      </c>
      <c r="K17" s="60">
        <v>5337.4380000000001</v>
      </c>
      <c r="L17" s="60">
        <v>6946.7359999999999</v>
      </c>
      <c r="M17" s="470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</row>
    <row r="18" spans="1:47" ht="15" customHeight="1">
      <c r="B18" s="112"/>
      <c r="C18" s="112" t="s">
        <v>29</v>
      </c>
      <c r="D18" s="112"/>
      <c r="E18" s="112"/>
      <c r="G18" s="60">
        <v>1116.8720000000001</v>
      </c>
      <c r="H18" s="60">
        <v>848.61800000000005</v>
      </c>
      <c r="I18" s="60">
        <v>858.98599999999999</v>
      </c>
      <c r="J18" s="60">
        <v>1042.7260000000001</v>
      </c>
      <c r="K18" s="60">
        <v>1370.56</v>
      </c>
      <c r="L18" s="60">
        <v>1662.412</v>
      </c>
      <c r="M18" s="470"/>
      <c r="N18" s="318"/>
      <c r="O18" s="318"/>
      <c r="P18" s="318"/>
      <c r="Q18" s="327"/>
      <c r="R18" s="80"/>
      <c r="S18" s="318"/>
      <c r="T18" s="318"/>
      <c r="U18" s="318"/>
      <c r="V18" s="318"/>
      <c r="W18" s="318"/>
      <c r="X18" s="318"/>
    </row>
    <row r="19" spans="1:47" ht="15" customHeight="1">
      <c r="B19" s="112"/>
      <c r="C19" s="112" t="s">
        <v>92</v>
      </c>
      <c r="D19" s="112"/>
      <c r="E19" s="112"/>
      <c r="G19" s="60">
        <v>4085.9229999999998</v>
      </c>
      <c r="H19" s="60">
        <v>4974.2619999999997</v>
      </c>
      <c r="I19" s="60">
        <v>5155.5810000000001</v>
      </c>
      <c r="J19" s="60">
        <v>5089.0469999999996</v>
      </c>
      <c r="K19" s="60">
        <v>5350.2629999999999</v>
      </c>
      <c r="L19" s="60">
        <v>5611.38</v>
      </c>
      <c r="M19" s="470"/>
      <c r="N19" s="318"/>
      <c r="O19" s="318"/>
      <c r="P19" s="318"/>
      <c r="Q19" s="327"/>
      <c r="R19" s="80"/>
      <c r="S19" s="318"/>
      <c r="T19" s="318"/>
      <c r="U19" s="318"/>
      <c r="V19" s="318"/>
      <c r="W19" s="318"/>
      <c r="X19" s="318"/>
    </row>
    <row r="20" spans="1:47" ht="15" customHeight="1">
      <c r="B20" s="112"/>
      <c r="C20" s="113" t="s">
        <v>93</v>
      </c>
      <c r="D20" s="113"/>
      <c r="E20" s="113"/>
      <c r="F20" s="111"/>
      <c r="G20" s="60">
        <v>967.697</v>
      </c>
      <c r="H20" s="60">
        <v>1251.424</v>
      </c>
      <c r="I20" s="60">
        <v>1607.0060000000001</v>
      </c>
      <c r="J20" s="60">
        <v>1941.0239999999999</v>
      </c>
      <c r="K20" s="60">
        <v>1702.828</v>
      </c>
      <c r="L20" s="60">
        <v>1853.857</v>
      </c>
      <c r="M20" s="470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</row>
    <row r="21" spans="1:47" ht="15" customHeight="1">
      <c r="A21" s="111"/>
      <c r="B21" s="112"/>
      <c r="C21" s="112" t="s">
        <v>146</v>
      </c>
      <c r="D21" s="112"/>
      <c r="E21" s="112"/>
      <c r="G21" s="60">
        <v>1619.0429999999999</v>
      </c>
      <c r="H21" s="60">
        <v>1864.4280000000001</v>
      </c>
      <c r="I21" s="60">
        <v>1668.74</v>
      </c>
      <c r="J21" s="60">
        <v>1219.884</v>
      </c>
      <c r="K21" s="60">
        <v>1337.16</v>
      </c>
      <c r="L21" s="60">
        <v>1615.374</v>
      </c>
      <c r="M21" s="470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</row>
    <row r="22" spans="1:47" ht="15" customHeight="1">
      <c r="B22" s="112"/>
      <c r="C22" s="112" t="s">
        <v>67</v>
      </c>
      <c r="D22" s="112"/>
      <c r="E22" s="112"/>
      <c r="G22" s="60">
        <v>3493.1729999999998</v>
      </c>
      <c r="H22" s="60">
        <v>4606.7290000000003</v>
      </c>
      <c r="I22" s="60">
        <v>4767.8819999999996</v>
      </c>
      <c r="J22" s="60">
        <v>5124.6279999999997</v>
      </c>
      <c r="K22" s="60">
        <v>5475.9930000000004</v>
      </c>
      <c r="L22" s="60">
        <v>5834.027</v>
      </c>
      <c r="M22" s="470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</row>
    <row r="23" spans="1:47" ht="15" customHeight="1">
      <c r="B23" s="112"/>
      <c r="C23" s="112" t="s">
        <v>147</v>
      </c>
      <c r="D23" s="112"/>
      <c r="E23" s="112"/>
      <c r="G23" s="60">
        <v>1149.2719999999999</v>
      </c>
      <c r="H23" s="60">
        <v>1685.1379999999999</v>
      </c>
      <c r="I23" s="60">
        <v>1765.5029999999999</v>
      </c>
      <c r="J23" s="60">
        <v>1944.8230000000001</v>
      </c>
      <c r="K23" s="60">
        <v>2283.0079999999998</v>
      </c>
      <c r="L23" s="60">
        <v>2193.0430000000001</v>
      </c>
      <c r="M23" s="470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</row>
    <row r="24" spans="1:47" ht="15" customHeight="1">
      <c r="B24" s="112"/>
      <c r="C24" s="113" t="s">
        <v>35</v>
      </c>
      <c r="D24" s="113"/>
      <c r="E24" s="113"/>
      <c r="F24" s="111"/>
      <c r="G24" s="60">
        <v>206.29300000000001</v>
      </c>
      <c r="H24" s="60">
        <v>309.84800000000001</v>
      </c>
      <c r="I24" s="60">
        <v>296.46800000000002</v>
      </c>
      <c r="J24" s="60">
        <v>269.63799999999998</v>
      </c>
      <c r="K24" s="60">
        <v>376.35399999999998</v>
      </c>
      <c r="L24" s="60">
        <v>516.82299999999998</v>
      </c>
      <c r="M24" s="470"/>
      <c r="N24" s="318"/>
      <c r="O24" s="318"/>
      <c r="P24" s="318"/>
      <c r="Q24" s="327"/>
      <c r="R24" s="80"/>
      <c r="S24" s="318"/>
      <c r="T24" s="318"/>
      <c r="U24" s="318"/>
      <c r="V24" s="318"/>
      <c r="W24" s="318"/>
      <c r="X24" s="318"/>
    </row>
    <row r="25" spans="1:47" ht="15" customHeight="1">
      <c r="A25" s="111"/>
      <c r="B25" s="112"/>
      <c r="C25" s="112" t="s">
        <v>70</v>
      </c>
      <c r="D25" s="112"/>
      <c r="E25" s="112"/>
      <c r="G25" s="60">
        <v>133.81100000000001</v>
      </c>
      <c r="H25" s="60">
        <v>172.69499999999999</v>
      </c>
      <c r="I25" s="60">
        <v>142.06</v>
      </c>
      <c r="J25" s="60">
        <v>87.965999999999994</v>
      </c>
      <c r="K25" s="60">
        <v>87.616</v>
      </c>
      <c r="L25" s="60">
        <v>46.795999999999999</v>
      </c>
      <c r="M25" s="470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</row>
    <row r="26" spans="1:47" ht="15" customHeight="1">
      <c r="B26" s="112"/>
      <c r="C26" s="112" t="s">
        <v>38</v>
      </c>
      <c r="D26" s="112"/>
      <c r="E26" s="112"/>
      <c r="G26" s="60">
        <v>130.363</v>
      </c>
      <c r="H26" s="117">
        <v>154.94900000000001</v>
      </c>
      <c r="I26" s="60">
        <v>185.04599999999999</v>
      </c>
      <c r="J26" s="60">
        <v>187.32400000000001</v>
      </c>
      <c r="K26" s="60">
        <v>233.28800000000001</v>
      </c>
      <c r="L26" s="60">
        <v>202.84</v>
      </c>
      <c r="M26" s="470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</row>
    <row r="27" spans="1:47" ht="15" customHeight="1">
      <c r="B27" s="112"/>
      <c r="C27" s="112" t="s">
        <v>71</v>
      </c>
      <c r="D27" s="112"/>
      <c r="E27" s="112"/>
      <c r="G27" s="60">
        <v>15.425000000000001</v>
      </c>
      <c r="H27" s="60">
        <v>20.469000000000001</v>
      </c>
      <c r="I27" s="60">
        <v>61.66</v>
      </c>
      <c r="J27" s="60">
        <v>64.730999999999995</v>
      </c>
      <c r="K27" s="60">
        <v>62.639000000000003</v>
      </c>
      <c r="L27" s="60">
        <v>53.609000000000002</v>
      </c>
      <c r="M27" s="470"/>
      <c r="N27" s="318"/>
      <c r="O27" s="60"/>
      <c r="P27" s="318"/>
      <c r="Q27" s="318"/>
      <c r="R27" s="318"/>
      <c r="S27" s="318"/>
      <c r="T27" s="318"/>
      <c r="U27" s="318"/>
      <c r="V27" s="318"/>
      <c r="W27" s="318"/>
      <c r="X27" s="318"/>
    </row>
    <row r="28" spans="1:47" s="115" customFormat="1" ht="15" customHeight="1">
      <c r="A28" s="70"/>
      <c r="B28" s="56"/>
      <c r="C28" s="112" t="s">
        <v>73</v>
      </c>
      <c r="D28" s="112"/>
      <c r="E28" s="112"/>
      <c r="F28" s="70"/>
      <c r="G28" s="60">
        <v>22.893000000000001</v>
      </c>
      <c r="H28" s="60">
        <v>102.517</v>
      </c>
      <c r="I28" s="60">
        <v>79.278999999999996</v>
      </c>
      <c r="J28" s="60">
        <v>160.37299999999999</v>
      </c>
      <c r="K28" s="60">
        <v>99.236999999999995</v>
      </c>
      <c r="L28" s="60">
        <v>94.301000000000002</v>
      </c>
      <c r="M28" s="470"/>
      <c r="N28" s="318"/>
      <c r="O28" s="318"/>
      <c r="P28" s="318"/>
      <c r="Q28" s="327"/>
      <c r="R28" s="80"/>
      <c r="S28" s="318"/>
      <c r="T28" s="318"/>
      <c r="U28" s="318"/>
      <c r="V28" s="318"/>
      <c r="W28" s="318"/>
      <c r="X28" s="318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</row>
    <row r="29" spans="1:47" ht="15" customHeight="1">
      <c r="A29" s="111"/>
      <c r="B29" s="112"/>
      <c r="C29" s="112" t="s">
        <v>37</v>
      </c>
      <c r="D29" s="112"/>
      <c r="E29" s="112"/>
      <c r="G29" s="60">
        <v>12.632</v>
      </c>
      <c r="H29" s="60">
        <v>80.884</v>
      </c>
      <c r="I29" s="60">
        <v>122.776</v>
      </c>
      <c r="J29" s="60">
        <v>175.221</v>
      </c>
      <c r="K29" s="60">
        <v>323.61200000000002</v>
      </c>
      <c r="L29" s="60">
        <v>387.92700000000002</v>
      </c>
      <c r="M29" s="470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</row>
    <row r="30" spans="1:47" ht="15" customHeight="1">
      <c r="B30" s="112"/>
      <c r="C30" s="113" t="s">
        <v>148</v>
      </c>
      <c r="D30" s="113"/>
      <c r="E30" s="113"/>
      <c r="F30" s="111"/>
      <c r="G30" s="60">
        <v>569.154</v>
      </c>
      <c r="H30" s="60">
        <v>339.69499999999999</v>
      </c>
      <c r="I30" s="60">
        <v>221.518</v>
      </c>
      <c r="J30" s="60">
        <v>242.38499999999999</v>
      </c>
      <c r="K30" s="60">
        <v>242.125</v>
      </c>
      <c r="L30" s="60">
        <v>393.952</v>
      </c>
      <c r="M30" s="470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</row>
    <row r="31" spans="1:47" ht="15" customHeight="1">
      <c r="A31" s="111"/>
      <c r="B31" s="112"/>
      <c r="C31" s="112" t="s">
        <v>107</v>
      </c>
      <c r="D31" s="112"/>
      <c r="E31" s="112"/>
      <c r="G31" s="60">
        <v>102.75</v>
      </c>
      <c r="H31" s="60">
        <v>96.548000000000002</v>
      </c>
      <c r="I31" s="60">
        <v>123.017</v>
      </c>
      <c r="J31" s="60">
        <v>120.435</v>
      </c>
      <c r="K31" s="60">
        <v>126.627</v>
      </c>
      <c r="L31" s="60">
        <v>120.76600000000001</v>
      </c>
      <c r="M31" s="470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</row>
    <row r="32" spans="1:47" ht="15" customHeight="1">
      <c r="A32" s="111"/>
      <c r="B32" s="403"/>
      <c r="C32" s="112" t="s">
        <v>72</v>
      </c>
      <c r="D32" s="112"/>
      <c r="E32" s="112"/>
      <c r="G32" s="60">
        <v>158.83799999999999</v>
      </c>
      <c r="H32" s="60">
        <v>134.46600000000001</v>
      </c>
      <c r="I32" s="60">
        <v>187.773</v>
      </c>
      <c r="J32" s="60">
        <v>190.374</v>
      </c>
      <c r="K32" s="60">
        <v>172.137</v>
      </c>
      <c r="L32" s="60">
        <v>190.27799999999999</v>
      </c>
      <c r="M32" s="470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</row>
    <row r="33" spans="1:24" ht="15" customHeight="1">
      <c r="B33" s="112"/>
      <c r="C33" s="112" t="s">
        <v>108</v>
      </c>
      <c r="D33" s="112"/>
      <c r="E33" s="112"/>
      <c r="G33" s="60">
        <v>194.59</v>
      </c>
      <c r="H33" s="60">
        <v>145.08600000000001</v>
      </c>
      <c r="I33" s="60">
        <v>272.09699999999998</v>
      </c>
      <c r="J33" s="60">
        <v>251.88399999999999</v>
      </c>
      <c r="K33" s="60">
        <v>304.875</v>
      </c>
      <c r="L33" s="60">
        <v>245.06200000000001</v>
      </c>
      <c r="M33" s="470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</row>
    <row r="34" spans="1:24" ht="15" customHeight="1">
      <c r="B34" s="112"/>
      <c r="C34" s="112" t="s">
        <v>109</v>
      </c>
      <c r="D34" s="112"/>
      <c r="E34" s="112"/>
      <c r="G34" s="60">
        <v>109.164</v>
      </c>
      <c r="H34" s="60">
        <v>120.11799999999999</v>
      </c>
      <c r="I34" s="60">
        <v>181.673</v>
      </c>
      <c r="J34" s="60">
        <v>155.27799999999999</v>
      </c>
      <c r="K34" s="60">
        <v>323.255</v>
      </c>
      <c r="L34" s="60">
        <v>246.31399999999999</v>
      </c>
      <c r="M34" s="470"/>
      <c r="N34" s="318"/>
      <c r="O34" s="60"/>
      <c r="P34" s="318"/>
      <c r="Q34" s="318"/>
      <c r="R34" s="318"/>
      <c r="S34" s="318"/>
      <c r="T34" s="318"/>
      <c r="U34" s="318"/>
      <c r="V34" s="318"/>
      <c r="W34" s="318"/>
      <c r="X34" s="318"/>
    </row>
    <row r="35" spans="1:24" ht="15" customHeight="1">
      <c r="B35" s="112"/>
      <c r="C35" s="112" t="s">
        <v>130</v>
      </c>
      <c r="D35" s="112"/>
      <c r="E35" s="112"/>
      <c r="G35" s="60">
        <v>45.933999999999997</v>
      </c>
      <c r="H35" s="60">
        <v>41.161999999999999</v>
      </c>
      <c r="I35" s="60">
        <v>52.503</v>
      </c>
      <c r="J35" s="60">
        <v>71.242999999999995</v>
      </c>
      <c r="K35" s="60">
        <v>61.706000000000003</v>
      </c>
      <c r="L35" s="60">
        <v>83.32</v>
      </c>
      <c r="M35" s="470"/>
      <c r="N35" s="318"/>
      <c r="O35" s="326"/>
      <c r="P35" s="318"/>
      <c r="Q35" s="318"/>
      <c r="R35" s="318"/>
      <c r="S35" s="318"/>
      <c r="T35" s="318"/>
      <c r="U35" s="318"/>
      <c r="V35" s="318"/>
      <c r="W35" s="318"/>
      <c r="X35" s="318"/>
    </row>
    <row r="36" spans="1:24" ht="15" customHeight="1">
      <c r="B36" s="112"/>
      <c r="C36" s="112" t="s">
        <v>110</v>
      </c>
      <c r="D36" s="112"/>
      <c r="E36" s="112"/>
      <c r="G36" s="60">
        <v>235.614</v>
      </c>
      <c r="H36" s="60">
        <v>543.59699999999998</v>
      </c>
      <c r="I36" s="60">
        <v>391.851</v>
      </c>
      <c r="J36" s="60">
        <v>248.99799999999999</v>
      </c>
      <c r="K36" s="60">
        <v>199.22800000000001</v>
      </c>
      <c r="L36" s="60">
        <v>197.63300000000001</v>
      </c>
      <c r="M36" s="470"/>
      <c r="N36" s="318"/>
      <c r="O36" s="318"/>
      <c r="P36" s="318"/>
      <c r="Q36"/>
      <c r="R36" s="80"/>
      <c r="S36" s="318"/>
      <c r="T36" s="318"/>
      <c r="U36" s="318"/>
      <c r="V36" s="318"/>
      <c r="W36" s="318"/>
      <c r="X36" s="318"/>
    </row>
    <row r="37" spans="1:24" ht="15" customHeight="1">
      <c r="A37" s="111"/>
      <c r="B37" s="118"/>
      <c r="C37" s="113" t="s">
        <v>149</v>
      </c>
      <c r="D37" s="113"/>
      <c r="E37" s="113"/>
      <c r="F37" s="111"/>
      <c r="G37" s="60">
        <v>243.45599999999999</v>
      </c>
      <c r="H37" s="60">
        <v>423.68</v>
      </c>
      <c r="I37" s="60">
        <v>356.9</v>
      </c>
      <c r="J37" s="60">
        <v>380.24599999999998</v>
      </c>
      <c r="K37" s="60">
        <v>546.42499999999995</v>
      </c>
      <c r="L37" s="60">
        <v>434.61200000000002</v>
      </c>
      <c r="M37" s="471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</row>
    <row r="38" spans="1:24" s="72" customFormat="1" ht="7.5" customHeight="1">
      <c r="A38" s="119"/>
      <c r="B38" s="120"/>
      <c r="C38" s="121"/>
      <c r="D38" s="121"/>
      <c r="E38" s="121"/>
      <c r="F38" s="119"/>
      <c r="G38" s="67"/>
      <c r="H38" s="67"/>
      <c r="I38" s="67"/>
      <c r="J38" s="296"/>
      <c r="K38" s="67"/>
      <c r="L38" s="67"/>
      <c r="M38" s="472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</row>
    <row r="39" spans="1:24" s="75" customFormat="1" ht="14.1" customHeight="1">
      <c r="B39" s="122" t="s">
        <v>157</v>
      </c>
      <c r="C39" s="74"/>
      <c r="D39" s="74"/>
      <c r="E39" s="74"/>
      <c r="G39" s="123">
        <v>38871.24</v>
      </c>
      <c r="H39" s="123">
        <v>44158.47</v>
      </c>
      <c r="I39" s="123">
        <v>52944.659</v>
      </c>
      <c r="J39" s="123">
        <v>54485.321000000004</v>
      </c>
      <c r="K39" s="123">
        <v>56447.811999999998</v>
      </c>
      <c r="L39" s="123">
        <v>55003.159</v>
      </c>
      <c r="M39" s="473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</row>
    <row r="40" spans="1:24" ht="14.1" customHeight="1">
      <c r="A40" s="111"/>
      <c r="B40" s="118"/>
      <c r="C40" s="113"/>
      <c r="D40" s="113"/>
      <c r="E40" s="113"/>
      <c r="F40" s="111"/>
      <c r="G40" s="461"/>
      <c r="H40" s="461"/>
      <c r="I40" s="461"/>
      <c r="J40" s="461"/>
      <c r="K40" s="461"/>
      <c r="L40" s="461"/>
      <c r="M40" s="469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</row>
    <row r="41" spans="1:24" s="68" customFormat="1" ht="17.100000000000001" customHeight="1">
      <c r="A41" s="108"/>
      <c r="B41" s="109" t="s">
        <v>163</v>
      </c>
      <c r="C41" s="109"/>
      <c r="D41" s="109"/>
      <c r="E41" s="109"/>
      <c r="F41" s="108"/>
      <c r="G41" s="192">
        <v>15311.245999999999</v>
      </c>
      <c r="H41" s="192">
        <v>15653.303</v>
      </c>
      <c r="I41" s="192">
        <v>17142.289000000001</v>
      </c>
      <c r="J41" s="192">
        <v>17151.030999999999</v>
      </c>
      <c r="K41" s="192">
        <v>16851.041000000001</v>
      </c>
      <c r="L41" s="192">
        <v>18059.256000000001</v>
      </c>
      <c r="M41" s="470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</row>
    <row r="42" spans="1:24" ht="15" customHeight="1">
      <c r="A42" s="111"/>
      <c r="B42" s="118"/>
      <c r="C42" s="112" t="s">
        <v>65</v>
      </c>
      <c r="D42" s="112"/>
      <c r="E42" s="112"/>
      <c r="G42" s="60">
        <v>1083.7860000000001</v>
      </c>
      <c r="H42" s="60">
        <v>1310.5650000000001</v>
      </c>
      <c r="I42" s="60">
        <v>1668.155</v>
      </c>
      <c r="J42" s="60">
        <v>2140.337</v>
      </c>
      <c r="K42" s="60">
        <v>2227.761</v>
      </c>
      <c r="L42" s="60">
        <v>1291.9680000000001</v>
      </c>
      <c r="M42" s="470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</row>
    <row r="43" spans="1:24" ht="15" customHeight="1">
      <c r="A43" s="111"/>
      <c r="B43" s="420"/>
      <c r="C43" s="113" t="s">
        <v>150</v>
      </c>
      <c r="D43" s="113"/>
      <c r="E43" s="113"/>
      <c r="F43" s="111"/>
      <c r="G43" s="60">
        <v>659.41499999999996</v>
      </c>
      <c r="H43" s="60">
        <v>574.42700000000002</v>
      </c>
      <c r="I43" s="60">
        <v>824.47799999999995</v>
      </c>
      <c r="J43" s="60">
        <v>671.82</v>
      </c>
      <c r="K43" s="60">
        <v>734.33900000000006</v>
      </c>
      <c r="L43" s="60">
        <v>811.13199999999995</v>
      </c>
      <c r="M43" s="470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</row>
    <row r="44" spans="1:24" ht="15" customHeight="1">
      <c r="B44" s="118"/>
      <c r="C44" s="113" t="s">
        <v>164</v>
      </c>
      <c r="D44" s="113"/>
      <c r="E44" s="113"/>
      <c r="F44" s="111"/>
      <c r="G44" s="60">
        <v>13568.045</v>
      </c>
      <c r="H44" s="60">
        <v>13768.311</v>
      </c>
      <c r="I44" s="60">
        <v>14649.656000000001</v>
      </c>
      <c r="J44" s="60">
        <v>14338.874</v>
      </c>
      <c r="K44" s="60">
        <v>13888.941000000001</v>
      </c>
      <c r="L44" s="60">
        <v>15956.156000000001</v>
      </c>
      <c r="M44" s="474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</row>
    <row r="45" spans="1:24" ht="14.1" customHeight="1">
      <c r="A45" s="111"/>
      <c r="B45" s="118"/>
      <c r="C45" s="113"/>
      <c r="D45" s="113"/>
      <c r="E45" s="113"/>
      <c r="F45" s="111"/>
      <c r="G45" s="195"/>
      <c r="H45" s="195"/>
      <c r="I45" s="195"/>
      <c r="J45" s="195"/>
      <c r="K45" s="195"/>
      <c r="L45" s="195"/>
      <c r="M45" s="469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</row>
    <row r="46" spans="1:24" s="68" customFormat="1" ht="17.100000000000001" customHeight="1">
      <c r="A46" s="108"/>
      <c r="B46" s="109" t="s">
        <v>39</v>
      </c>
      <c r="C46" s="109"/>
      <c r="D46" s="109"/>
      <c r="E46" s="109"/>
      <c r="F46" s="108"/>
      <c r="G46" s="192">
        <v>16793.010000000002</v>
      </c>
      <c r="H46" s="192">
        <v>18235.077000000001</v>
      </c>
      <c r="I46" s="192">
        <v>22480.115999999998</v>
      </c>
      <c r="J46" s="192">
        <v>24332.012000000002</v>
      </c>
      <c r="K46" s="192">
        <v>22646.894</v>
      </c>
      <c r="L46" s="192">
        <v>24113.092000000001</v>
      </c>
      <c r="M46" s="469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</row>
    <row r="47" spans="1:24" ht="15" customHeight="1">
      <c r="A47" s="111"/>
      <c r="B47" s="112"/>
      <c r="C47" s="113" t="s">
        <v>66</v>
      </c>
      <c r="D47" s="113"/>
      <c r="E47" s="113"/>
      <c r="F47" s="111"/>
      <c r="G47" s="60">
        <v>5977.866</v>
      </c>
      <c r="H47" s="60">
        <v>6874.5079999999998</v>
      </c>
      <c r="I47" s="60">
        <v>7875.2879999999996</v>
      </c>
      <c r="J47" s="60">
        <v>8644.2099999999991</v>
      </c>
      <c r="K47" s="60">
        <v>7886.1170000000002</v>
      </c>
      <c r="L47" s="60">
        <v>9721.9660000000003</v>
      </c>
      <c r="M47" s="470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</row>
    <row r="48" spans="1:24" ht="15" customHeight="1">
      <c r="B48" s="112"/>
      <c r="C48" s="112" t="s">
        <v>41</v>
      </c>
      <c r="D48" s="112"/>
      <c r="E48" s="112"/>
      <c r="G48" s="60">
        <v>1503.4949999999999</v>
      </c>
      <c r="H48" s="60">
        <v>1150.932</v>
      </c>
      <c r="I48" s="60">
        <v>1715.5989999999999</v>
      </c>
      <c r="J48" s="60">
        <v>1509.6</v>
      </c>
      <c r="K48" s="60">
        <v>1023.378</v>
      </c>
      <c r="L48" s="60">
        <v>3054.404</v>
      </c>
      <c r="M48" s="470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</row>
    <row r="49" spans="1:24" ht="15" customHeight="1">
      <c r="B49" s="112"/>
      <c r="C49" s="113" t="s">
        <v>42</v>
      </c>
      <c r="D49" s="113"/>
      <c r="E49" s="113"/>
      <c r="F49" s="111"/>
      <c r="G49" s="60">
        <v>2595.5709999999999</v>
      </c>
      <c r="H49" s="60">
        <v>2633.8240000000001</v>
      </c>
      <c r="I49" s="60">
        <v>2687.3380000000002</v>
      </c>
      <c r="J49" s="60">
        <v>2531.7550000000001</v>
      </c>
      <c r="K49" s="60">
        <v>2427.489</v>
      </c>
      <c r="L49" s="60">
        <v>2598.9229999999998</v>
      </c>
      <c r="M49" s="470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</row>
    <row r="50" spans="1:24" ht="15" customHeight="1">
      <c r="B50" s="112"/>
      <c r="C50" s="112" t="s">
        <v>40</v>
      </c>
      <c r="D50" s="112"/>
      <c r="E50" s="112"/>
      <c r="G50" s="60">
        <v>1109.105</v>
      </c>
      <c r="H50" s="60">
        <v>1423.7909999999999</v>
      </c>
      <c r="I50" s="60">
        <v>3328.69</v>
      </c>
      <c r="J50" s="60">
        <v>3612.183</v>
      </c>
      <c r="K50" s="60">
        <v>2262.0529999999999</v>
      </c>
      <c r="L50" s="60">
        <v>1853.8050000000001</v>
      </c>
      <c r="M50" s="470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</row>
    <row r="51" spans="1:24" ht="15" customHeight="1">
      <c r="B51" s="112"/>
      <c r="C51" s="112" t="s">
        <v>45</v>
      </c>
      <c r="D51" s="112"/>
      <c r="E51" s="112"/>
      <c r="G51" s="60">
        <v>2244.5659999999998</v>
      </c>
      <c r="H51" s="60">
        <v>2279.701</v>
      </c>
      <c r="I51" s="60">
        <v>2906.8620000000001</v>
      </c>
      <c r="J51" s="60">
        <v>3141.8670000000002</v>
      </c>
      <c r="K51" s="60">
        <v>3610.3429999999998</v>
      </c>
      <c r="L51" s="60">
        <v>1053.778</v>
      </c>
      <c r="M51" s="470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</row>
    <row r="52" spans="1:24" ht="15" customHeight="1">
      <c r="A52" s="111"/>
      <c r="B52" s="112"/>
      <c r="C52" s="113" t="s">
        <v>68</v>
      </c>
      <c r="D52" s="113"/>
      <c r="E52" s="113"/>
      <c r="F52" s="111"/>
      <c r="G52" s="60">
        <v>123.437</v>
      </c>
      <c r="H52" s="60">
        <v>159.77000000000001</v>
      </c>
      <c r="I52" s="60">
        <v>195.566</v>
      </c>
      <c r="J52" s="60">
        <v>217.31100000000001</v>
      </c>
      <c r="K52" s="60">
        <v>237.46799999999999</v>
      </c>
      <c r="L52" s="60">
        <v>254.74100000000001</v>
      </c>
      <c r="M52" s="470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</row>
    <row r="53" spans="1:24" ht="15" customHeight="1">
      <c r="B53" s="112"/>
      <c r="C53" s="113" t="s">
        <v>43</v>
      </c>
      <c r="D53" s="113"/>
      <c r="E53" s="113"/>
      <c r="F53" s="111"/>
      <c r="G53" s="60">
        <v>883.11300000000006</v>
      </c>
      <c r="H53" s="60">
        <v>1101.598</v>
      </c>
      <c r="I53" s="60">
        <v>1065.5540000000001</v>
      </c>
      <c r="J53" s="60">
        <v>1217.491</v>
      </c>
      <c r="K53" s="60">
        <v>1349.7339999999999</v>
      </c>
      <c r="L53" s="60">
        <v>1517.2190000000001</v>
      </c>
      <c r="M53" s="470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</row>
    <row r="54" spans="1:24" ht="15" customHeight="1">
      <c r="A54" s="111"/>
      <c r="B54" s="112"/>
      <c r="C54" s="112" t="s">
        <v>44</v>
      </c>
      <c r="D54" s="112"/>
      <c r="E54" s="112"/>
      <c r="G54" s="60">
        <v>417.803</v>
      </c>
      <c r="H54" s="60">
        <v>519.447</v>
      </c>
      <c r="I54" s="60">
        <v>483.94200000000001</v>
      </c>
      <c r="J54" s="60">
        <v>495.65800000000002</v>
      </c>
      <c r="K54" s="60">
        <v>562.54600000000005</v>
      </c>
      <c r="L54" s="60">
        <v>682.37300000000005</v>
      </c>
      <c r="M54" s="470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</row>
    <row r="55" spans="1:24" ht="15" customHeight="1">
      <c r="B55" s="112"/>
      <c r="C55" s="112" t="s">
        <v>106</v>
      </c>
      <c r="D55" s="112"/>
      <c r="E55" s="112"/>
      <c r="G55" s="60">
        <v>273.13299999999998</v>
      </c>
      <c r="H55" s="60">
        <v>331.34300000000002</v>
      </c>
      <c r="I55" s="60">
        <v>385.54</v>
      </c>
      <c r="J55" s="60">
        <v>380.13900000000001</v>
      </c>
      <c r="K55" s="60">
        <v>418.68099999999998</v>
      </c>
      <c r="L55" s="60">
        <v>550.58000000000004</v>
      </c>
      <c r="M55" s="470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</row>
    <row r="56" spans="1:24" ht="15" customHeight="1">
      <c r="B56" s="112"/>
      <c r="C56" s="112" t="s">
        <v>105</v>
      </c>
      <c r="D56" s="112"/>
      <c r="E56" s="112"/>
      <c r="G56" s="60">
        <v>190.89500000000001</v>
      </c>
      <c r="H56" s="60">
        <v>301.58300000000003</v>
      </c>
      <c r="I56" s="60">
        <v>296.42099999999999</v>
      </c>
      <c r="J56" s="60">
        <v>437.53199999999998</v>
      </c>
      <c r="K56" s="60">
        <v>741.63599999999997</v>
      </c>
      <c r="L56" s="60">
        <v>581.24599999999998</v>
      </c>
      <c r="M56" s="470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</row>
    <row r="57" spans="1:24" ht="15" customHeight="1">
      <c r="A57" s="111"/>
      <c r="B57" s="112"/>
      <c r="C57" s="113" t="s">
        <v>151</v>
      </c>
      <c r="D57" s="113"/>
      <c r="E57" s="113"/>
      <c r="F57" s="111"/>
      <c r="G57" s="60">
        <v>146.429</v>
      </c>
      <c r="H57" s="60">
        <v>140.173</v>
      </c>
      <c r="I57" s="60">
        <v>185.76499999999999</v>
      </c>
      <c r="J57" s="60">
        <v>316.96800000000002</v>
      </c>
      <c r="K57" s="60">
        <v>480.89</v>
      </c>
      <c r="L57" s="60">
        <v>294.91000000000003</v>
      </c>
      <c r="M57" s="470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</row>
    <row r="58" spans="1:24" ht="15" customHeight="1">
      <c r="A58" s="111"/>
      <c r="B58" s="112"/>
      <c r="C58" s="113" t="s">
        <v>69</v>
      </c>
      <c r="D58" s="113"/>
      <c r="E58" s="113"/>
      <c r="F58" s="111"/>
      <c r="G58" s="60">
        <v>39.256</v>
      </c>
      <c r="H58" s="60">
        <v>56.832999999999998</v>
      </c>
      <c r="I58" s="60">
        <v>40.887999999999998</v>
      </c>
      <c r="J58" s="60">
        <v>75.078000000000003</v>
      </c>
      <c r="K58" s="60">
        <v>70.111000000000004</v>
      </c>
      <c r="L58" s="60">
        <v>74.256</v>
      </c>
      <c r="M58" s="470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</row>
    <row r="59" spans="1:24" ht="15" customHeight="1">
      <c r="A59" s="111"/>
      <c r="B59" s="112"/>
      <c r="C59" s="113" t="s">
        <v>74</v>
      </c>
      <c r="D59" s="113"/>
      <c r="E59" s="113"/>
      <c r="F59" s="111"/>
      <c r="G59" s="60">
        <v>605.36900000000003</v>
      </c>
      <c r="H59" s="60">
        <v>375.024</v>
      </c>
      <c r="I59" s="60">
        <v>280.16399999999999</v>
      </c>
      <c r="J59" s="60">
        <v>580.51</v>
      </c>
      <c r="K59" s="60">
        <v>381.49200000000002</v>
      </c>
      <c r="L59" s="60">
        <v>331.47800000000001</v>
      </c>
      <c r="M59" s="470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</row>
    <row r="60" spans="1:24" ht="15" customHeight="1">
      <c r="A60" s="111"/>
      <c r="B60" s="118"/>
      <c r="C60" s="113" t="s">
        <v>152</v>
      </c>
      <c r="D60" s="113"/>
      <c r="E60" s="113"/>
      <c r="F60" s="111"/>
      <c r="G60" s="60">
        <v>682.97199999999975</v>
      </c>
      <c r="H60" s="60">
        <v>886.55</v>
      </c>
      <c r="I60" s="60">
        <v>1032.4989999999962</v>
      </c>
      <c r="J60" s="60">
        <v>1171.71</v>
      </c>
      <c r="K60" s="60">
        <v>1194.9559999999983</v>
      </c>
      <c r="L60" s="60">
        <v>1543.4130000000041</v>
      </c>
      <c r="M60" s="70"/>
      <c r="N60" s="70"/>
      <c r="O60" s="318"/>
      <c r="P60" s="318"/>
      <c r="Q60" s="318"/>
      <c r="R60" s="318"/>
      <c r="S60" s="318"/>
      <c r="T60" s="318"/>
      <c r="U60" s="318"/>
      <c r="V60" s="318"/>
      <c r="W60" s="318"/>
      <c r="X60" s="318"/>
    </row>
    <row r="61" spans="1:24" s="72" customFormat="1" ht="7.5" customHeight="1">
      <c r="A61" s="119"/>
      <c r="B61" s="120"/>
      <c r="C61" s="121"/>
      <c r="D61" s="121"/>
      <c r="E61" s="121"/>
      <c r="F61" s="119"/>
      <c r="G61" s="67"/>
      <c r="H61" s="296"/>
      <c r="I61" s="296"/>
      <c r="J61" s="296"/>
      <c r="K61" s="296"/>
      <c r="L61" s="296"/>
      <c r="M61" s="475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</row>
    <row r="62" spans="1:24" s="129" customFormat="1" ht="14.45" customHeight="1">
      <c r="A62" s="127"/>
      <c r="B62" s="128" t="s">
        <v>246</v>
      </c>
      <c r="C62" s="128"/>
      <c r="D62" s="128"/>
      <c r="E62" s="128"/>
      <c r="G62" s="123">
        <v>9509.0830000000005</v>
      </c>
      <c r="H62" s="123">
        <v>9711.42</v>
      </c>
      <c r="I62" s="123">
        <v>12935.162</v>
      </c>
      <c r="J62" s="123">
        <v>13579.621999999999</v>
      </c>
      <c r="K62" s="123">
        <v>12069.752</v>
      </c>
      <c r="L62" s="123">
        <v>11870.45</v>
      </c>
      <c r="M62" s="472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</row>
    <row r="63" spans="1:24" ht="14.1" customHeight="1">
      <c r="A63" s="111"/>
      <c r="B63" s="118"/>
      <c r="C63" s="113"/>
      <c r="D63" s="113"/>
      <c r="E63" s="113"/>
      <c r="F63" s="111"/>
      <c r="G63" s="60"/>
      <c r="H63" s="60"/>
      <c r="I63" s="60"/>
      <c r="J63" s="60"/>
      <c r="K63" s="60"/>
      <c r="L63" s="60"/>
      <c r="M63" s="470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</row>
    <row r="64" spans="1:24" s="68" customFormat="1" ht="17.100000000000001" customHeight="1">
      <c r="A64" s="108"/>
      <c r="B64" s="109" t="s">
        <v>46</v>
      </c>
      <c r="C64" s="109"/>
      <c r="D64" s="109"/>
      <c r="E64" s="109"/>
      <c r="F64" s="108"/>
      <c r="G64" s="192">
        <v>5262.6719999999996</v>
      </c>
      <c r="H64" s="192">
        <v>5600.3639999999996</v>
      </c>
      <c r="I64" s="192">
        <v>5783.8029999999999</v>
      </c>
      <c r="J64" s="192">
        <v>6013.7669999999998</v>
      </c>
      <c r="K64" s="192">
        <v>5781.5450000000001</v>
      </c>
      <c r="L64" s="192">
        <v>5670.2689999999993</v>
      </c>
      <c r="M64" s="469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</row>
    <row r="65" spans="1:24" ht="15" customHeight="1">
      <c r="A65" s="111"/>
      <c r="B65" s="118"/>
      <c r="C65" s="113" t="s">
        <v>47</v>
      </c>
      <c r="D65" s="113"/>
      <c r="E65" s="113"/>
      <c r="F65" s="111"/>
      <c r="G65" s="60">
        <v>4699.53</v>
      </c>
      <c r="H65" s="60">
        <v>4949.9639999999999</v>
      </c>
      <c r="I65" s="60">
        <v>5113.7089999999998</v>
      </c>
      <c r="J65" s="60">
        <v>5228.3029999999999</v>
      </c>
      <c r="K65" s="60">
        <v>5014.6450000000004</v>
      </c>
      <c r="L65" s="60">
        <v>5014.3109999999997</v>
      </c>
      <c r="M65" s="470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</row>
    <row r="66" spans="1:24" ht="15" customHeight="1">
      <c r="A66" s="111"/>
      <c r="B66" s="118"/>
      <c r="C66" s="113" t="s">
        <v>48</v>
      </c>
      <c r="D66" s="113"/>
      <c r="E66" s="113"/>
      <c r="F66" s="111"/>
      <c r="G66" s="60">
        <v>515.529</v>
      </c>
      <c r="H66" s="60">
        <v>551.86900000000003</v>
      </c>
      <c r="I66" s="60">
        <v>606.35299999999995</v>
      </c>
      <c r="J66" s="60">
        <v>518.97799999999995</v>
      </c>
      <c r="K66" s="60">
        <v>514.79</v>
      </c>
      <c r="L66" s="60">
        <v>582.4</v>
      </c>
      <c r="M66" s="470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</row>
    <row r="67" spans="1:24" ht="15" customHeight="1">
      <c r="A67" s="111"/>
      <c r="B67" s="118"/>
      <c r="C67" s="113" t="s">
        <v>153</v>
      </c>
      <c r="D67" s="113"/>
      <c r="E67" s="113"/>
      <c r="F67" s="111"/>
      <c r="G67" s="60">
        <v>47.613</v>
      </c>
      <c r="H67" s="60">
        <v>98.531000000000006</v>
      </c>
      <c r="I67" s="60">
        <v>63.741</v>
      </c>
      <c r="J67" s="60">
        <v>266.48599999999999</v>
      </c>
      <c r="K67" s="60">
        <v>252.11</v>
      </c>
      <c r="L67" s="60">
        <v>73.558000000000007</v>
      </c>
      <c r="M67" s="470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</row>
    <row r="68" spans="1:24" ht="14.1" customHeight="1">
      <c r="A68" s="111"/>
      <c r="B68" s="118"/>
      <c r="C68" s="113"/>
      <c r="D68" s="113"/>
      <c r="E68" s="113"/>
      <c r="F68" s="111"/>
      <c r="G68" s="195"/>
      <c r="H68" s="195"/>
      <c r="I68" s="195"/>
      <c r="J68" s="195"/>
      <c r="K68" s="195"/>
      <c r="L68" s="195"/>
      <c r="M68" s="474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</row>
    <row r="69" spans="1:24" s="68" customFormat="1" ht="17.100000000000001" customHeight="1">
      <c r="A69" s="108"/>
      <c r="B69" s="109" t="s">
        <v>49</v>
      </c>
      <c r="C69" s="109"/>
      <c r="D69" s="109"/>
      <c r="E69" s="109"/>
      <c r="F69" s="108"/>
      <c r="G69" s="192">
        <v>1044.837</v>
      </c>
      <c r="H69" s="192">
        <v>1086.8779999999999</v>
      </c>
      <c r="I69" s="192">
        <v>1184.4580000000001</v>
      </c>
      <c r="J69" s="192">
        <v>1371.652</v>
      </c>
      <c r="K69" s="192">
        <v>1873.06</v>
      </c>
      <c r="L69" s="192">
        <v>1464.1390000000001</v>
      </c>
      <c r="M69" s="469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</row>
    <row r="70" spans="1:24" ht="15" customHeight="1">
      <c r="A70" s="111"/>
      <c r="B70" s="118"/>
      <c r="C70" s="113" t="s">
        <v>50</v>
      </c>
      <c r="D70" s="113"/>
      <c r="E70" s="113"/>
      <c r="F70" s="111"/>
      <c r="G70" s="60">
        <v>110.54300000000001</v>
      </c>
      <c r="H70" s="60">
        <v>112.197</v>
      </c>
      <c r="I70" s="60">
        <v>150.99600000000001</v>
      </c>
      <c r="J70" s="60">
        <v>226.59</v>
      </c>
      <c r="K70" s="60">
        <v>125.012</v>
      </c>
      <c r="L70" s="60">
        <v>194.023</v>
      </c>
      <c r="M70" s="470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</row>
    <row r="71" spans="1:24" ht="15" customHeight="1">
      <c r="A71" s="111"/>
      <c r="B71" s="118"/>
      <c r="C71" s="113" t="s">
        <v>155</v>
      </c>
      <c r="D71" s="113"/>
      <c r="E71" s="113"/>
      <c r="F71" s="111"/>
      <c r="G71" s="60">
        <v>152.93100000000001</v>
      </c>
      <c r="H71" s="60">
        <v>174.19499999999999</v>
      </c>
      <c r="I71" s="60">
        <v>260.39699999999999</v>
      </c>
      <c r="J71" s="60">
        <v>224.227</v>
      </c>
      <c r="K71" s="60">
        <v>255.49299999999999</v>
      </c>
      <c r="L71" s="60">
        <v>439.37799999999999</v>
      </c>
      <c r="M71" s="470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</row>
    <row r="72" spans="1:24" ht="15" customHeight="1">
      <c r="A72" s="111"/>
      <c r="B72" s="118"/>
      <c r="C72" s="113" t="s">
        <v>154</v>
      </c>
      <c r="D72" s="113"/>
      <c r="E72" s="113"/>
      <c r="F72" s="111"/>
      <c r="G72" s="60">
        <v>273.75299999999999</v>
      </c>
      <c r="H72" s="60">
        <v>312.85399999999998</v>
      </c>
      <c r="I72" s="60">
        <v>235.35400000000001</v>
      </c>
      <c r="J72" s="60">
        <v>296.536</v>
      </c>
      <c r="K72" s="60">
        <v>747.505</v>
      </c>
      <c r="L72" s="60">
        <v>301.01400000000001</v>
      </c>
      <c r="M72" s="470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</row>
    <row r="73" spans="1:24" ht="15" customHeight="1">
      <c r="A73" s="111"/>
      <c r="B73" s="118"/>
      <c r="C73" s="113" t="s">
        <v>156</v>
      </c>
      <c r="D73" s="113"/>
      <c r="E73" s="113"/>
      <c r="F73" s="111"/>
      <c r="G73" s="60">
        <v>507.61</v>
      </c>
      <c r="H73" s="60">
        <v>487.63200000000001</v>
      </c>
      <c r="I73" s="60">
        <v>537.71100000000001</v>
      </c>
      <c r="J73" s="60">
        <v>624.29899999999998</v>
      </c>
      <c r="K73" s="60">
        <v>745.05</v>
      </c>
      <c r="L73" s="60">
        <v>529.72400000000005</v>
      </c>
      <c r="M73" s="470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</row>
    <row r="74" spans="1:24" ht="14.1" customHeight="1">
      <c r="A74" s="111"/>
      <c r="B74" s="118"/>
      <c r="G74" s="70"/>
      <c r="H74" s="70"/>
      <c r="I74" s="70"/>
      <c r="J74" s="70"/>
      <c r="K74" s="70"/>
      <c r="L74" s="70"/>
      <c r="M74" s="474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</row>
    <row r="75" spans="1:24" s="68" customFormat="1" ht="17.100000000000001" customHeight="1">
      <c r="A75" s="108"/>
      <c r="B75" s="109" t="s">
        <v>194</v>
      </c>
      <c r="C75" s="109"/>
      <c r="D75" s="109"/>
      <c r="E75" s="109"/>
      <c r="F75" s="108"/>
      <c r="G75" s="192">
        <v>178.161</v>
      </c>
      <c r="H75" s="192">
        <v>168.48699999999999</v>
      </c>
      <c r="I75" s="192">
        <v>195.006</v>
      </c>
      <c r="J75" s="192">
        <v>378.66899999999998</v>
      </c>
      <c r="K75" s="192">
        <v>314.529</v>
      </c>
      <c r="L75" s="192">
        <v>520.74</v>
      </c>
      <c r="M75" s="469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</row>
    <row r="76" spans="1:24" s="95" customFormat="1" ht="14.1" customHeight="1">
      <c r="A76" s="131"/>
      <c r="B76" s="131"/>
      <c r="C76" s="131"/>
      <c r="D76" s="131"/>
      <c r="E76" s="131"/>
      <c r="F76" s="131"/>
      <c r="G76" s="132"/>
      <c r="H76" s="132"/>
      <c r="I76" s="132"/>
      <c r="J76" s="132"/>
      <c r="K76" s="132"/>
      <c r="L76" s="132"/>
      <c r="M76" s="476"/>
      <c r="N76" s="318"/>
      <c r="O76" s="318"/>
      <c r="Q76" s="318"/>
      <c r="R76" s="318"/>
      <c r="S76" s="318"/>
      <c r="T76" s="318"/>
      <c r="U76" s="318"/>
      <c r="V76" s="318"/>
      <c r="W76" s="318"/>
      <c r="X76" s="318"/>
    </row>
    <row r="77" spans="1:24" s="72" customFormat="1" ht="7.5" customHeight="1">
      <c r="A77" s="119"/>
      <c r="B77" s="120"/>
      <c r="C77" s="121"/>
      <c r="D77" s="121"/>
      <c r="E77" s="121"/>
      <c r="F77" s="119"/>
      <c r="G77" s="67"/>
      <c r="H77" s="67"/>
      <c r="I77" s="67"/>
      <c r="J77" s="296"/>
      <c r="K77" s="347"/>
      <c r="L77" s="340"/>
      <c r="M77" s="477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</row>
    <row r="78" spans="1:24" s="75" customFormat="1" ht="14.1" customHeight="1">
      <c r="B78" s="405" t="s">
        <v>247</v>
      </c>
      <c r="C78" s="74"/>
      <c r="D78" s="74"/>
      <c r="E78" s="74"/>
      <c r="G78" s="123"/>
      <c r="H78" s="123"/>
      <c r="I78" s="123"/>
      <c r="J78" s="123"/>
      <c r="K78" s="348"/>
      <c r="L78" s="400"/>
      <c r="M78" s="47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</row>
    <row r="79" spans="1:24" ht="16.5" customHeight="1">
      <c r="B79" s="404" t="s">
        <v>248</v>
      </c>
      <c r="C79" s="72"/>
      <c r="D79" s="72"/>
      <c r="E79" s="72"/>
      <c r="F79" s="72"/>
      <c r="G79" s="133"/>
      <c r="H79" s="133"/>
      <c r="I79" s="133"/>
      <c r="J79" s="133"/>
      <c r="K79" s="133"/>
      <c r="L79" s="133"/>
      <c r="M79" s="242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</row>
    <row r="80" spans="1:24" s="95" customFormat="1" ht="16.5" customHeight="1">
      <c r="A80" s="505"/>
      <c r="B80" s="505"/>
      <c r="C80" s="505"/>
      <c r="D80" s="505"/>
      <c r="E80" s="505"/>
      <c r="F80" s="505"/>
      <c r="G80" s="505"/>
      <c r="H80" s="505"/>
      <c r="I80" s="505"/>
      <c r="J80" s="505"/>
      <c r="K80" s="505"/>
      <c r="L80" s="421"/>
      <c r="M80" s="292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</row>
    <row r="81" spans="1:19" s="135" customFormat="1" ht="21.75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59"/>
      <c r="K81" s="59"/>
      <c r="L81" s="134"/>
      <c r="M81" s="165"/>
      <c r="N81" s="134"/>
      <c r="O81" s="134"/>
      <c r="P81" s="134"/>
      <c r="Q81" s="134"/>
      <c r="R81" s="134"/>
      <c r="S81" s="134"/>
    </row>
    <row r="82" spans="1:19">
      <c r="B82" s="70"/>
      <c r="C82" s="136"/>
      <c r="D82" s="136"/>
      <c r="E82" s="136"/>
      <c r="F82" s="136"/>
      <c r="G82" s="310"/>
      <c r="H82" s="311"/>
      <c r="I82" s="311"/>
      <c r="J82" s="313"/>
      <c r="K82" s="313"/>
      <c r="L82" s="312"/>
      <c r="M82" s="479"/>
    </row>
    <row r="83" spans="1:19" ht="15">
      <c r="B83" s="70"/>
      <c r="C83" s="136"/>
      <c r="D83" s="136"/>
      <c r="E83" s="136"/>
      <c r="F83" s="136"/>
      <c r="G83" s="137"/>
      <c r="H83" s="137"/>
      <c r="I83" s="137"/>
      <c r="J83" s="137"/>
      <c r="K83" s="137"/>
      <c r="L83" s="137"/>
      <c r="M83" s="480"/>
      <c r="N83" s="137"/>
      <c r="O83" s="137"/>
      <c r="P83" s="137"/>
      <c r="Q83" s="137"/>
      <c r="R83" s="137"/>
      <c r="S83" s="137"/>
    </row>
    <row r="84" spans="1:19" ht="15">
      <c r="B84" s="70"/>
      <c r="C84" s="136"/>
      <c r="D84" s="136"/>
      <c r="E84" s="136"/>
      <c r="F84" s="136"/>
      <c r="G84" s="138"/>
      <c r="H84" s="138"/>
      <c r="I84" s="138"/>
      <c r="J84" s="138"/>
      <c r="K84" s="138"/>
      <c r="L84" s="138"/>
      <c r="M84" s="481"/>
      <c r="N84" s="138"/>
      <c r="O84" s="138"/>
      <c r="P84" s="138"/>
      <c r="Q84" s="138"/>
      <c r="R84" s="138"/>
      <c r="S84" s="138"/>
    </row>
    <row r="85" spans="1:19" ht="15">
      <c r="B85" s="70"/>
      <c r="C85" s="136"/>
      <c r="D85" s="136"/>
      <c r="E85" s="136"/>
      <c r="F85" s="136"/>
      <c r="G85" s="139"/>
      <c r="H85" s="139"/>
      <c r="I85" s="139"/>
      <c r="J85" s="140"/>
      <c r="K85" s="140"/>
      <c r="L85" s="139"/>
      <c r="M85" s="482"/>
      <c r="N85" s="139"/>
      <c r="O85" s="139"/>
      <c r="P85" s="139"/>
      <c r="Q85" s="139"/>
      <c r="R85" s="139"/>
      <c r="S85" s="139"/>
    </row>
    <row r="86" spans="1:19">
      <c r="J86" s="138"/>
      <c r="K86" s="138"/>
    </row>
    <row r="87" spans="1:19">
      <c r="J87" s="138"/>
      <c r="K87" s="138"/>
    </row>
    <row r="88" spans="1:19" ht="15">
      <c r="B88" s="70"/>
      <c r="J88" s="138"/>
      <c r="K88" s="138"/>
    </row>
  </sheetData>
  <sheetProtection algorithmName="SHA-512" hashValue="OuT38+3iBMYCdB+r3X8yz1VLGr94xOTdZxRwqddFWT6QWUqjDLW8TPeuq84voJ6vEu/6WJ2jO4fY+d4SOZuwdg==" saltValue="tT8ipPIAVhA8N6p9zq3VOA==" spinCount="100000" sheet="1" objects="1" scenarios="1"/>
  <mergeCells count="5">
    <mergeCell ref="A2:C3"/>
    <mergeCell ref="J3:K4"/>
    <mergeCell ref="A5:F5"/>
    <mergeCell ref="A7:E7"/>
    <mergeCell ref="A80:K80"/>
  </mergeCells>
  <conditionalFormatting sqref="D77:E78">
    <cfRule type="duplicateValues" dxfId="6" priority="6"/>
  </conditionalFormatting>
  <conditionalFormatting sqref="D14:E14">
    <cfRule type="duplicateValues" dxfId="5" priority="5"/>
  </conditionalFormatting>
  <conditionalFormatting sqref="D28:E28">
    <cfRule type="duplicateValues" dxfId="4" priority="4"/>
  </conditionalFormatting>
  <conditionalFormatting sqref="D35:E35">
    <cfRule type="duplicateValues" dxfId="3" priority="3"/>
  </conditionalFormatting>
  <conditionalFormatting sqref="D36:E36">
    <cfRule type="duplicateValues" dxfId="2" priority="2"/>
  </conditionalFormatting>
  <conditionalFormatting sqref="D9:E13 D15:E27 D29:E34 D73:E73 D75:E76 D37:E71">
    <cfRule type="duplicateValues" dxfId="1" priority="7"/>
  </conditionalFormatting>
  <conditionalFormatting sqref="D72:E72">
    <cfRule type="duplicateValues" dxfId="0" priority="1"/>
  </conditionalFormatting>
  <printOptions horizontalCentered="1"/>
  <pageMargins left="0.39370078740157483" right="0.39370078740157483" top="0.47244094488188981" bottom="0.19685039370078741" header="0.31496062992125984" footer="0.31496062992125984"/>
  <pageSetup paperSize="9" scale="5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5"/>
  <sheetViews>
    <sheetView view="pageBreakPreview" zoomScale="85" zoomScaleNormal="70" zoomScaleSheetLayoutView="85" workbookViewId="0">
      <selection activeCell="N7" sqref="N7"/>
    </sheetView>
  </sheetViews>
  <sheetFormatPr defaultColWidth="9.140625" defaultRowHeight="15"/>
  <cols>
    <col min="1" max="1" width="3.7109375" style="175" customWidth="1"/>
    <col min="2" max="2" width="6.28515625" style="176" customWidth="1"/>
    <col min="3" max="3" width="9.7109375" style="70" customWidth="1"/>
    <col min="4" max="4" width="5" style="70" customWidth="1"/>
    <col min="5" max="5" width="49.42578125" style="70" customWidth="1"/>
    <col min="6" max="6" width="3.42578125" style="70" customWidth="1"/>
    <col min="7" max="9" width="15.7109375" style="61" customWidth="1"/>
    <col min="10" max="12" width="15.7109375" style="177" customWidth="1"/>
    <col min="13" max="13" width="9.5703125" style="70" bestFit="1" customWidth="1"/>
    <col min="14" max="16384" width="9.140625" style="70"/>
  </cols>
  <sheetData>
    <row r="2" spans="1:13" s="95" customFormat="1" ht="15.75">
      <c r="A2" s="492" t="s">
        <v>231</v>
      </c>
      <c r="B2" s="492"/>
      <c r="C2" s="492"/>
      <c r="D2" s="97" t="s">
        <v>186</v>
      </c>
      <c r="E2" s="141"/>
      <c r="G2" s="142"/>
      <c r="H2" s="143"/>
      <c r="I2" s="143"/>
    </row>
    <row r="3" spans="1:13" s="95" customFormat="1" ht="15" customHeight="1">
      <c r="A3" s="492"/>
      <c r="B3" s="492"/>
      <c r="C3" s="492"/>
      <c r="D3" s="99" t="s">
        <v>258</v>
      </c>
      <c r="E3" s="141"/>
      <c r="G3" s="144"/>
      <c r="H3" s="144"/>
      <c r="J3" s="493"/>
      <c r="K3" s="493"/>
      <c r="L3" s="303"/>
    </row>
    <row r="4" spans="1:13" ht="12" customHeight="1">
      <c r="A4" s="380"/>
      <c r="B4" s="382"/>
      <c r="C4" s="72"/>
      <c r="D4" s="72"/>
      <c r="E4" s="72"/>
      <c r="F4" s="72"/>
      <c r="G4" s="144"/>
      <c r="H4" s="144"/>
      <c r="I4" s="100"/>
      <c r="J4" s="493"/>
      <c r="K4" s="493"/>
      <c r="L4" s="100"/>
    </row>
    <row r="5" spans="1:13" ht="24.75" customHeight="1">
      <c r="A5" s="496" t="s">
        <v>195</v>
      </c>
      <c r="B5" s="496"/>
      <c r="C5" s="496"/>
      <c r="D5" s="496"/>
      <c r="E5" s="496"/>
      <c r="F5" s="496"/>
      <c r="G5" s="389">
        <v>2016</v>
      </c>
      <c r="H5" s="389">
        <v>2017</v>
      </c>
      <c r="I5" s="389">
        <v>2018</v>
      </c>
      <c r="J5" s="389">
        <v>2019</v>
      </c>
      <c r="K5" s="389">
        <v>2020</v>
      </c>
      <c r="L5" s="389" t="s">
        <v>226</v>
      </c>
    </row>
    <row r="6" spans="1:13" s="95" customFormat="1" ht="18" customHeight="1">
      <c r="A6" s="145"/>
      <c r="B6" s="146"/>
      <c r="C6" s="147"/>
      <c r="D6" s="147"/>
      <c r="E6" s="147"/>
      <c r="F6" s="387"/>
      <c r="G6" s="388"/>
      <c r="H6" s="388"/>
      <c r="I6" s="388"/>
      <c r="J6" s="388"/>
      <c r="K6" s="388"/>
      <c r="L6" s="388"/>
    </row>
    <row r="7" spans="1:13" s="95" customFormat="1" ht="24.75" customHeight="1" thickBot="1">
      <c r="A7" s="497" t="s">
        <v>174</v>
      </c>
      <c r="B7" s="497"/>
      <c r="C7" s="497"/>
      <c r="D7" s="497"/>
      <c r="E7" s="497"/>
      <c r="F7" s="335"/>
      <c r="G7" s="337">
        <f>'Table 1'!G7/'Table 1'!G$7*100</f>
        <v>100</v>
      </c>
      <c r="H7" s="337">
        <f>'Table 1'!H7/'Table 1'!H$7*100</f>
        <v>100</v>
      </c>
      <c r="I7" s="337">
        <f>'Table 1'!I7/'Table 1'!I$7*100</f>
        <v>100</v>
      </c>
      <c r="J7" s="337">
        <f>'Table 1'!J7/'Table 1'!J$7*100</f>
        <v>100</v>
      </c>
      <c r="K7" s="337">
        <f>'Table 1'!K7/'Table 1'!K$7*100</f>
        <v>100</v>
      </c>
      <c r="L7" s="337">
        <f>'Table 1'!L7/'Table 1'!L$7*100</f>
        <v>100</v>
      </c>
      <c r="M7" s="148"/>
    </row>
    <row r="8" spans="1:13" s="95" customFormat="1" ht="24.75" customHeight="1">
      <c r="A8" s="71"/>
      <c r="B8" s="71"/>
      <c r="C8" s="71"/>
      <c r="D8" s="71"/>
      <c r="E8" s="71"/>
      <c r="F8" s="77"/>
      <c r="G8" s="149"/>
      <c r="H8" s="149"/>
      <c r="I8" s="149"/>
      <c r="J8" s="149"/>
      <c r="K8" s="149"/>
      <c r="L8" s="149"/>
    </row>
    <row r="9" spans="1:13" s="153" customFormat="1" ht="20.100000000000001" customHeight="1">
      <c r="A9" s="150" t="s">
        <v>76</v>
      </c>
      <c r="B9" s="483" t="s">
        <v>61</v>
      </c>
      <c r="C9" s="483"/>
      <c r="D9" s="483"/>
      <c r="E9" s="483"/>
      <c r="F9" s="385"/>
      <c r="G9" s="178">
        <f>'Table 1'!G9/'Table 1'!G$7*100</f>
        <v>6.3959169315158011</v>
      </c>
      <c r="H9" s="178">
        <f>'Table 1'!H9/'Table 1'!H$7*100</f>
        <v>6.7290226800966195</v>
      </c>
      <c r="I9" s="178">
        <f>'Table 1'!I9/'Table 1'!I$7*100</f>
        <v>7.1888197576230439</v>
      </c>
      <c r="J9" s="178">
        <f>'Table 1'!J9/'Table 1'!J$7*100</f>
        <v>6.9844676259053244</v>
      </c>
      <c r="K9" s="178">
        <f>'Table 1'!K9/'Table 1'!K$7*100</f>
        <v>13.705320121502199</v>
      </c>
      <c r="L9" s="178">
        <f>'Table 1'!L9/'Table 1'!L$7*100</f>
        <v>17.822779514568023</v>
      </c>
    </row>
    <row r="10" spans="1:13" s="154" customFormat="1" ht="20.100000000000001" customHeight="1">
      <c r="A10" s="134"/>
      <c r="B10" s="490" t="s">
        <v>62</v>
      </c>
      <c r="C10" s="490"/>
      <c r="D10" s="490"/>
      <c r="E10" s="490"/>
      <c r="F10" s="77"/>
      <c r="G10" s="179"/>
      <c r="H10" s="179"/>
      <c r="I10" s="179"/>
      <c r="J10" s="179"/>
      <c r="K10" s="179"/>
      <c r="L10" s="179"/>
    </row>
    <row r="11" spans="1:13" s="95" customFormat="1" ht="9" customHeight="1">
      <c r="A11" s="134"/>
      <c r="B11" s="155"/>
      <c r="C11" s="155"/>
      <c r="D11" s="155"/>
      <c r="E11" s="155"/>
      <c r="F11" s="77"/>
      <c r="G11" s="179"/>
      <c r="H11" s="179"/>
      <c r="I11" s="179"/>
      <c r="J11" s="179"/>
      <c r="K11" s="179"/>
      <c r="L11" s="179"/>
    </row>
    <row r="12" spans="1:13" s="153" customFormat="1" ht="20.100000000000001" customHeight="1">
      <c r="A12" s="150" t="s">
        <v>77</v>
      </c>
      <c r="B12" s="487" t="s">
        <v>13</v>
      </c>
      <c r="C12" s="487"/>
      <c r="D12" s="487"/>
      <c r="E12" s="487"/>
      <c r="F12" s="156"/>
      <c r="G12" s="178">
        <f>'Table 1'!G12/'Table 1'!G$7*100</f>
        <v>1.0184262663598727</v>
      </c>
      <c r="H12" s="178">
        <f>'Table 1'!H12/'Table 1'!H$7*100</f>
        <v>1.1384466212162052</v>
      </c>
      <c r="I12" s="178">
        <f>'Table 1'!I12/'Table 1'!I$7*100</f>
        <v>1.3105049393466384</v>
      </c>
      <c r="J12" s="178">
        <f>'Table 1'!J12/'Table 1'!J$7*100</f>
        <v>1.371842823058379</v>
      </c>
      <c r="K12" s="178">
        <f>'Table 1'!K12/'Table 1'!K$7*100</f>
        <v>1.9850567085730655</v>
      </c>
      <c r="L12" s="178">
        <f>'Table 1'!L12/'Table 1'!L$7*100</f>
        <v>2.0437118000848238</v>
      </c>
    </row>
    <row r="13" spans="1:13" s="95" customFormat="1" ht="20.100000000000001" customHeight="1">
      <c r="A13" s="134"/>
      <c r="B13" s="490" t="s">
        <v>6</v>
      </c>
      <c r="C13" s="490"/>
      <c r="D13" s="490"/>
      <c r="E13" s="490"/>
      <c r="F13" s="77"/>
      <c r="G13" s="179"/>
      <c r="H13" s="179"/>
      <c r="I13" s="179"/>
      <c r="J13" s="179"/>
      <c r="K13" s="179"/>
      <c r="L13" s="179"/>
    </row>
    <row r="14" spans="1:13" s="95" customFormat="1" ht="9" customHeight="1">
      <c r="A14" s="134"/>
      <c r="B14" s="155"/>
      <c r="C14" s="155"/>
      <c r="D14" s="155"/>
      <c r="E14" s="155"/>
      <c r="F14" s="77"/>
      <c r="G14" s="179"/>
      <c r="H14" s="179"/>
      <c r="I14" s="179"/>
      <c r="J14" s="179"/>
      <c r="K14" s="179"/>
      <c r="L14" s="179"/>
    </row>
    <row r="15" spans="1:13" s="68" customFormat="1" ht="20.100000000000001" customHeight="1">
      <c r="A15" s="150" t="s">
        <v>78</v>
      </c>
      <c r="B15" s="483" t="s">
        <v>196</v>
      </c>
      <c r="C15" s="483"/>
      <c r="D15" s="483"/>
      <c r="E15" s="483"/>
      <c r="F15" s="156"/>
      <c r="G15" s="178">
        <f>'Table 1'!G15/'Table 1'!G$7*100</f>
        <v>11.688027716640971</v>
      </c>
      <c r="H15" s="178">
        <f>'Table 1'!H15/'Table 1'!H$7*100</f>
        <v>12.081781166737803</v>
      </c>
      <c r="I15" s="178">
        <f>'Table 1'!I15/'Table 1'!I$7*100</f>
        <v>12.640129135538219</v>
      </c>
      <c r="J15" s="178">
        <f>'Table 1'!J15/'Table 1'!J$7*100</f>
        <v>12.752395666962165</v>
      </c>
      <c r="K15" s="178">
        <f>'Table 1'!K15/'Table 1'!K$7*100</f>
        <v>14.828590680213823</v>
      </c>
      <c r="L15" s="178">
        <f>'Table 1'!L15/'Table 1'!L$7*100</f>
        <v>17.817548997634031</v>
      </c>
    </row>
    <row r="16" spans="1:13" s="95" customFormat="1" ht="20.100000000000001" customHeight="1">
      <c r="A16" s="157"/>
      <c r="B16" s="134" t="s">
        <v>97</v>
      </c>
      <c r="C16" s="485" t="s">
        <v>197</v>
      </c>
      <c r="D16" s="485"/>
      <c r="E16" s="485"/>
      <c r="F16" s="77"/>
      <c r="G16" s="180">
        <f>'Table 1'!G16/'Table 1'!G$7*100</f>
        <v>4.8197168232511007</v>
      </c>
      <c r="H16" s="180">
        <f>'Table 1'!H16/'Table 1'!H$7*100</f>
        <v>4.1018024068963088</v>
      </c>
      <c r="I16" s="180">
        <f>'Table 1'!I16/'Table 1'!I$7*100</f>
        <v>4.1705825111271162</v>
      </c>
      <c r="J16" s="179">
        <f>'Table 1'!J16/'Table 1'!J$7*100</f>
        <v>4.2070705456348714</v>
      </c>
      <c r="K16" s="179">
        <f>'Table 1'!K16/'Table 1'!K$7*100</f>
        <v>8.3745010154914361</v>
      </c>
      <c r="L16" s="179">
        <f>'Table 1'!L16/'Table 1'!L$7*100</f>
        <v>10.669377220379369</v>
      </c>
    </row>
    <row r="17" spans="1:12" s="95" customFormat="1" ht="20.100000000000001" customHeight="1">
      <c r="A17" s="157"/>
      <c r="B17" s="134"/>
      <c r="C17" s="72" t="s">
        <v>98</v>
      </c>
      <c r="D17" s="486" t="s">
        <v>198</v>
      </c>
      <c r="E17" s="486"/>
      <c r="F17" s="77"/>
      <c r="G17" s="180">
        <f>'Table 1'!G17/'Table 1'!G$7*100</f>
        <v>2.0120259224690091</v>
      </c>
      <c r="H17" s="180">
        <f>'Table 1'!H17/'Table 1'!H$7*100</f>
        <v>1.3245626207504868</v>
      </c>
      <c r="I17" s="180">
        <f>'Table 1'!I17/'Table 1'!I$7*100</f>
        <v>1.2996116040675152</v>
      </c>
      <c r="J17" s="180">
        <f>'Table 1'!J17/'Table 1'!J$7*100</f>
        <v>1.2927122457859634</v>
      </c>
      <c r="K17" s="180">
        <f>'Table 1'!K17/'Table 1'!K$7*100</f>
        <v>2.8262059875654106</v>
      </c>
      <c r="L17" s="180">
        <f>'Table 1'!L17/'Table 1'!L$7*100</f>
        <v>3.9317820002855974</v>
      </c>
    </row>
    <row r="18" spans="1:12" s="95" customFormat="1" ht="20.100000000000001" customHeight="1">
      <c r="A18" s="157"/>
      <c r="B18" s="134"/>
      <c r="C18" s="72" t="s">
        <v>99</v>
      </c>
      <c r="D18" s="486" t="s">
        <v>199</v>
      </c>
      <c r="E18" s="486"/>
      <c r="F18" s="77"/>
      <c r="G18" s="180">
        <f>'Table 1'!G18/'Table 1'!G$7*100</f>
        <v>2.8076909007820912</v>
      </c>
      <c r="H18" s="180">
        <f>'Table 1'!H18/'Table 1'!H$7*100</f>
        <v>2.777239786145822</v>
      </c>
      <c r="I18" s="180">
        <f>'Table 1'!I18/'Table 1'!I$7*100</f>
        <v>2.870970907059601</v>
      </c>
      <c r="J18" s="180">
        <f>'Table 1'!J18/'Table 1'!J$7*100</f>
        <v>2.9143582998489079</v>
      </c>
      <c r="K18" s="180">
        <f>'Table 1'!K18/'Table 1'!K$7*100</f>
        <v>5.5482950279260246</v>
      </c>
      <c r="L18" s="180">
        <f>'Table 1'!L18/'Table 1'!L$7*100</f>
        <v>6.7375952200937732</v>
      </c>
    </row>
    <row r="19" spans="1:12" s="95" customFormat="1" ht="20.100000000000001" customHeight="1">
      <c r="A19" s="157"/>
      <c r="B19" s="134" t="s">
        <v>100</v>
      </c>
      <c r="C19" s="485" t="s">
        <v>200</v>
      </c>
      <c r="D19" s="485"/>
      <c r="E19" s="485"/>
      <c r="F19" s="77"/>
      <c r="G19" s="180">
        <f>'Table 1'!G19/'Table 1'!G$7*100</f>
        <v>5.7931336369958242</v>
      </c>
      <c r="H19" s="180">
        <f>'Table 1'!H19/'Table 1'!H$7*100</f>
        <v>6.877087792782727</v>
      </c>
      <c r="I19" s="180">
        <f>'Table 1'!I19/'Table 1'!I$7*100</f>
        <v>7.2572264297243905</v>
      </c>
      <c r="J19" s="179">
        <f>'Table 1'!J19/'Table 1'!J$7*100</f>
        <v>7.4607902634817282</v>
      </c>
      <c r="K19" s="179">
        <f>'Table 1'!K19/'Table 1'!K$7*100</f>
        <v>3.76682538429043</v>
      </c>
      <c r="L19" s="179">
        <f>'Table 1'!L19/'Table 1'!L$7*100</f>
        <v>3.3292730249542988</v>
      </c>
    </row>
    <row r="20" spans="1:12" s="95" customFormat="1" ht="20.100000000000001" customHeight="1">
      <c r="A20" s="157"/>
      <c r="B20" s="134"/>
      <c r="C20" s="72" t="s">
        <v>101</v>
      </c>
      <c r="D20" s="485" t="s">
        <v>201</v>
      </c>
      <c r="E20" s="485"/>
      <c r="F20" s="485"/>
      <c r="G20" s="180">
        <f>'Table 1'!G20/'Table 1'!G$7*100</f>
        <v>0.77609665265028815</v>
      </c>
      <c r="H20" s="180">
        <f>'Table 1'!H20/'Table 1'!H$7*100</f>
        <v>0.65783230484091526</v>
      </c>
      <c r="I20" s="180">
        <f>'Table 1'!I20/'Table 1'!I$7*100</f>
        <v>0.75157916409935077</v>
      </c>
      <c r="J20" s="179">
        <f>'Table 1'!J20/'Table 1'!J$7*100</f>
        <v>0.63269624789399725</v>
      </c>
      <c r="K20" s="179">
        <f>'Table 1'!K20/'Table 1'!K$7*100</f>
        <v>1.6252361374599966</v>
      </c>
      <c r="L20" s="179">
        <f>'Table 1'!L20/'Table 1'!L$7*100</f>
        <v>3.0830075601490572</v>
      </c>
    </row>
    <row r="21" spans="1:12" s="95" customFormat="1" ht="20.100000000000001" customHeight="1">
      <c r="A21" s="157"/>
      <c r="B21" s="134"/>
      <c r="C21" s="72" t="s">
        <v>102</v>
      </c>
      <c r="D21" s="485" t="s">
        <v>202</v>
      </c>
      <c r="E21" s="485"/>
      <c r="F21" s="485"/>
      <c r="G21" s="180">
        <f>'Table 1'!G21/'Table 1'!G$7*100</f>
        <v>5.0170369843455358</v>
      </c>
      <c r="H21" s="180">
        <f>'Table 1'!H21/'Table 1'!H$7*100</f>
        <v>6.2192554879418127</v>
      </c>
      <c r="I21" s="180">
        <f>'Table 1'!I21/'Table 1'!I$7*100</f>
        <v>6.505647265625039</v>
      </c>
      <c r="J21" s="179">
        <f>'Table 1'!J21/'Table 1'!J$7*100</f>
        <v>6.8280940155877312</v>
      </c>
      <c r="K21" s="179">
        <f>'Table 1'!K21/'Table 1'!K$7*100</f>
        <v>2.1415892468304336</v>
      </c>
      <c r="L21" s="179">
        <f>'Table 1'!L21/'Table 1'!L$7*100</f>
        <v>0.24626546480524167</v>
      </c>
    </row>
    <row r="22" spans="1:12" s="95" customFormat="1" ht="20.100000000000001" customHeight="1">
      <c r="A22" s="157"/>
      <c r="B22" s="134" t="s">
        <v>103</v>
      </c>
      <c r="C22" s="485" t="s">
        <v>203</v>
      </c>
      <c r="D22" s="485"/>
      <c r="E22" s="485"/>
      <c r="F22" s="77"/>
      <c r="G22" s="180">
        <f>'Table 1'!G22/'Table 1'!G$7*100</f>
        <v>1.0751772563940447</v>
      </c>
      <c r="H22" s="180">
        <f>'Table 1'!H22/'Table 1'!H$7*100</f>
        <v>1.1028909670587688</v>
      </c>
      <c r="I22" s="180">
        <f>'Table 1'!I22/'Table 1'!I$7*100</f>
        <v>1.2123201946867133</v>
      </c>
      <c r="J22" s="180">
        <f>'Table 1'!J22/'Table 1'!J$7*100</f>
        <v>1.0845348578455665</v>
      </c>
      <c r="K22" s="180">
        <f>'Table 1'!K22/'Table 1'!K$7*100</f>
        <v>2.6872642804319598</v>
      </c>
      <c r="L22" s="180">
        <f>'Table 1'!L22/'Table 1'!L$7*100</f>
        <v>3.8188987523003628</v>
      </c>
    </row>
    <row r="23" spans="1:12" s="95" customFormat="1" ht="19.5" customHeight="1">
      <c r="A23" s="157"/>
      <c r="B23" s="134"/>
      <c r="C23" s="72" t="s">
        <v>166</v>
      </c>
      <c r="D23" s="485" t="s">
        <v>242</v>
      </c>
      <c r="E23" s="485"/>
      <c r="F23" s="485"/>
      <c r="G23" s="180">
        <f>'Table 1'!G23/'Table 1'!G$7*100</f>
        <v>0.39529955565157771</v>
      </c>
      <c r="H23" s="180">
        <f>'Table 1'!H23/'Table 1'!H$7*100</f>
        <v>0.41929006733696306</v>
      </c>
      <c r="I23" s="180">
        <f>'Table 1'!I23/'Table 1'!I$7*100</f>
        <v>0.46304619532898122</v>
      </c>
      <c r="J23" s="180">
        <f>'Table 1'!J23/'Table 1'!J$7*100</f>
        <v>0.39812907650145085</v>
      </c>
      <c r="K23" s="180">
        <f>'Table 1'!K23/'Table 1'!K$7*100</f>
        <v>0.96458498946550841</v>
      </c>
      <c r="L23" s="180">
        <f>'Table 1'!L23/'Table 1'!L$7*100</f>
        <v>1.604073997415419</v>
      </c>
    </row>
    <row r="24" spans="1:12" s="95" customFormat="1" ht="19.5" customHeight="1">
      <c r="A24" s="157"/>
      <c r="B24" s="134"/>
      <c r="C24" s="72"/>
      <c r="D24" s="489" t="s">
        <v>172</v>
      </c>
      <c r="E24" s="489"/>
      <c r="F24" s="77"/>
      <c r="G24" s="180"/>
      <c r="H24" s="180"/>
      <c r="I24" s="180"/>
      <c r="J24" s="179"/>
      <c r="K24" s="179"/>
      <c r="L24" s="179"/>
    </row>
    <row r="25" spans="1:12" s="95" customFormat="1" ht="20.100000000000001" customHeight="1">
      <c r="A25" s="157"/>
      <c r="B25" s="134"/>
      <c r="C25" s="72" t="s">
        <v>167</v>
      </c>
      <c r="D25" s="485" t="s">
        <v>204</v>
      </c>
      <c r="E25" s="485"/>
      <c r="F25" s="485"/>
      <c r="G25" s="180">
        <f>'Table 1'!G25/'Table 1'!G$7*100</f>
        <v>0.6798777007424669</v>
      </c>
      <c r="H25" s="180">
        <f>'Table 1'!H25/'Table 1'!H$7*100</f>
        <v>0.68360089972180571</v>
      </c>
      <c r="I25" s="180">
        <f>'Table 1'!I25/'Table 1'!I$7*100</f>
        <v>0.74927399935773187</v>
      </c>
      <c r="J25" s="179">
        <f>'Table 1'!J25/'Table 1'!J$7*100</f>
        <v>0.68640578134411556</v>
      </c>
      <c r="K25" s="179">
        <f>'Table 1'!K25/'Table 1'!K$7*100</f>
        <v>1.7226792909664519</v>
      </c>
      <c r="L25" s="179">
        <f>'Table 1'!L25/'Table 1'!L$7*100</f>
        <v>2.2148247548849436</v>
      </c>
    </row>
    <row r="26" spans="1:12" s="95" customFormat="1" ht="9" customHeight="1">
      <c r="A26" s="157"/>
      <c r="B26" s="157"/>
      <c r="C26" s="77"/>
      <c r="D26" s="77"/>
      <c r="E26" s="77"/>
      <c r="F26" s="77"/>
      <c r="G26" s="181"/>
      <c r="H26" s="181"/>
      <c r="I26" s="182"/>
      <c r="J26" s="180"/>
      <c r="K26" s="180"/>
      <c r="L26" s="180"/>
    </row>
    <row r="27" spans="1:12" s="68" customFormat="1" ht="20.100000000000001" customHeight="1">
      <c r="A27" s="150" t="s">
        <v>79</v>
      </c>
      <c r="B27" s="483" t="s">
        <v>205</v>
      </c>
      <c r="C27" s="483"/>
      <c r="D27" s="483"/>
      <c r="E27" s="483"/>
      <c r="F27" s="156"/>
      <c r="G27" s="178">
        <f>'Table 1'!G27/'Table 1'!G$7*100</f>
        <v>50.800836200722244</v>
      </c>
      <c r="H27" s="178">
        <f>'Table 1'!H27/'Table 1'!H$7*100</f>
        <v>49.530836335931049</v>
      </c>
      <c r="I27" s="178">
        <f>'Table 1'!I27/'Table 1'!I$7*100</f>
        <v>48.76269127755716</v>
      </c>
      <c r="J27" s="178">
        <f>'Table 1'!J27/'Table 1'!J$7*100</f>
        <v>48.2563512059372</v>
      </c>
      <c r="K27" s="178">
        <f>'Table 1'!K27/'Table 1'!K$7*100</f>
        <v>13.448389175272702</v>
      </c>
      <c r="L27" s="178">
        <f>'Table 1'!L27/'Table 1'!L$7*100</f>
        <v>0.36941145507533857</v>
      </c>
    </row>
    <row r="28" spans="1:12" s="95" customFormat="1" ht="20.100000000000001" customHeight="1">
      <c r="A28" s="134"/>
      <c r="B28" s="134">
        <v>4.0999999999999996</v>
      </c>
      <c r="C28" s="485" t="s">
        <v>206</v>
      </c>
      <c r="D28" s="485"/>
      <c r="E28" s="485"/>
      <c r="F28" s="77"/>
      <c r="G28" s="180">
        <f>'Table 1'!G28/'Table 1'!G$7*100</f>
        <v>5.9357340330521771</v>
      </c>
      <c r="H28" s="180">
        <f>'Table 1'!H28/'Table 1'!H$7*100</f>
        <v>5.7872031555401504</v>
      </c>
      <c r="I28" s="180">
        <f>'Table 1'!I28/'Table 1'!I$7*100</f>
        <v>5.6730356793928358</v>
      </c>
      <c r="J28" s="179">
        <f>'Table 1'!J28/'Table 1'!J$7*100</f>
        <v>4.8050355097709145</v>
      </c>
      <c r="K28" s="179">
        <f>'Table 1'!K28/'Table 1'!K$7*100</f>
        <v>1.6167868676675123</v>
      </c>
      <c r="L28" s="179">
        <f>'Table 1'!L28/'Table 1'!L$7*100</f>
        <v>4.379592413610741E-2</v>
      </c>
    </row>
    <row r="29" spans="1:12" s="95" customFormat="1" ht="20.100000000000001" customHeight="1">
      <c r="A29" s="134"/>
      <c r="B29" s="134">
        <v>4.2</v>
      </c>
      <c r="C29" s="485" t="s">
        <v>207</v>
      </c>
      <c r="D29" s="485"/>
      <c r="E29" s="485"/>
      <c r="F29" s="77"/>
      <c r="G29" s="180">
        <f>'Table 1'!G29/'Table 1'!G$7*100</f>
        <v>44.865102167670067</v>
      </c>
      <c r="H29" s="180">
        <f>'Table 1'!H29/'Table 1'!H$7*100</f>
        <v>43.743633180390908</v>
      </c>
      <c r="I29" s="180">
        <f>'Table 1'!I29/'Table 1'!I$7*100</f>
        <v>43.089655598164327</v>
      </c>
      <c r="J29" s="180">
        <f>'Table 1'!J29/'Table 1'!J$7*100</f>
        <v>43.45131569616629</v>
      </c>
      <c r="K29" s="180">
        <f>'Table 1'!K29/'Table 1'!K$7*100</f>
        <v>11.831602307605189</v>
      </c>
      <c r="L29" s="180">
        <f>'Table 1'!L29/'Table 1'!L$7*100</f>
        <v>0.32561553093923112</v>
      </c>
    </row>
    <row r="30" spans="1:12" s="95" customFormat="1" ht="20.100000000000001" customHeight="1">
      <c r="A30" s="134"/>
      <c r="B30" s="159"/>
      <c r="C30" s="72" t="s">
        <v>58</v>
      </c>
      <c r="D30" s="485" t="s">
        <v>208</v>
      </c>
      <c r="E30" s="485"/>
      <c r="F30" s="485"/>
      <c r="G30" s="180">
        <f>'Table 1'!G30/'Table 1'!G$7*100</f>
        <v>0.76088482356016107</v>
      </c>
      <c r="H30" s="180">
        <f>'Table 1'!H30/'Table 1'!H$7*100</f>
        <v>0.79922045843855549</v>
      </c>
      <c r="I30" s="180">
        <f>'Table 1'!I30/'Table 1'!I$7*100</f>
        <v>0.88974124214765937</v>
      </c>
      <c r="J30" s="180">
        <f>'Table 1'!J30/'Table 1'!J$7*100</f>
        <v>0.75208856063778717</v>
      </c>
      <c r="K30" s="180">
        <f>'Table 1'!K30/'Table 1'!K$7*100</f>
        <v>0.27145121267491229</v>
      </c>
      <c r="L30" s="180">
        <f>'Table 1'!L30/'Table 1'!L$7*100</f>
        <v>6.5358980943124007E-2</v>
      </c>
    </row>
    <row r="31" spans="1:12" s="95" customFormat="1" ht="20.100000000000001" customHeight="1">
      <c r="A31" s="134"/>
      <c r="B31" s="159"/>
      <c r="C31" s="72" t="s">
        <v>59</v>
      </c>
      <c r="D31" s="485" t="s">
        <v>209</v>
      </c>
      <c r="E31" s="485"/>
      <c r="F31" s="485"/>
      <c r="G31" s="180">
        <f>'Table 1'!G31/'Table 1'!G$7*100</f>
        <v>0.57430684802709964</v>
      </c>
      <c r="H31" s="180">
        <f>'Table 1'!H31/'Table 1'!H$7*100</f>
        <v>0.57378870177585595</v>
      </c>
      <c r="I31" s="180">
        <f>'Table 1'!I31/'Table 1'!I$7*100</f>
        <v>0.6153496553695571</v>
      </c>
      <c r="J31" s="179">
        <f>'Table 1'!J31/'Table 1'!J$7*100</f>
        <v>0.74503949646641199</v>
      </c>
      <c r="K31" s="179">
        <f>'Table 1'!K31/'Table 1'!K$7*100</f>
        <v>0.38061513300082167</v>
      </c>
      <c r="L31" s="179">
        <f>'Table 1'!L31/'Table 1'!L$7*100</f>
        <v>0.11459408931872588</v>
      </c>
    </row>
    <row r="32" spans="1:12" s="95" customFormat="1" ht="20.100000000000001" customHeight="1">
      <c r="A32" s="134"/>
      <c r="B32" s="134"/>
      <c r="C32" s="72" t="s">
        <v>60</v>
      </c>
      <c r="D32" s="485" t="s">
        <v>210</v>
      </c>
      <c r="E32" s="485"/>
      <c r="F32" s="485"/>
      <c r="G32" s="180">
        <f>'Table 1'!G32/'Table 1'!G$7*100</f>
        <v>43.529911173609484</v>
      </c>
      <c r="H32" s="180">
        <f>'Table 1'!H32/'Table 1'!H$7*100</f>
        <v>42.370624020176493</v>
      </c>
      <c r="I32" s="180">
        <f>'Table 1'!I32/'Table 1'!I$7*100</f>
        <v>41.584564700647107</v>
      </c>
      <c r="J32" s="179">
        <f>'Table 1'!J32/'Table 1'!J$7*100</f>
        <v>41.954187639062091</v>
      </c>
      <c r="K32" s="179">
        <f>'Table 1'!K32/'Table 1'!K$7*100</f>
        <v>11.179535961929455</v>
      </c>
      <c r="L32" s="179">
        <f>'Table 1'!L32/'Table 1'!L$7*100</f>
        <v>0.14566246067738128</v>
      </c>
    </row>
    <row r="33" spans="1:12" s="160" customFormat="1" ht="9" customHeight="1">
      <c r="A33" s="134"/>
      <c r="B33" s="134"/>
      <c r="C33" s="72"/>
      <c r="D33" s="77"/>
      <c r="E33" s="77"/>
      <c r="F33" s="77"/>
      <c r="G33" s="179"/>
      <c r="H33" s="179"/>
      <c r="I33" s="179"/>
      <c r="J33" s="179"/>
      <c r="K33" s="179"/>
      <c r="L33" s="179"/>
    </row>
    <row r="34" spans="1:12" s="68" customFormat="1" ht="20.100000000000001" customHeight="1">
      <c r="A34" s="150" t="s">
        <v>80</v>
      </c>
      <c r="B34" s="483" t="s">
        <v>211</v>
      </c>
      <c r="C34" s="483"/>
      <c r="D34" s="483"/>
      <c r="E34" s="483"/>
      <c r="F34" s="156"/>
      <c r="G34" s="178">
        <f>'Table 1'!G34/'Table 1'!G$7*100</f>
        <v>2.8030091914015114</v>
      </c>
      <c r="H34" s="178">
        <f>'Table 1'!H34/'Table 1'!H$7*100</f>
        <v>2.5702358593447441</v>
      </c>
      <c r="I34" s="178">
        <f>'Table 1'!I34/'Table 1'!I$7*100</f>
        <v>2.1326573717431714</v>
      </c>
      <c r="J34" s="178">
        <f>'Table 1'!J34/'Table 1'!J$7*100</f>
        <v>1.5599921506828729</v>
      </c>
      <c r="K34" s="178">
        <f>'Table 1'!K34/'Table 1'!K$7*100</f>
        <v>3.4859987628935203</v>
      </c>
      <c r="L34" s="178">
        <f>'Table 1'!L34/'Table 1'!L$7*100</f>
        <v>4.447525726560392</v>
      </c>
    </row>
    <row r="35" spans="1:12" s="160" customFormat="1" ht="9" customHeight="1">
      <c r="A35" s="157"/>
      <c r="B35" s="134"/>
      <c r="C35" s="77"/>
      <c r="D35" s="77"/>
      <c r="E35" s="77"/>
      <c r="F35" s="77"/>
      <c r="G35" s="183"/>
      <c r="H35" s="183"/>
      <c r="I35" s="183"/>
      <c r="J35" s="183"/>
      <c r="K35" s="183"/>
      <c r="L35" s="183"/>
    </row>
    <row r="36" spans="1:12" s="68" customFormat="1" ht="20.100000000000001" customHeight="1">
      <c r="A36" s="150" t="s">
        <v>81</v>
      </c>
      <c r="B36" s="483" t="s">
        <v>17</v>
      </c>
      <c r="C36" s="483"/>
      <c r="D36" s="483"/>
      <c r="E36" s="483"/>
      <c r="F36" s="156"/>
      <c r="G36" s="178">
        <f>'Table 1'!G36/'Table 1'!G$7*100</f>
        <v>0.9002994891523336</v>
      </c>
      <c r="H36" s="178">
        <f>'Table 1'!H36/'Table 1'!H$7*100</f>
        <v>0.78434756657686444</v>
      </c>
      <c r="I36" s="178">
        <f>'Table 1'!I36/'Table 1'!I$7*100</f>
        <v>0.77864067730038822</v>
      </c>
      <c r="J36" s="178">
        <f>'Table 1'!J36/'Table 1'!J$7*100</f>
        <v>0.89141200098739781</v>
      </c>
      <c r="K36" s="178">
        <f>'Table 1'!K36/'Table 1'!K$7*100</f>
        <v>1.8784184261176531</v>
      </c>
      <c r="L36" s="178">
        <f>'Table 1'!L36/'Table 1'!L$7*100</f>
        <v>2.3113835330034469</v>
      </c>
    </row>
    <row r="37" spans="1:12" s="95" customFormat="1" ht="20.100000000000001" customHeight="1">
      <c r="A37" s="157"/>
      <c r="B37" s="484" t="s">
        <v>5</v>
      </c>
      <c r="C37" s="484"/>
      <c r="D37" s="484"/>
      <c r="E37" s="484"/>
      <c r="F37" s="77"/>
      <c r="G37" s="149"/>
      <c r="H37" s="183"/>
      <c r="I37" s="183"/>
      <c r="J37" s="183"/>
      <c r="K37" s="183"/>
      <c r="L37" s="183"/>
    </row>
    <row r="38" spans="1:12" s="160" customFormat="1" ht="9" customHeight="1">
      <c r="A38" s="157"/>
      <c r="B38" s="157"/>
      <c r="C38" s="77"/>
      <c r="D38" s="77"/>
      <c r="E38" s="77"/>
      <c r="F38" s="77"/>
      <c r="G38" s="149"/>
      <c r="H38" s="183"/>
      <c r="I38" s="183"/>
      <c r="J38" s="183"/>
      <c r="K38" s="183"/>
      <c r="L38" s="183"/>
    </row>
    <row r="39" spans="1:12" s="68" customFormat="1" ht="20.100000000000001" customHeight="1">
      <c r="A39" s="150" t="s">
        <v>82</v>
      </c>
      <c r="B39" s="483" t="s">
        <v>212</v>
      </c>
      <c r="C39" s="483"/>
      <c r="D39" s="483"/>
      <c r="E39" s="483"/>
      <c r="F39" s="156"/>
      <c r="G39" s="178">
        <f>'Table 1'!G39/'Table 1'!G$7*100</f>
        <v>1.3838035335767283</v>
      </c>
      <c r="H39" s="178">
        <f>'Table 1'!H39/'Table 1'!H$7*100</f>
        <v>1.4442955175412819</v>
      </c>
      <c r="I39" s="178">
        <f>'Table 1'!I39/'Table 1'!I$7*100</f>
        <v>1.5059377052969991</v>
      </c>
      <c r="J39" s="178">
        <f>'Table 1'!J39/'Table 1'!J$7*100</f>
        <v>1.5365949443528992</v>
      </c>
      <c r="K39" s="178">
        <f>'Table 1'!K39/'Table 1'!K$7*100</f>
        <v>2.8628847464010452</v>
      </c>
      <c r="L39" s="178">
        <f>'Table 1'!L39/'Table 1'!L$7*100</f>
        <v>2.9131281634532735</v>
      </c>
    </row>
    <row r="40" spans="1:12" s="95" customFormat="1" ht="9" customHeight="1">
      <c r="A40" s="157"/>
      <c r="B40" s="157"/>
      <c r="C40" s="77"/>
      <c r="D40" s="77"/>
      <c r="E40" s="77"/>
      <c r="F40" s="77"/>
      <c r="G40" s="183"/>
      <c r="H40" s="183"/>
      <c r="I40" s="183"/>
      <c r="J40" s="183"/>
      <c r="K40" s="183"/>
      <c r="L40" s="183"/>
    </row>
    <row r="41" spans="1:12" s="153" customFormat="1" ht="20.100000000000001" customHeight="1">
      <c r="A41" s="150" t="s">
        <v>83</v>
      </c>
      <c r="B41" s="483" t="s">
        <v>18</v>
      </c>
      <c r="C41" s="483"/>
      <c r="D41" s="483"/>
      <c r="E41" s="483"/>
      <c r="F41" s="156"/>
      <c r="G41" s="178">
        <f>'Table 1'!G41/'Table 1'!G$7*100</f>
        <v>0.32219849169958331</v>
      </c>
      <c r="H41" s="178">
        <f>'Table 1'!H41/'Table 1'!H$7*100</f>
        <v>0.77364824470732563</v>
      </c>
      <c r="I41" s="178">
        <f>'Table 1'!I41/'Table 1'!I$7*100</f>
        <v>0.66147388944885643</v>
      </c>
      <c r="J41" s="178">
        <f>'Table 1'!J41/'Table 1'!J$7*100</f>
        <v>0.53960677289876802</v>
      </c>
      <c r="K41" s="178">
        <f>'Table 1'!K41/'Table 1'!K$7*100</f>
        <v>1.0508331563020381</v>
      </c>
      <c r="L41" s="178">
        <f>'Table 1'!L41/'Table 1'!L$7*100</f>
        <v>1.3902084550066913</v>
      </c>
    </row>
    <row r="42" spans="1:12" s="95" customFormat="1" ht="20.100000000000001" customHeight="1">
      <c r="A42" s="134"/>
      <c r="B42" s="484" t="s">
        <v>7</v>
      </c>
      <c r="C42" s="484"/>
      <c r="D42" s="484"/>
      <c r="E42" s="484"/>
      <c r="F42" s="77"/>
      <c r="G42" s="179"/>
      <c r="H42" s="179"/>
      <c r="I42" s="179"/>
      <c r="J42" s="179"/>
      <c r="K42" s="179"/>
      <c r="L42" s="179"/>
    </row>
    <row r="43" spans="1:12" s="95" customFormat="1" ht="20.100000000000001" customHeight="1">
      <c r="A43" s="134"/>
      <c r="B43" s="161" t="s">
        <v>184</v>
      </c>
      <c r="C43" s="485" t="s">
        <v>213</v>
      </c>
      <c r="D43" s="485"/>
      <c r="E43" s="485"/>
      <c r="F43" s="162"/>
      <c r="G43" s="179">
        <f>'Table 1'!G43/'Table 1'!G$7*100</f>
        <v>0.29158919120814547</v>
      </c>
      <c r="H43" s="179">
        <f>'Table 1'!H43/'Table 1'!H$7*100</f>
        <v>0.70788879328257015</v>
      </c>
      <c r="I43" s="179">
        <f>'Table 1'!I43/'Table 1'!I$7*100</f>
        <v>0.59368307755098915</v>
      </c>
      <c r="J43" s="179">
        <f>'Table 1'!J43/'Table 1'!J$7*100</f>
        <v>0.4494957757224296</v>
      </c>
      <c r="K43" s="179">
        <f>'Table 1'!K43/'Table 1'!K$7*100</f>
        <v>0.64520581827452939</v>
      </c>
      <c r="L43" s="179">
        <f>'Table 1'!L43/'Table 1'!L$7*100</f>
        <v>1.2576263216674417</v>
      </c>
    </row>
    <row r="44" spans="1:12" s="95" customFormat="1" ht="21.95" customHeight="1">
      <c r="A44" s="134"/>
      <c r="B44" s="161" t="s">
        <v>185</v>
      </c>
      <c r="C44" s="485" t="s">
        <v>183</v>
      </c>
      <c r="D44" s="485"/>
      <c r="E44" s="485"/>
      <c r="F44" s="162"/>
      <c r="G44" s="179">
        <f>'Table 1'!G44/'Table 1'!G$7*100</f>
        <v>3.0608622964754729E-2</v>
      </c>
      <c r="H44" s="179">
        <f>'Table 1'!H44/'Table 1'!H$7*100</f>
        <v>6.5760078840569211E-2</v>
      </c>
      <c r="I44" s="179">
        <f>'Table 1'!I44/'Table 1'!I$7*100</f>
        <v>6.7790811897867329E-2</v>
      </c>
      <c r="J44" s="179">
        <f>'Table 1'!J44/'Table 1'!J$7*100</f>
        <v>9.0110997176338414E-2</v>
      </c>
      <c r="K44" s="179">
        <f>'Table 1'!K44/'Table 1'!K$7*100</f>
        <v>0.40562733802750883</v>
      </c>
      <c r="L44" s="179">
        <f>'Table 1'!L44/'Table 1'!L$7*100</f>
        <v>0.13258213333924981</v>
      </c>
    </row>
    <row r="45" spans="1:12" s="95" customFormat="1" ht="15.95" customHeight="1">
      <c r="A45" s="134"/>
      <c r="B45" s="163"/>
      <c r="C45" s="491" t="s">
        <v>182</v>
      </c>
      <c r="D45" s="491"/>
      <c r="E45" s="491"/>
      <c r="F45" s="162"/>
      <c r="G45" s="184"/>
      <c r="H45" s="179"/>
      <c r="I45" s="179"/>
      <c r="J45" s="179"/>
      <c r="K45" s="179"/>
      <c r="L45" s="179"/>
    </row>
    <row r="46" spans="1:12" s="95" customFormat="1" ht="9" customHeight="1">
      <c r="A46" s="134"/>
      <c r="B46" s="164"/>
      <c r="C46" s="77"/>
      <c r="D46" s="77"/>
      <c r="E46" s="77"/>
      <c r="F46" s="77"/>
      <c r="G46" s="179"/>
      <c r="H46" s="179"/>
      <c r="I46" s="179"/>
      <c r="J46" s="179"/>
      <c r="K46" s="179"/>
      <c r="L46" s="179"/>
    </row>
    <row r="47" spans="1:12" s="68" customFormat="1" ht="20.100000000000001" customHeight="1">
      <c r="A47" s="150" t="s">
        <v>84</v>
      </c>
      <c r="B47" s="487" t="s">
        <v>19</v>
      </c>
      <c r="C47" s="487"/>
      <c r="D47" s="487"/>
      <c r="E47" s="487"/>
      <c r="F47" s="156"/>
      <c r="G47" s="178">
        <f>'Table 1'!G47/'Table 1'!G$7*100</f>
        <v>7.2425386916687389</v>
      </c>
      <c r="H47" s="178">
        <f>'Table 1'!H47/'Table 1'!H$7*100</f>
        <v>7.2192559083104086</v>
      </c>
      <c r="I47" s="178">
        <f>'Table 1'!I47/'Table 1'!I$7*100</f>
        <v>7.0379931303504089</v>
      </c>
      <c r="J47" s="178">
        <f>'Table 1'!J47/'Table 1'!J$7*100</f>
        <v>7.2906874565906676</v>
      </c>
      <c r="K47" s="178">
        <f>'Table 1'!K47/'Table 1'!K$7*100</f>
        <v>14.360596221609603</v>
      </c>
      <c r="L47" s="178">
        <f>'Table 1'!L47/'Table 1'!L$7*100</f>
        <v>15.935270756233431</v>
      </c>
    </row>
    <row r="48" spans="1:12" s="154" customFormat="1" ht="20.100000000000001" customHeight="1">
      <c r="A48" s="134"/>
      <c r="B48" s="490" t="s">
        <v>8</v>
      </c>
      <c r="C48" s="490"/>
      <c r="D48" s="490"/>
      <c r="E48" s="490"/>
      <c r="F48" s="77"/>
      <c r="G48" s="180"/>
      <c r="H48" s="180"/>
      <c r="I48" s="180"/>
      <c r="J48" s="179"/>
      <c r="K48" s="179"/>
      <c r="L48" s="179"/>
    </row>
    <row r="49" spans="1:12" s="95" customFormat="1" ht="20.100000000000001" customHeight="1">
      <c r="A49" s="134"/>
      <c r="B49" s="165">
        <v>9.1</v>
      </c>
      <c r="C49" s="486" t="s">
        <v>214</v>
      </c>
      <c r="D49" s="486"/>
      <c r="E49" s="486"/>
      <c r="F49" s="77"/>
      <c r="G49" s="179">
        <f>'Table 1'!G49/'Table 1'!G$7*100</f>
        <v>1.7954321598189507</v>
      </c>
      <c r="H49" s="180">
        <f>'Table 1'!H49/'Table 1'!H$7*100</f>
        <v>1.5452191156557797</v>
      </c>
      <c r="I49" s="180">
        <f>'Table 1'!I49/'Table 1'!I$7*100</f>
        <v>1.6731665373688698</v>
      </c>
      <c r="J49" s="180">
        <f>'Table 1'!J49/'Table 1'!J$7*100</f>
        <v>1.6897721251216586</v>
      </c>
      <c r="K49" s="180">
        <f>'Table 1'!K49/'Table 1'!K$7*100</f>
        <v>3.8534156094075476</v>
      </c>
      <c r="L49" s="180">
        <f>'Table 1'!L49/'Table 1'!L$7*100</f>
        <v>4.3242990362273943</v>
      </c>
    </row>
    <row r="50" spans="1:12" ht="20.100000000000001" customHeight="1">
      <c r="A50" s="134"/>
      <c r="B50" s="166" t="s">
        <v>96</v>
      </c>
      <c r="C50" s="486" t="s">
        <v>215</v>
      </c>
      <c r="D50" s="486"/>
      <c r="E50" s="486"/>
      <c r="F50" s="72"/>
      <c r="G50" s="179">
        <f>'Table 1'!G50/'Table 1'!G$7*100</f>
        <v>5.1039189410328403</v>
      </c>
      <c r="H50" s="180">
        <f>'Table 1'!H50/'Table 1'!H$7*100</f>
        <v>5.3028626166478157</v>
      </c>
      <c r="I50" s="180">
        <f>'Table 1'!I50/'Table 1'!I$7*100</f>
        <v>4.8498837058860573</v>
      </c>
      <c r="J50" s="180">
        <f>'Table 1'!J50/'Table 1'!J$7*100</f>
        <v>5.1311012847714004</v>
      </c>
      <c r="K50" s="180">
        <f>'Table 1'!K50/'Table 1'!K$7*100</f>
        <v>9.454996433257195</v>
      </c>
      <c r="L50" s="180">
        <f>'Table 1'!L50/'Table 1'!L$7*100</f>
        <v>10.45129567611311</v>
      </c>
    </row>
    <row r="51" spans="1:12" ht="20.100000000000001" customHeight="1">
      <c r="A51" s="134"/>
      <c r="B51" s="165" t="s">
        <v>104</v>
      </c>
      <c r="C51" s="485" t="s">
        <v>216</v>
      </c>
      <c r="D51" s="485"/>
      <c r="E51" s="485"/>
      <c r="F51" s="72"/>
      <c r="G51" s="179">
        <f>'Table 1'!G51/'Table 1'!G$7*100</f>
        <v>0.34318759081694694</v>
      </c>
      <c r="H51" s="180">
        <f>'Table 1'!H51/'Table 1'!H$7*100</f>
        <v>0.37117417600681246</v>
      </c>
      <c r="I51" s="180">
        <f>'Table 1'!I51/'Table 1'!I$7*100</f>
        <v>0.51494288709548208</v>
      </c>
      <c r="J51" s="179">
        <f>'Table 1'!J51/'Table 1'!J$7*100</f>
        <v>0.46981404669760912</v>
      </c>
      <c r="K51" s="179">
        <f>'Table 1'!K51/'Table 1'!K$7*100</f>
        <v>1.0521841789448592</v>
      </c>
      <c r="L51" s="179">
        <f>'Table 1'!L51/'Table 1'!L$7*100</f>
        <v>1.1596760438929257</v>
      </c>
    </row>
    <row r="52" spans="1:12" ht="9" customHeight="1">
      <c r="A52" s="134"/>
      <c r="B52" s="134"/>
      <c r="C52" s="77"/>
      <c r="D52" s="72"/>
      <c r="E52" s="72"/>
      <c r="F52" s="72"/>
      <c r="G52" s="181"/>
      <c r="H52" s="179"/>
      <c r="I52" s="179"/>
      <c r="J52" s="179"/>
      <c r="K52" s="179"/>
      <c r="L52" s="179"/>
    </row>
    <row r="53" spans="1:12" s="68" customFormat="1" ht="20.100000000000001" customHeight="1">
      <c r="A53" s="150" t="s">
        <v>85</v>
      </c>
      <c r="B53" s="167" t="s">
        <v>217</v>
      </c>
      <c r="C53" s="156"/>
      <c r="D53" s="156"/>
      <c r="E53" s="156"/>
      <c r="F53" s="156"/>
      <c r="G53" s="178">
        <f>'Table 1'!G53/'Table 1'!G$7*100</f>
        <v>16.164986500992239</v>
      </c>
      <c r="H53" s="178">
        <f>'Table 1'!H53/'Table 1'!H$7*100</f>
        <v>16.211139048752173</v>
      </c>
      <c r="I53" s="178">
        <f>'Table 1'!I53/'Table 1'!I$7*100</f>
        <v>16.545372589018157</v>
      </c>
      <c r="J53" s="178">
        <f>'Table 1'!J53/'Table 1'!J$7*100</f>
        <v>17.218794110441383</v>
      </c>
      <c r="K53" s="178">
        <f>'Table 1'!K53/'Table 1'!K$7*100</f>
        <v>29.330726315710393</v>
      </c>
      <c r="L53" s="178">
        <f>'Table 1'!L53/'Table 1'!L$7*100</f>
        <v>31.21332250592118</v>
      </c>
    </row>
    <row r="54" spans="1:12" s="135" customFormat="1" ht="20.100000000000001" customHeight="1">
      <c r="A54" s="134"/>
      <c r="B54" s="165">
        <v>10.1</v>
      </c>
      <c r="C54" s="501" t="s">
        <v>171</v>
      </c>
      <c r="D54" s="501"/>
      <c r="E54" s="501"/>
      <c r="F54" s="72"/>
      <c r="G54" s="179">
        <f>'Table 1'!G54/'Table 1'!G$7*100</f>
        <v>0.94323367753698839</v>
      </c>
      <c r="H54" s="180">
        <f>'Table 1'!H54/'Table 1'!H$7*100</f>
        <v>1.0434828459152155</v>
      </c>
      <c r="I54" s="180">
        <f>'Table 1'!I54/'Table 1'!I$7*100</f>
        <v>1.1114620008834886</v>
      </c>
      <c r="J54" s="179">
        <f>'Table 1'!J54/'Table 1'!J$7*100</f>
        <v>1.192711174826385</v>
      </c>
      <c r="K54" s="179">
        <f>'Table 1'!K54/'Table 1'!K$7*100</f>
        <v>2.7136752671821531</v>
      </c>
      <c r="L54" s="179">
        <f>'Table 1'!L54/'Table 1'!L$7*100</f>
        <v>3.328431438584051</v>
      </c>
    </row>
    <row r="55" spans="1:12" s="136" customFormat="1" ht="20.100000000000001" customHeight="1">
      <c r="A55" s="134"/>
      <c r="B55" s="165"/>
      <c r="C55" s="489" t="s">
        <v>1</v>
      </c>
      <c r="D55" s="489"/>
      <c r="E55" s="489"/>
      <c r="F55" s="72"/>
      <c r="G55" s="180"/>
      <c r="H55" s="180"/>
      <c r="I55" s="180"/>
      <c r="J55" s="180"/>
      <c r="K55" s="180"/>
      <c r="L55" s="180"/>
    </row>
    <row r="56" spans="1:12" ht="19.5" customHeight="1">
      <c r="A56" s="134"/>
      <c r="B56" s="217">
        <v>10.199999999999999</v>
      </c>
      <c r="C56" s="495" t="s">
        <v>22</v>
      </c>
      <c r="D56" s="495"/>
      <c r="E56" s="495"/>
      <c r="F56" s="72"/>
      <c r="G56" s="179">
        <f>'Table 1'!G56/'Table 1'!G$7*100</f>
        <v>5.2128699743704523</v>
      </c>
      <c r="H56" s="180">
        <f>'Table 1'!H56/'Table 1'!H$7*100</f>
        <v>5.8274041963815773</v>
      </c>
      <c r="I56" s="180">
        <f>'Table 1'!I56/'Table 1'!I$7*100</f>
        <v>6.9425649759612522</v>
      </c>
      <c r="J56" s="180">
        <f>'Table 1'!J56/'Table 1'!J$7*100</f>
        <v>7.4757895722927596</v>
      </c>
      <c r="K56" s="180">
        <f>'Table 1'!K56/'Table 1'!K$7*100</f>
        <v>13.766522738007955</v>
      </c>
      <c r="L56" s="180">
        <f>'Table 1'!L56/'Table 1'!L$7*100</f>
        <v>13.883612305668988</v>
      </c>
    </row>
    <row r="57" spans="1:12" s="136" customFormat="1" ht="20.100000000000001" customHeight="1">
      <c r="A57" s="134"/>
      <c r="B57" s="165"/>
      <c r="C57" s="489" t="s">
        <v>2</v>
      </c>
      <c r="D57" s="489"/>
      <c r="E57" s="489"/>
      <c r="F57" s="72"/>
      <c r="G57" s="180"/>
      <c r="H57" s="180"/>
      <c r="I57" s="180"/>
      <c r="J57" s="179"/>
      <c r="K57" s="179"/>
      <c r="L57" s="179"/>
    </row>
    <row r="58" spans="1:12" ht="20.100000000000001" customHeight="1">
      <c r="A58" s="134"/>
      <c r="B58" s="165"/>
      <c r="C58" s="72" t="s">
        <v>51</v>
      </c>
      <c r="D58" s="485" t="s">
        <v>218</v>
      </c>
      <c r="E58" s="485"/>
      <c r="F58" s="485"/>
      <c r="G58" s="179">
        <f>'Table 1'!G58/'Table 1'!G$7*100</f>
        <v>0.22585013219528002</v>
      </c>
      <c r="H58" s="180">
        <f>'Table 1'!H58/'Table 1'!H$7*100</f>
        <v>0.30401056799119147</v>
      </c>
      <c r="I58" s="180">
        <f>'Table 1'!I58/'Table 1'!I$7*100</f>
        <v>0.32655556187291274</v>
      </c>
      <c r="J58" s="180">
        <f>'Table 1'!J58/'Table 1'!J$7*100</f>
        <v>0.27644327709001804</v>
      </c>
      <c r="K58" s="180">
        <f>'Table 1'!K58/'Table 1'!K$7*100</f>
        <v>0.4656047835219847</v>
      </c>
      <c r="L58" s="180">
        <f>'Table 1'!L58/'Table 1'!L$7*100</f>
        <v>0.57588717743846207</v>
      </c>
    </row>
    <row r="59" spans="1:12" ht="20.100000000000001" customHeight="1">
      <c r="A59" s="134"/>
      <c r="B59" s="165"/>
      <c r="C59" s="72" t="s">
        <v>52</v>
      </c>
      <c r="D59" s="485" t="s">
        <v>219</v>
      </c>
      <c r="E59" s="485"/>
      <c r="F59" s="485"/>
      <c r="G59" s="179">
        <f>'Table 1'!G59/'Table 1'!G$7*100</f>
        <v>0.44245880043236768</v>
      </c>
      <c r="H59" s="180">
        <f>'Table 1'!H59/'Table 1'!H$7*100</f>
        <v>0.48394401209813287</v>
      </c>
      <c r="I59" s="180">
        <f>'Table 1'!I59/'Table 1'!I$7*100</f>
        <v>0.45101043937240592</v>
      </c>
      <c r="J59" s="180">
        <f>'Table 1'!J59/'Table 1'!J$7*100</f>
        <v>0.57755504768951282</v>
      </c>
      <c r="K59" s="180">
        <f>'Table 1'!K59/'Table 1'!K$7*100</f>
        <v>1.0554563213648129</v>
      </c>
      <c r="L59" s="180">
        <f>'Table 1'!L59/'Table 1'!L$7*100</f>
        <v>1.4678419155169831</v>
      </c>
    </row>
    <row r="60" spans="1:12" ht="20.100000000000001" customHeight="1">
      <c r="A60" s="134"/>
      <c r="B60" s="165"/>
      <c r="C60" s="72" t="s">
        <v>53</v>
      </c>
      <c r="D60" s="485" t="s">
        <v>240</v>
      </c>
      <c r="E60" s="485"/>
      <c r="F60" s="485"/>
      <c r="G60" s="179">
        <f>'Table 1'!G60/'Table 1'!G$7*100</f>
        <v>4.5445610417428046</v>
      </c>
      <c r="H60" s="180">
        <f>'Table 1'!H60/'Table 1'!H$7*100</f>
        <v>5.0394496162922531</v>
      </c>
      <c r="I60" s="180">
        <f>'Table 1'!I60/'Table 1'!I$7*100</f>
        <v>6.1649989747159344</v>
      </c>
      <c r="J60" s="179">
        <f>'Table 1'!J60/'Table 1'!J$7*100</f>
        <v>6.6217912475132286</v>
      </c>
      <c r="K60" s="179">
        <f>'Table 1'!K60/'Table 1'!K$7*100</f>
        <v>12.24546163312116</v>
      </c>
      <c r="L60" s="179">
        <f>'Table 1'!L60/'Table 1'!L$7*100</f>
        <v>11.839883212713543</v>
      </c>
    </row>
    <row r="61" spans="1:12" ht="20.100000000000001" customHeight="1">
      <c r="A61" s="134"/>
      <c r="B61" s="165"/>
      <c r="C61" s="72"/>
      <c r="D61" s="489" t="s">
        <v>170</v>
      </c>
      <c r="E61" s="489"/>
      <c r="F61" s="489"/>
      <c r="G61" s="180"/>
      <c r="H61" s="180"/>
      <c r="I61" s="180"/>
      <c r="J61" s="180"/>
      <c r="K61" s="180"/>
      <c r="L61" s="180"/>
    </row>
    <row r="62" spans="1:12" s="136" customFormat="1" ht="19.5" customHeight="1">
      <c r="A62" s="134"/>
      <c r="B62" s="165">
        <v>10.3</v>
      </c>
      <c r="C62" s="488" t="s">
        <v>169</v>
      </c>
      <c r="D62" s="488"/>
      <c r="E62" s="488"/>
      <c r="F62" s="72"/>
      <c r="G62" s="179">
        <f>'Table 1'!G62/'Table 1'!G$7*100</f>
        <v>10.008882849084799</v>
      </c>
      <c r="H62" s="180">
        <f>'Table 1'!H62/'Table 1'!H$7*100</f>
        <v>9.3402520064553816</v>
      </c>
      <c r="I62" s="180">
        <f>'Table 1'!I62/'Table 1'!I$7*100</f>
        <v>8.4913456121734185</v>
      </c>
      <c r="J62" s="180">
        <f>'Table 1'!J62/'Table 1'!J$7*100</f>
        <v>8.550293363322238</v>
      </c>
      <c r="K62" s="180">
        <f>'Table 1'!K62/'Table 1'!K$7*100</f>
        <v>12.850528310520282</v>
      </c>
      <c r="L62" s="180">
        <f>'Table 1'!L62/'Table 1'!L$7*100</f>
        <v>14.001278761668143</v>
      </c>
    </row>
    <row r="63" spans="1:12" s="136" customFormat="1" ht="15" customHeight="1">
      <c r="A63" s="134"/>
      <c r="B63" s="165"/>
      <c r="C63" s="384" t="s">
        <v>168</v>
      </c>
      <c r="D63" s="386"/>
      <c r="E63" s="386"/>
      <c r="F63" s="72"/>
      <c r="G63" s="180"/>
      <c r="H63" s="180"/>
      <c r="I63" s="180"/>
      <c r="J63" s="180"/>
      <c r="K63" s="180"/>
      <c r="L63" s="180"/>
    </row>
    <row r="64" spans="1:12" s="136" customFormat="1" ht="20.100000000000001" customHeight="1">
      <c r="A64" s="134"/>
      <c r="B64" s="134"/>
      <c r="C64" s="489" t="s">
        <v>10</v>
      </c>
      <c r="D64" s="489"/>
      <c r="E64" s="489"/>
      <c r="F64" s="72"/>
      <c r="G64" s="180"/>
      <c r="H64" s="180"/>
      <c r="I64" s="180"/>
      <c r="J64" s="179"/>
      <c r="K64" s="179"/>
      <c r="L64" s="179"/>
    </row>
    <row r="65" spans="1:12" s="135" customFormat="1" ht="20.100000000000001" customHeight="1">
      <c r="A65" s="134"/>
      <c r="B65" s="134"/>
      <c r="C65" s="72" t="s">
        <v>54</v>
      </c>
      <c r="D65" s="498" t="s">
        <v>64</v>
      </c>
      <c r="E65" s="498"/>
      <c r="F65" s="72"/>
      <c r="G65" s="179">
        <f>'Table 1'!G65/'Table 1'!G$7*100</f>
        <v>4.8962129734123696</v>
      </c>
      <c r="H65" s="180">
        <f>'Table 1'!H65/'Table 1'!H$7*100</f>
        <v>3.8986420293694222</v>
      </c>
      <c r="I65" s="180">
        <f>'Table 1'!I65/'Table 1'!I$7*100</f>
        <v>2.9924363991314107</v>
      </c>
      <c r="J65" s="180">
        <f>'Table 1'!J65/'Table 1'!J$7*100</f>
        <v>3.9633470517008584</v>
      </c>
      <c r="K65" s="180">
        <f>'Table 1'!K65/'Table 1'!K$7*100</f>
        <v>5.8003242144554132</v>
      </c>
      <c r="L65" s="180">
        <f>'Table 1'!L65/'Table 1'!L$7*100</f>
        <v>5.909408518861194</v>
      </c>
    </row>
    <row r="66" spans="1:12" s="136" customFormat="1" ht="19.5" customHeight="1">
      <c r="A66" s="134"/>
      <c r="B66" s="134"/>
      <c r="C66" s="72"/>
      <c r="D66" s="489" t="s">
        <v>63</v>
      </c>
      <c r="E66" s="489"/>
      <c r="F66" s="489"/>
      <c r="G66" s="180"/>
      <c r="H66" s="180"/>
      <c r="I66" s="180"/>
      <c r="J66" s="180"/>
      <c r="K66" s="180"/>
      <c r="L66" s="180"/>
    </row>
    <row r="67" spans="1:12" ht="20.45" customHeight="1">
      <c r="A67" s="134"/>
      <c r="B67" s="134"/>
      <c r="C67" s="72" t="s">
        <v>55</v>
      </c>
      <c r="D67" s="485" t="s">
        <v>220</v>
      </c>
      <c r="E67" s="485"/>
      <c r="F67" s="485"/>
      <c r="G67" s="179">
        <f>'Table 1'!G67/'Table 1'!G$7*100</f>
        <v>0.67131986120757481</v>
      </c>
      <c r="H67" s="180">
        <f>'Table 1'!H67/'Table 1'!H$7*100</f>
        <v>0.75554855331622417</v>
      </c>
      <c r="I67" s="180">
        <f>'Table 1'!I67/'Table 1'!I$7*100</f>
        <v>0.68569074437002775</v>
      </c>
      <c r="J67" s="179">
        <f>'Table 1'!J67/'Table 1'!J$7*100</f>
        <v>0.61638276652264012</v>
      </c>
      <c r="K67" s="179">
        <f>'Table 1'!K67/'Table 1'!K$7*100</f>
        <v>0.68233527654276083</v>
      </c>
      <c r="L67" s="179">
        <f>'Table 1'!L67/'Table 1'!L$7*100</f>
        <v>0.53948453192208279</v>
      </c>
    </row>
    <row r="68" spans="1:12" ht="19.5" customHeight="1">
      <c r="A68" s="134"/>
      <c r="B68" s="134"/>
      <c r="C68" s="72" t="s">
        <v>56</v>
      </c>
      <c r="D68" s="499" t="s">
        <v>241</v>
      </c>
      <c r="E68" s="500"/>
      <c r="F68" s="72"/>
      <c r="G68" s="179">
        <f>'Table 1'!G68/'Table 1'!G$7*100</f>
        <v>4.4413500144648559</v>
      </c>
      <c r="H68" s="180">
        <f>'Table 1'!H68/'Table 1'!H$7*100</f>
        <v>4.6860614237697353</v>
      </c>
      <c r="I68" s="180">
        <f>'Table 1'!I68/'Table 1'!I$7*100</f>
        <v>4.8132184686719803</v>
      </c>
      <c r="J68" s="180">
        <f>'Table 1'!J68/'Table 1'!J$7*100</f>
        <v>3.9705635450987398</v>
      </c>
      <c r="K68" s="180">
        <f>'Table 1'!K68/'Table 1'!K$7*100</f>
        <v>6.3678688195221076</v>
      </c>
      <c r="L68" s="180">
        <f>'Table 1'!L68/'Table 1'!L$7*100</f>
        <v>7.5523857108848649</v>
      </c>
    </row>
    <row r="69" spans="1:12" ht="15" customHeight="1">
      <c r="A69" s="134"/>
      <c r="B69" s="134"/>
      <c r="C69" s="72"/>
      <c r="D69" s="498" t="s">
        <v>168</v>
      </c>
      <c r="E69" s="498"/>
      <c r="F69" s="72"/>
      <c r="G69" s="180"/>
      <c r="H69" s="180"/>
      <c r="I69" s="180"/>
      <c r="J69" s="180"/>
      <c r="K69" s="180"/>
      <c r="L69" s="180"/>
    </row>
    <row r="70" spans="1:12" s="136" customFormat="1" ht="19.5" customHeight="1">
      <c r="A70" s="134"/>
      <c r="B70" s="134"/>
      <c r="C70" s="72"/>
      <c r="D70" s="489" t="s">
        <v>94</v>
      </c>
      <c r="E70" s="489"/>
      <c r="F70" s="489"/>
      <c r="G70" s="179"/>
      <c r="H70" s="179"/>
      <c r="I70" s="179"/>
      <c r="J70" s="179"/>
      <c r="K70" s="179"/>
      <c r="L70" s="179"/>
    </row>
    <row r="71" spans="1:12" ht="9" customHeight="1">
      <c r="A71" s="134"/>
      <c r="B71" s="134"/>
      <c r="C71" s="72"/>
      <c r="D71" s="155"/>
      <c r="E71" s="155"/>
      <c r="F71" s="155"/>
      <c r="G71" s="179"/>
      <c r="H71" s="179"/>
      <c r="I71" s="179"/>
      <c r="J71" s="179"/>
      <c r="K71" s="179"/>
      <c r="L71" s="179"/>
    </row>
    <row r="72" spans="1:12" s="153" customFormat="1" ht="20.100000000000001" customHeight="1">
      <c r="A72" s="150" t="s">
        <v>86</v>
      </c>
      <c r="B72" s="487" t="s">
        <v>24</v>
      </c>
      <c r="C72" s="487"/>
      <c r="D72" s="487"/>
      <c r="E72" s="487"/>
      <c r="F72" s="156"/>
      <c r="G72" s="178">
        <f>'Table 1'!G72/'Table 1'!G$7*100</f>
        <v>1.0327850893559116</v>
      </c>
      <c r="H72" s="178">
        <f>'Table 1'!H72/'Table 1'!H$7*100</f>
        <v>1.2655698488755451</v>
      </c>
      <c r="I72" s="178">
        <f>'Table 1'!I72/'Table 1'!I$7*100</f>
        <v>1.2451603241769866</v>
      </c>
      <c r="J72" s="178">
        <f>'Table 1'!J72/'Table 1'!J$7*100</f>
        <v>1.3888213215679972</v>
      </c>
      <c r="K72" s="178">
        <f>'Table 1'!K72/'Table 1'!K$7*100</f>
        <v>2.7071879920556765</v>
      </c>
      <c r="L72" s="178">
        <f>'Table 1'!L72/'Table 1'!L$7*100</f>
        <v>3.3688264314979217</v>
      </c>
    </row>
    <row r="73" spans="1:12" s="154" customFormat="1" ht="20.100000000000001" customHeight="1">
      <c r="A73" s="134"/>
      <c r="B73" s="484" t="s">
        <v>11</v>
      </c>
      <c r="C73" s="484"/>
      <c r="D73" s="484"/>
      <c r="E73" s="484"/>
      <c r="F73" s="77"/>
      <c r="G73" s="179"/>
      <c r="H73" s="179"/>
      <c r="I73" s="179"/>
      <c r="J73" s="179"/>
      <c r="K73" s="179"/>
      <c r="L73" s="179"/>
    </row>
    <row r="74" spans="1:12" s="95" customFormat="1" ht="17.100000000000001" customHeight="1">
      <c r="A74" s="134"/>
      <c r="B74" s="165" t="s">
        <v>175</v>
      </c>
      <c r="C74" s="485" t="s">
        <v>177</v>
      </c>
      <c r="D74" s="485"/>
      <c r="E74" s="485"/>
      <c r="F74" s="77"/>
      <c r="G74" s="179">
        <f>'Table 1'!G74/'Table 1'!G$7*100</f>
        <v>0.226180087689975</v>
      </c>
      <c r="H74" s="180">
        <f>'Table 1'!H74/'Table 1'!H$7*100</f>
        <v>0.2724866878520309</v>
      </c>
      <c r="I74" s="180">
        <f>'Table 1'!I74/'Table 1'!I$7*100</f>
        <v>0.28427922234494535</v>
      </c>
      <c r="J74" s="180">
        <f>'Table 1'!J74/'Table 1'!J$7*100</f>
        <v>0.25817527980082056</v>
      </c>
      <c r="K74" s="180">
        <f>'Table 1'!K74/'Table 1'!K$7*100</f>
        <v>0.22505283552675298</v>
      </c>
      <c r="L74" s="180">
        <f>'Table 1'!L74/'Table 1'!L$7*100</f>
        <v>0.30297685757955484</v>
      </c>
    </row>
    <row r="75" spans="1:12" s="95" customFormat="1" ht="19.5" customHeight="1">
      <c r="A75" s="134"/>
      <c r="B75" s="165"/>
      <c r="C75" s="502" t="s">
        <v>178</v>
      </c>
      <c r="D75" s="502"/>
      <c r="E75" s="502"/>
      <c r="F75" s="77"/>
      <c r="G75" s="182"/>
      <c r="H75" s="182"/>
      <c r="I75" s="182"/>
      <c r="J75" s="180"/>
      <c r="K75" s="180"/>
      <c r="L75" s="180"/>
    </row>
    <row r="76" spans="1:12" ht="17.45" customHeight="1">
      <c r="A76" s="134"/>
      <c r="B76" s="166" t="s">
        <v>176</v>
      </c>
      <c r="C76" s="485" t="s">
        <v>180</v>
      </c>
      <c r="D76" s="485"/>
      <c r="E76" s="485"/>
      <c r="F76" s="72"/>
      <c r="G76" s="179">
        <f>'Table 1'!G76/'Table 1'!G$7*100</f>
        <v>0.80660500166593652</v>
      </c>
      <c r="H76" s="180">
        <f>'Table 1'!H76/'Table 1'!H$7*100</f>
        <v>0.99308316102351435</v>
      </c>
      <c r="I76" s="180">
        <f>'Table 1'!I76/'Table 1'!I$7*100</f>
        <v>0.96088110183204134</v>
      </c>
      <c r="J76" s="180">
        <f>'Table 1'!J76/'Table 1'!J$7*100</f>
        <v>1.1306460417671769</v>
      </c>
      <c r="K76" s="180">
        <f>'Table 1'!K76/'Table 1'!K$7*100</f>
        <v>2.4821351565289236</v>
      </c>
      <c r="L76" s="180">
        <f>'Table 1'!L76/'Table 1'!L$7*100</f>
        <v>3.0658495739183671</v>
      </c>
    </row>
    <row r="77" spans="1:12" ht="17.100000000000001" customHeight="1">
      <c r="A77" s="134"/>
      <c r="B77" s="166"/>
      <c r="C77" s="485" t="s">
        <v>181</v>
      </c>
      <c r="D77" s="485"/>
      <c r="E77" s="485"/>
      <c r="F77" s="72"/>
      <c r="G77" s="180"/>
      <c r="H77" s="180"/>
      <c r="I77" s="180"/>
      <c r="J77" s="180"/>
      <c r="K77" s="180"/>
      <c r="L77" s="180"/>
    </row>
    <row r="78" spans="1:12" ht="20.100000000000001" customHeight="1">
      <c r="A78" s="134"/>
      <c r="B78" s="166"/>
      <c r="C78" s="502" t="s">
        <v>179</v>
      </c>
      <c r="D78" s="502"/>
      <c r="E78" s="502"/>
      <c r="F78" s="72"/>
      <c r="G78" s="180"/>
      <c r="H78" s="180"/>
      <c r="I78" s="180"/>
      <c r="J78" s="180"/>
      <c r="K78" s="180"/>
      <c r="L78" s="180"/>
    </row>
    <row r="79" spans="1:12" s="95" customFormat="1" ht="9" customHeight="1">
      <c r="A79" s="134"/>
      <c r="B79" s="164"/>
      <c r="C79" s="169"/>
      <c r="D79" s="169"/>
      <c r="E79" s="169"/>
      <c r="F79" s="77"/>
      <c r="G79" s="179"/>
      <c r="H79" s="179"/>
      <c r="I79" s="179"/>
      <c r="J79" s="179"/>
      <c r="K79" s="179"/>
      <c r="L79" s="179"/>
    </row>
    <row r="80" spans="1:12" s="171" customFormat="1" ht="20.100000000000001" customHeight="1">
      <c r="A80" s="150" t="s">
        <v>87</v>
      </c>
      <c r="B80" s="483" t="s">
        <v>25</v>
      </c>
      <c r="C80" s="483"/>
      <c r="D80" s="483"/>
      <c r="E80" s="483"/>
      <c r="F80" s="170"/>
      <c r="G80" s="178">
        <f>'Table 1'!G80/'Table 1'!G$7*100</f>
        <v>0.24717189691407124</v>
      </c>
      <c r="H80" s="178">
        <f>'Table 1'!H80/'Table 1'!H$7*100</f>
        <v>0.2514212019099818</v>
      </c>
      <c r="I80" s="178">
        <f>'Table 1'!I80/'Table 1'!I$7*100</f>
        <v>0.19061920259997456</v>
      </c>
      <c r="J80" s="178">
        <f>'Table 1'!J80/'Table 1'!J$7*100</f>
        <v>0.20903392061494205</v>
      </c>
      <c r="K80" s="178">
        <f>'Table 1'!K80/'Table 1'!K$7*100</f>
        <v>0.35599769334827092</v>
      </c>
      <c r="L80" s="178">
        <f>'Table 1'!L80/'Table 1'!L$7*100</f>
        <v>0.36688266096144889</v>
      </c>
    </row>
    <row r="81" spans="1:12" s="136" customFormat="1" ht="20.100000000000001" customHeight="1">
      <c r="A81" s="134"/>
      <c r="B81" s="484" t="s">
        <v>12</v>
      </c>
      <c r="C81" s="484"/>
      <c r="D81" s="484"/>
      <c r="E81" s="484"/>
      <c r="F81" s="72"/>
      <c r="G81" s="61"/>
      <c r="H81" s="61"/>
      <c r="I81" s="172"/>
      <c r="J81" s="164"/>
      <c r="K81" s="164"/>
      <c r="L81" s="164"/>
    </row>
    <row r="82" spans="1:12" ht="16.5" customHeight="1">
      <c r="A82" s="134"/>
      <c r="B82" s="164"/>
      <c r="C82" s="72"/>
      <c r="D82" s="72"/>
      <c r="E82" s="72"/>
      <c r="F82" s="72"/>
      <c r="G82" s="59"/>
      <c r="H82" s="59"/>
      <c r="I82" s="172"/>
      <c r="J82" s="164"/>
      <c r="K82" s="164"/>
      <c r="L82" s="164"/>
    </row>
    <row r="83" spans="1:12" ht="16.5" customHeight="1">
      <c r="A83" s="134"/>
      <c r="B83" s="164"/>
      <c r="C83" s="72"/>
      <c r="D83" s="72"/>
      <c r="E83" s="72"/>
      <c r="F83" s="72"/>
      <c r="G83" s="59"/>
      <c r="H83" s="59"/>
      <c r="I83" s="59"/>
      <c r="J83" s="164"/>
      <c r="K83" s="164"/>
      <c r="L83" s="164"/>
    </row>
    <row r="84" spans="1:12" ht="16.5" customHeight="1">
      <c r="A84" s="134"/>
      <c r="B84" s="164"/>
      <c r="C84" s="72"/>
      <c r="D84" s="72"/>
      <c r="E84" s="72"/>
      <c r="F84" s="72"/>
      <c r="G84" s="59"/>
      <c r="H84" s="59"/>
      <c r="I84" s="59"/>
      <c r="J84" s="164"/>
      <c r="K84" s="164"/>
      <c r="L84" s="164"/>
    </row>
    <row r="85" spans="1:12" ht="16.5" customHeight="1">
      <c r="A85" s="494">
        <v>22</v>
      </c>
      <c r="B85" s="494"/>
      <c r="C85" s="494"/>
      <c r="D85" s="494"/>
      <c r="E85" s="494"/>
      <c r="F85" s="494"/>
      <c r="G85" s="494"/>
      <c r="H85" s="494"/>
      <c r="I85" s="494"/>
      <c r="J85" s="494"/>
      <c r="K85" s="494"/>
      <c r="L85" s="304"/>
    </row>
  </sheetData>
  <sheetProtection algorithmName="SHA-512" hashValue="g3Xtm5TooVciUvqKG4tGvPrewp25koq18SVasBn3wMISGcs+Nb/Jtq1aWPgMuiD0QCIjzaJcl5JDqJwnxotyaA==" saltValue="vHWKog3b8XxwkqMWZrspYQ==" spinCount="100000" sheet="1" objects="1" scenarios="1"/>
  <dataConsolidate/>
  <mergeCells count="65">
    <mergeCell ref="B10:E10"/>
    <mergeCell ref="A2:C3"/>
    <mergeCell ref="J3:K4"/>
    <mergeCell ref="A5:F5"/>
    <mergeCell ref="A7:E7"/>
    <mergeCell ref="B9:E9"/>
    <mergeCell ref="D24:E24"/>
    <mergeCell ref="B12:E12"/>
    <mergeCell ref="B13:E13"/>
    <mergeCell ref="B15:E15"/>
    <mergeCell ref="C16:E16"/>
    <mergeCell ref="D17:E17"/>
    <mergeCell ref="D18:E18"/>
    <mergeCell ref="C19:E19"/>
    <mergeCell ref="D20:F20"/>
    <mergeCell ref="D21:F21"/>
    <mergeCell ref="C22:E22"/>
    <mergeCell ref="D23:F23"/>
    <mergeCell ref="B41:E41"/>
    <mergeCell ref="D25:F25"/>
    <mergeCell ref="B27:E27"/>
    <mergeCell ref="C28:E28"/>
    <mergeCell ref="C29:E29"/>
    <mergeCell ref="D30:F30"/>
    <mergeCell ref="D31:F31"/>
    <mergeCell ref="D32:F32"/>
    <mergeCell ref="B34:E34"/>
    <mergeCell ref="B36:E36"/>
    <mergeCell ref="B37:E37"/>
    <mergeCell ref="B39:E39"/>
    <mergeCell ref="C57:E57"/>
    <mergeCell ref="B42:E42"/>
    <mergeCell ref="C43:E43"/>
    <mergeCell ref="C44:E44"/>
    <mergeCell ref="C45:E45"/>
    <mergeCell ref="B47:E47"/>
    <mergeCell ref="B48:E48"/>
    <mergeCell ref="C49:E49"/>
    <mergeCell ref="C50:E50"/>
    <mergeCell ref="C51:E51"/>
    <mergeCell ref="C55:E55"/>
    <mergeCell ref="C56:E56"/>
    <mergeCell ref="C54:E54"/>
    <mergeCell ref="D70:F70"/>
    <mergeCell ref="D58:F58"/>
    <mergeCell ref="D59:F59"/>
    <mergeCell ref="D60:F60"/>
    <mergeCell ref="D61:F61"/>
    <mergeCell ref="C62:E62"/>
    <mergeCell ref="C64:E64"/>
    <mergeCell ref="D65:E65"/>
    <mergeCell ref="D66:F66"/>
    <mergeCell ref="D67:F67"/>
    <mergeCell ref="D68:E68"/>
    <mergeCell ref="D69:E69"/>
    <mergeCell ref="C78:E78"/>
    <mergeCell ref="B80:E80"/>
    <mergeCell ref="B81:E81"/>
    <mergeCell ref="A85:K85"/>
    <mergeCell ref="B72:E72"/>
    <mergeCell ref="B73:E73"/>
    <mergeCell ref="C74:E74"/>
    <mergeCell ref="C75:E75"/>
    <mergeCell ref="C76:E76"/>
    <mergeCell ref="C77:E77"/>
  </mergeCells>
  <conditionalFormatting sqref="A34:A35">
    <cfRule type="duplicateValues" dxfId="75" priority="2"/>
  </conditionalFormatting>
  <conditionalFormatting sqref="B35">
    <cfRule type="duplicateValues" dxfId="74" priority="1"/>
  </conditionalFormatting>
  <printOptions horizontalCentered="1"/>
  <pageMargins left="0.39370078740157483" right="0.39370078740157483" top="0.47244094488188981" bottom="0.19685039370078741" header="0.31496062992125984" footer="0.11811023622047245"/>
  <pageSetup paperSize="9" scale="5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"/>
  <sheetViews>
    <sheetView view="pageBreakPreview" zoomScale="70" zoomScaleNormal="90" zoomScaleSheetLayoutView="70" workbookViewId="0"/>
  </sheetViews>
  <sheetFormatPr defaultColWidth="9.140625" defaultRowHeight="15"/>
  <cols>
    <col min="1" max="1" width="3.7109375" style="175" customWidth="1"/>
    <col min="2" max="2" width="6.28515625" style="176" customWidth="1"/>
    <col min="3" max="3" width="9.85546875" style="70" customWidth="1"/>
    <col min="4" max="4" width="5" style="70" customWidth="1"/>
    <col min="5" max="5" width="49.140625" style="70" customWidth="1"/>
    <col min="6" max="6" width="2.28515625" style="70" customWidth="1"/>
    <col min="7" max="12" width="15.7109375" style="174" customWidth="1"/>
    <col min="13" max="15" width="17.28515625" style="70" customWidth="1"/>
    <col min="16" max="16384" width="9.140625" style="70"/>
  </cols>
  <sheetData>
    <row r="1" spans="1:17" ht="12.75" customHeight="1"/>
    <row r="2" spans="1:17" s="95" customFormat="1" ht="15" customHeight="1">
      <c r="A2" s="492" t="s">
        <v>232</v>
      </c>
      <c r="B2" s="492"/>
      <c r="C2" s="492"/>
      <c r="D2" s="185" t="s">
        <v>139</v>
      </c>
      <c r="G2" s="186"/>
      <c r="H2" s="187"/>
      <c r="I2" s="143"/>
      <c r="J2" s="143"/>
      <c r="K2" s="143"/>
      <c r="L2" s="143"/>
    </row>
    <row r="3" spans="1:17" s="95" customFormat="1" ht="15" customHeight="1">
      <c r="A3" s="492"/>
      <c r="B3" s="492"/>
      <c r="C3" s="492"/>
      <c r="D3" s="188" t="s">
        <v>259</v>
      </c>
      <c r="G3" s="100"/>
      <c r="H3" s="100"/>
      <c r="J3" s="493"/>
      <c r="K3" s="493"/>
    </row>
    <row r="4" spans="1:17" ht="12" customHeight="1">
      <c r="A4" s="390"/>
      <c r="B4" s="382"/>
      <c r="C4" s="72"/>
      <c r="D4" s="72"/>
      <c r="E4" s="72"/>
      <c r="F4" s="72"/>
      <c r="G4" s="100"/>
      <c r="H4" s="100"/>
      <c r="I4" s="100"/>
      <c r="J4" s="493"/>
      <c r="K4" s="493"/>
      <c r="L4" s="100"/>
    </row>
    <row r="5" spans="1:17" ht="24.75" customHeight="1">
      <c r="A5" s="496" t="s">
        <v>195</v>
      </c>
      <c r="B5" s="496"/>
      <c r="C5" s="496"/>
      <c r="D5" s="496"/>
      <c r="E5" s="496"/>
      <c r="F5" s="496"/>
      <c r="G5" s="389">
        <v>2016</v>
      </c>
      <c r="H5" s="389">
        <v>2017</v>
      </c>
      <c r="I5" s="389">
        <v>2018</v>
      </c>
      <c r="J5" s="389">
        <v>2019</v>
      </c>
      <c r="K5" s="389">
        <v>2020</v>
      </c>
      <c r="L5" s="389" t="s">
        <v>226</v>
      </c>
    </row>
    <row r="6" spans="1:17" ht="17.45" customHeight="1">
      <c r="A6" s="145"/>
      <c r="B6" s="146"/>
      <c r="C6" s="147"/>
      <c r="D6" s="147"/>
      <c r="E6" s="147"/>
      <c r="F6" s="387"/>
      <c r="G6" s="388"/>
      <c r="H6" s="388"/>
      <c r="I6" s="388"/>
      <c r="J6" s="388"/>
      <c r="K6" s="388"/>
      <c r="L6" s="388"/>
      <c r="M6" s="193"/>
      <c r="N6" s="193"/>
      <c r="O6" s="193"/>
      <c r="P6" s="193"/>
      <c r="Q6" s="193"/>
    </row>
    <row r="7" spans="1:17" s="95" customFormat="1" ht="24.75" customHeight="1" thickBot="1">
      <c r="A7" s="497" t="s">
        <v>221</v>
      </c>
      <c r="B7" s="497"/>
      <c r="C7" s="497"/>
      <c r="D7" s="497"/>
      <c r="E7" s="497"/>
      <c r="F7" s="335"/>
      <c r="G7" s="336">
        <f t="shared" ref="G7:L7" si="0">G80+G72+G53+G47+G41+G39+G36+G34+G27+G15+G12+G9</f>
        <v>166513.08499999996</v>
      </c>
      <c r="H7" s="336">
        <f t="shared" si="0"/>
        <v>182242.63200000001</v>
      </c>
      <c r="I7" s="336">
        <f t="shared" si="0"/>
        <v>179889.44700000001</v>
      </c>
      <c r="J7" s="336">
        <f t="shared" si="0"/>
        <v>181096.13400000002</v>
      </c>
      <c r="K7" s="336">
        <f t="shared" si="0"/>
        <v>140127.929</v>
      </c>
      <c r="L7" s="336">
        <f t="shared" si="0"/>
        <v>147468.89599999998</v>
      </c>
      <c r="M7" s="324"/>
      <c r="N7" s="324"/>
      <c r="O7" s="324"/>
      <c r="P7" s="187"/>
      <c r="Q7" s="187"/>
    </row>
    <row r="8" spans="1:17" s="95" customFormat="1" ht="18" customHeight="1">
      <c r="A8" s="189"/>
      <c r="B8" s="190"/>
      <c r="C8" s="147"/>
      <c r="D8" s="147"/>
      <c r="E8" s="147"/>
      <c r="F8" s="147"/>
      <c r="G8" s="191"/>
      <c r="H8" s="191"/>
      <c r="I8" s="191"/>
      <c r="J8" s="300"/>
      <c r="K8" s="191"/>
      <c r="L8" s="191"/>
      <c r="M8" s="193"/>
      <c r="N8" s="325"/>
      <c r="O8" s="325"/>
      <c r="P8" s="193"/>
      <c r="Q8" s="193"/>
    </row>
    <row r="9" spans="1:17" s="153" customFormat="1" ht="20.100000000000001" customHeight="1">
      <c r="A9" s="150" t="s">
        <v>76</v>
      </c>
      <c r="B9" s="483" t="s">
        <v>61</v>
      </c>
      <c r="C9" s="483"/>
      <c r="D9" s="483"/>
      <c r="E9" s="483"/>
      <c r="F9" s="385"/>
      <c r="G9" s="192">
        <v>252.23500000000001</v>
      </c>
      <c r="H9" s="192">
        <v>336.38499999999999</v>
      </c>
      <c r="I9" s="192">
        <v>537.92600000000004</v>
      </c>
      <c r="J9" s="192">
        <v>564.43799999999999</v>
      </c>
      <c r="K9" s="192">
        <v>819.15499999999997</v>
      </c>
      <c r="L9" s="192">
        <v>1345.962</v>
      </c>
      <c r="M9" s="325"/>
      <c r="N9" s="325"/>
      <c r="O9" s="325"/>
      <c r="P9" s="307"/>
      <c r="Q9" s="307"/>
    </row>
    <row r="10" spans="1:17" s="95" customFormat="1" ht="20.100000000000001" customHeight="1">
      <c r="A10" s="134"/>
      <c r="B10" s="490" t="s">
        <v>62</v>
      </c>
      <c r="C10" s="490"/>
      <c r="D10" s="490"/>
      <c r="E10" s="490"/>
      <c r="F10" s="77"/>
      <c r="G10" s="60"/>
      <c r="H10" s="60"/>
      <c r="I10" s="60"/>
      <c r="J10" s="60"/>
      <c r="K10" s="338"/>
      <c r="L10" s="60"/>
      <c r="M10" s="325"/>
      <c r="N10" s="325"/>
      <c r="O10" s="325"/>
      <c r="P10" s="319"/>
      <c r="Q10" s="319"/>
    </row>
    <row r="11" spans="1:17" s="68" customFormat="1" ht="9" customHeight="1">
      <c r="A11" s="134"/>
      <c r="B11" s="155"/>
      <c r="C11" s="155"/>
      <c r="D11" s="155"/>
      <c r="E11" s="155"/>
      <c r="F11" s="77"/>
      <c r="G11" s="60"/>
      <c r="H11" s="60"/>
      <c r="I11" s="60"/>
      <c r="J11" s="60"/>
      <c r="K11" s="338"/>
      <c r="L11" s="60"/>
      <c r="M11" s="325"/>
      <c r="N11" s="325"/>
      <c r="O11" s="325"/>
      <c r="P11" s="193"/>
      <c r="Q11" s="193"/>
    </row>
    <row r="12" spans="1:17" s="153" customFormat="1" ht="20.100000000000001" customHeight="1">
      <c r="A12" s="150" t="s">
        <v>77</v>
      </c>
      <c r="B12" s="487" t="s">
        <v>13</v>
      </c>
      <c r="C12" s="487"/>
      <c r="D12" s="487"/>
      <c r="E12" s="487"/>
      <c r="F12" s="156"/>
      <c r="G12" s="192">
        <v>1681.337</v>
      </c>
      <c r="H12" s="192">
        <v>1923.0050000000001</v>
      </c>
      <c r="I12" s="192">
        <v>1930.1130000000001</v>
      </c>
      <c r="J12" s="192">
        <v>2377.54</v>
      </c>
      <c r="K12" s="192">
        <v>1815.317</v>
      </c>
      <c r="L12" s="192">
        <v>1999.2179999999998</v>
      </c>
      <c r="M12" s="325"/>
      <c r="N12" s="325"/>
      <c r="O12" s="325"/>
      <c r="P12" s="307"/>
      <c r="Q12" s="307"/>
    </row>
    <row r="13" spans="1:17" s="95" customFormat="1" ht="20.100000000000001" customHeight="1">
      <c r="A13" s="134"/>
      <c r="B13" s="490" t="s">
        <v>6</v>
      </c>
      <c r="C13" s="490"/>
      <c r="D13" s="490"/>
      <c r="E13" s="490"/>
      <c r="F13" s="77"/>
      <c r="G13" s="60"/>
      <c r="H13" s="60"/>
      <c r="I13" s="60"/>
      <c r="J13" s="60"/>
      <c r="K13" s="338"/>
      <c r="L13" s="60"/>
      <c r="M13" s="325"/>
      <c r="N13" s="325"/>
      <c r="O13" s="325"/>
      <c r="P13" s="193"/>
      <c r="Q13" s="193"/>
    </row>
    <row r="14" spans="1:17" s="68" customFormat="1" ht="9" customHeight="1">
      <c r="A14" s="134"/>
      <c r="B14" s="155"/>
      <c r="C14" s="155"/>
      <c r="D14" s="155"/>
      <c r="E14" s="155"/>
      <c r="F14" s="77"/>
      <c r="G14" s="60"/>
      <c r="H14" s="60"/>
      <c r="I14" s="60"/>
      <c r="J14" s="60"/>
      <c r="K14" s="338"/>
      <c r="L14" s="60"/>
      <c r="M14" s="325"/>
      <c r="N14" s="325"/>
      <c r="O14" s="325"/>
      <c r="P14" s="193"/>
      <c r="Q14" s="193"/>
    </row>
    <row r="15" spans="1:17" s="68" customFormat="1" ht="20.100000000000001" customHeight="1">
      <c r="A15" s="150" t="s">
        <v>78</v>
      </c>
      <c r="B15" s="483" t="s">
        <v>196</v>
      </c>
      <c r="C15" s="483"/>
      <c r="D15" s="483"/>
      <c r="E15" s="483"/>
      <c r="F15" s="156"/>
      <c r="G15" s="152">
        <f t="shared" ref="G15:J15" si="1">G16+G19+G22</f>
        <v>40709.788999999997</v>
      </c>
      <c r="H15" s="152">
        <f t="shared" si="1"/>
        <v>48878.051000000007</v>
      </c>
      <c r="I15" s="152">
        <f t="shared" si="1"/>
        <v>48212.337</v>
      </c>
      <c r="J15" s="152">
        <f t="shared" si="1"/>
        <v>47632.254000000001</v>
      </c>
      <c r="K15" s="152">
        <f>K16+K19+K22</f>
        <v>41212.868999999999</v>
      </c>
      <c r="L15" s="152">
        <f>L16+L19+L22</f>
        <v>47906.695</v>
      </c>
      <c r="M15" s="325"/>
      <c r="N15" s="325"/>
      <c r="O15" s="325"/>
      <c r="P15" s="301"/>
      <c r="Q15" s="301"/>
    </row>
    <row r="16" spans="1:17" s="95" customFormat="1" ht="20.100000000000001" customHeight="1">
      <c r="A16" s="157"/>
      <c r="B16" s="134" t="s">
        <v>97</v>
      </c>
      <c r="C16" s="485" t="s">
        <v>197</v>
      </c>
      <c r="D16" s="485"/>
      <c r="E16" s="485"/>
      <c r="F16" s="77"/>
      <c r="G16" s="133">
        <v>23407.334999999999</v>
      </c>
      <c r="H16" s="133">
        <v>27626.543000000001</v>
      </c>
      <c r="I16" s="133">
        <v>28417.221000000001</v>
      </c>
      <c r="J16" s="60">
        <v>27813.379000000001</v>
      </c>
      <c r="K16" s="133">
        <v>25793.777000000002</v>
      </c>
      <c r="L16" s="133">
        <v>31257.917000000001</v>
      </c>
      <c r="M16" s="325"/>
      <c r="N16" s="325"/>
      <c r="O16" s="325"/>
      <c r="P16" s="193"/>
      <c r="Q16" s="193"/>
    </row>
    <row r="17" spans="1:17" s="95" customFormat="1" ht="20.100000000000001" customHeight="1">
      <c r="A17" s="157"/>
      <c r="B17" s="134"/>
      <c r="C17" s="72" t="s">
        <v>98</v>
      </c>
      <c r="D17" s="486" t="s">
        <v>198</v>
      </c>
      <c r="E17" s="486"/>
      <c r="F17" s="77"/>
      <c r="G17" s="133">
        <v>23160.914000000001</v>
      </c>
      <c r="H17" s="133">
        <v>27289.873</v>
      </c>
      <c r="I17" s="133">
        <v>28122.026000000002</v>
      </c>
      <c r="J17" s="133">
        <v>27559.322</v>
      </c>
      <c r="K17" s="133">
        <v>25661.949999999997</v>
      </c>
      <c r="L17" s="133">
        <v>31135.784999999996</v>
      </c>
      <c r="M17" s="325"/>
      <c r="N17" s="325"/>
      <c r="O17" s="325"/>
      <c r="P17" s="193"/>
      <c r="Q17" s="193"/>
    </row>
    <row r="18" spans="1:17" s="95" customFormat="1" ht="20.100000000000001" customHeight="1">
      <c r="A18" s="157"/>
      <c r="B18" s="134"/>
      <c r="C18" s="72" t="s">
        <v>99</v>
      </c>
      <c r="D18" s="486" t="s">
        <v>199</v>
      </c>
      <c r="E18" s="486"/>
      <c r="F18" s="77"/>
      <c r="G18" s="133">
        <v>246.42099999999999</v>
      </c>
      <c r="H18" s="133">
        <v>336.67000000000189</v>
      </c>
      <c r="I18" s="133">
        <v>295.19600000000003</v>
      </c>
      <c r="J18" s="158">
        <f>J16-J17</f>
        <v>254.0570000000007</v>
      </c>
      <c r="K18" s="158">
        <f>K16-K17</f>
        <v>131.82700000000477</v>
      </c>
      <c r="L18" s="158">
        <f>L16-L17</f>
        <v>122.13200000000506</v>
      </c>
      <c r="M18" s="325"/>
      <c r="N18" s="325"/>
      <c r="O18" s="325"/>
      <c r="P18" s="193"/>
      <c r="Q18" s="193"/>
    </row>
    <row r="19" spans="1:17" s="95" customFormat="1" ht="20.100000000000001" customHeight="1">
      <c r="A19" s="157"/>
      <c r="B19" s="134" t="s">
        <v>100</v>
      </c>
      <c r="C19" s="485" t="s">
        <v>200</v>
      </c>
      <c r="D19" s="485"/>
      <c r="E19" s="485"/>
      <c r="F19" s="77"/>
      <c r="G19" s="133">
        <v>12674.561999999998</v>
      </c>
      <c r="H19" s="133">
        <v>15997.072</v>
      </c>
      <c r="I19" s="133">
        <v>14850.013999999999</v>
      </c>
      <c r="J19" s="133">
        <v>15074.223</v>
      </c>
      <c r="K19" s="133">
        <v>10817.322999999999</v>
      </c>
      <c r="L19" s="133">
        <v>11143.837</v>
      </c>
      <c r="M19" s="325"/>
      <c r="N19" s="325"/>
      <c r="O19" s="325"/>
      <c r="P19" s="193"/>
      <c r="Q19" s="193"/>
    </row>
    <row r="20" spans="1:17" s="95" customFormat="1" ht="20.100000000000001" customHeight="1">
      <c r="A20" s="157"/>
      <c r="B20" s="134"/>
      <c r="C20" s="72" t="s">
        <v>101</v>
      </c>
      <c r="D20" s="485" t="s">
        <v>201</v>
      </c>
      <c r="E20" s="485"/>
      <c r="F20" s="485"/>
      <c r="G20" s="133">
        <v>8262.4249999999993</v>
      </c>
      <c r="H20" s="133">
        <v>9563.8780000000006</v>
      </c>
      <c r="I20" s="133">
        <v>9830.5079999999998</v>
      </c>
      <c r="J20" s="60">
        <v>8856.8130000000001</v>
      </c>
      <c r="K20" s="133">
        <v>8828.3140000000003</v>
      </c>
      <c r="L20" s="133">
        <v>10353.353999999999</v>
      </c>
      <c r="M20" s="325"/>
      <c r="N20" s="325"/>
      <c r="O20" s="325"/>
      <c r="P20" s="193"/>
      <c r="Q20" s="193"/>
    </row>
    <row r="21" spans="1:17" s="95" customFormat="1" ht="20.100000000000001" customHeight="1">
      <c r="A21" s="157"/>
      <c r="B21" s="134"/>
      <c r="C21" s="72" t="s">
        <v>102</v>
      </c>
      <c r="D21" s="485" t="s">
        <v>202</v>
      </c>
      <c r="E21" s="485"/>
      <c r="F21" s="485"/>
      <c r="G21" s="133">
        <v>4412.1369999999997</v>
      </c>
      <c r="H21" s="133">
        <v>6433.1939999999995</v>
      </c>
      <c r="I21" s="133">
        <v>5019.5060000000003</v>
      </c>
      <c r="J21" s="158">
        <f>J19-J20</f>
        <v>6217.41</v>
      </c>
      <c r="K21" s="158">
        <f>K19-K20</f>
        <v>1989.0089999999982</v>
      </c>
      <c r="L21" s="158">
        <f>L19-L20</f>
        <v>790.48300000000017</v>
      </c>
      <c r="M21" s="325"/>
      <c r="N21" s="325"/>
      <c r="O21" s="325"/>
      <c r="P21" s="193"/>
      <c r="Q21" s="193"/>
    </row>
    <row r="22" spans="1:17" s="95" customFormat="1" ht="20.100000000000001" customHeight="1">
      <c r="A22" s="157"/>
      <c r="B22" s="134" t="s">
        <v>103</v>
      </c>
      <c r="C22" s="485" t="s">
        <v>203</v>
      </c>
      <c r="D22" s="485"/>
      <c r="E22" s="485"/>
      <c r="F22" s="77"/>
      <c r="G22" s="133">
        <v>4627.8919999999998</v>
      </c>
      <c r="H22" s="133">
        <v>5254.4359999999997</v>
      </c>
      <c r="I22" s="133">
        <v>4945.1019999999999</v>
      </c>
      <c r="J22" s="158">
        <v>4744.652</v>
      </c>
      <c r="K22" s="158">
        <v>4601.7690000000002</v>
      </c>
      <c r="L22" s="158">
        <v>5504.9409999999998</v>
      </c>
      <c r="M22" s="325"/>
      <c r="N22" s="325"/>
      <c r="O22" s="325"/>
      <c r="P22" s="193"/>
      <c r="Q22" s="193"/>
    </row>
    <row r="23" spans="1:17" s="95" customFormat="1" ht="20.100000000000001" customHeight="1">
      <c r="A23" s="157"/>
      <c r="B23" s="134"/>
      <c r="C23" s="72" t="s">
        <v>166</v>
      </c>
      <c r="D23" s="485" t="s">
        <v>242</v>
      </c>
      <c r="E23" s="485"/>
      <c r="F23" s="485"/>
      <c r="G23" s="133">
        <v>561.10400000000004</v>
      </c>
      <c r="H23" s="133">
        <v>623.67899999999997</v>
      </c>
      <c r="I23" s="133">
        <v>633.75400000000002</v>
      </c>
      <c r="J23" s="60">
        <v>647</v>
      </c>
      <c r="K23" s="133">
        <v>726.28599999999994</v>
      </c>
      <c r="L23" s="133">
        <v>714.87300000000005</v>
      </c>
      <c r="M23" s="325"/>
      <c r="N23" s="325"/>
      <c r="O23" s="325"/>
      <c r="P23" s="193"/>
      <c r="Q23" s="193"/>
    </row>
    <row r="24" spans="1:17" s="95" customFormat="1" ht="19.5" customHeight="1">
      <c r="A24" s="157"/>
      <c r="B24" s="134"/>
      <c r="C24" s="72"/>
      <c r="D24" s="489" t="s">
        <v>172</v>
      </c>
      <c r="E24" s="489"/>
      <c r="F24" s="77"/>
      <c r="G24" s="133"/>
      <c r="H24" s="133"/>
      <c r="I24" s="133"/>
      <c r="J24" s="133"/>
      <c r="K24" s="133"/>
      <c r="L24" s="133"/>
      <c r="M24" s="325"/>
      <c r="N24" s="325"/>
      <c r="O24" s="325"/>
      <c r="P24" s="193"/>
      <c r="Q24" s="193"/>
    </row>
    <row r="25" spans="1:17" s="95" customFormat="1" ht="20.100000000000001" customHeight="1">
      <c r="A25" s="157"/>
      <c r="B25" s="134"/>
      <c r="C25" s="72" t="s">
        <v>167</v>
      </c>
      <c r="D25" s="485" t="s">
        <v>204</v>
      </c>
      <c r="E25" s="485"/>
      <c r="F25" s="485"/>
      <c r="G25" s="133">
        <f t="shared" ref="G25:J25" si="2">G22-G23</f>
        <v>4066.7879999999996</v>
      </c>
      <c r="H25" s="133">
        <f t="shared" si="2"/>
        <v>4630.7569999999996</v>
      </c>
      <c r="I25" s="133">
        <f t="shared" si="2"/>
        <v>4311.348</v>
      </c>
      <c r="J25" s="133">
        <f t="shared" si="2"/>
        <v>4097.652</v>
      </c>
      <c r="K25" s="133">
        <f>K22-K23</f>
        <v>3875.4830000000002</v>
      </c>
      <c r="L25" s="133">
        <f>L22-L23</f>
        <v>4790.0679999999993</v>
      </c>
      <c r="M25" s="325"/>
      <c r="N25" s="325"/>
      <c r="O25" s="325"/>
      <c r="P25" s="193"/>
      <c r="Q25" s="193"/>
    </row>
    <row r="26" spans="1:17" s="68" customFormat="1" ht="9" customHeight="1">
      <c r="A26" s="157"/>
      <c r="B26" s="157"/>
      <c r="C26" s="77"/>
      <c r="D26" s="77"/>
      <c r="E26" s="77"/>
      <c r="F26" s="77"/>
      <c r="G26" s="67"/>
      <c r="H26" s="67"/>
      <c r="I26" s="67"/>
      <c r="J26" s="133"/>
      <c r="K26" s="340"/>
      <c r="L26" s="67"/>
      <c r="M26" s="325"/>
      <c r="N26" s="325"/>
      <c r="O26" s="325"/>
      <c r="P26" s="193"/>
      <c r="Q26" s="193"/>
    </row>
    <row r="27" spans="1:17" s="68" customFormat="1" ht="20.100000000000001" customHeight="1">
      <c r="A27" s="150" t="s">
        <v>79</v>
      </c>
      <c r="B27" s="483" t="s">
        <v>205</v>
      </c>
      <c r="C27" s="483"/>
      <c r="D27" s="483"/>
      <c r="E27" s="483"/>
      <c r="F27" s="156"/>
      <c r="G27" s="192">
        <v>43464.528999999995</v>
      </c>
      <c r="H27" s="192">
        <v>46474.561999999991</v>
      </c>
      <c r="I27" s="192">
        <v>48960.518000000004</v>
      </c>
      <c r="J27" s="192">
        <f>J28+J29</f>
        <v>51309.042000000001</v>
      </c>
      <c r="K27" s="192">
        <f t="shared" ref="K27:L27" si="3">K28+K29</f>
        <v>20071.252999999997</v>
      </c>
      <c r="L27" s="192">
        <f t="shared" si="3"/>
        <v>14883.682000000001</v>
      </c>
      <c r="M27" s="325"/>
      <c r="N27" s="325"/>
      <c r="O27" s="325"/>
      <c r="P27" s="301"/>
      <c r="Q27" s="301"/>
    </row>
    <row r="28" spans="1:17" s="95" customFormat="1" ht="20.100000000000001" customHeight="1">
      <c r="A28" s="134"/>
      <c r="B28" s="134">
        <v>4.0999999999999996</v>
      </c>
      <c r="C28" s="485" t="s">
        <v>206</v>
      </c>
      <c r="D28" s="485"/>
      <c r="E28" s="485"/>
      <c r="F28" s="77"/>
      <c r="G28" s="133">
        <v>7342.2420000000002</v>
      </c>
      <c r="H28" s="133">
        <v>7722.3980000000001</v>
      </c>
      <c r="I28" s="133">
        <v>8626.2099999999991</v>
      </c>
      <c r="J28" s="60">
        <v>9397.85</v>
      </c>
      <c r="K28" s="133">
        <v>4598.366</v>
      </c>
      <c r="L28" s="133">
        <v>3039.1640000000002</v>
      </c>
      <c r="M28" s="325"/>
      <c r="N28" s="325"/>
      <c r="O28" s="325"/>
      <c r="P28" s="193"/>
      <c r="Q28" s="193"/>
    </row>
    <row r="29" spans="1:17" s="95" customFormat="1" ht="20.100000000000001" customHeight="1">
      <c r="A29" s="134"/>
      <c r="B29" s="134">
        <v>4.2</v>
      </c>
      <c r="C29" s="485" t="s">
        <v>207</v>
      </c>
      <c r="D29" s="485"/>
      <c r="E29" s="485"/>
      <c r="F29" s="77"/>
      <c r="G29" s="133">
        <v>36122.286999999997</v>
      </c>
      <c r="H29" s="133">
        <v>38752.164000000004</v>
      </c>
      <c r="I29" s="133">
        <v>40334.286</v>
      </c>
      <c r="J29" s="158">
        <f t="shared" ref="J29:L29" si="4">J30+J31+J32</f>
        <v>41911.192000000003</v>
      </c>
      <c r="K29" s="158">
        <f t="shared" si="4"/>
        <v>15472.886999999999</v>
      </c>
      <c r="L29" s="158">
        <f t="shared" si="4"/>
        <v>11844.518</v>
      </c>
      <c r="M29" s="325"/>
      <c r="N29" s="325"/>
      <c r="O29" s="325"/>
      <c r="P29" s="193"/>
      <c r="Q29" s="193"/>
    </row>
    <row r="30" spans="1:17" s="95" customFormat="1" ht="20.100000000000001" customHeight="1">
      <c r="A30" s="134"/>
      <c r="B30" s="159"/>
      <c r="C30" s="72" t="s">
        <v>58</v>
      </c>
      <c r="D30" s="485" t="s">
        <v>208</v>
      </c>
      <c r="E30" s="485"/>
      <c r="F30" s="485"/>
      <c r="G30" s="133">
        <v>68.281000000000006</v>
      </c>
      <c r="H30" s="133">
        <v>101.53700000000001</v>
      </c>
      <c r="I30" s="133">
        <v>149.90799999999999</v>
      </c>
      <c r="J30" s="133">
        <v>131.80199999999999</v>
      </c>
      <c r="K30" s="133">
        <v>93.385000000000005</v>
      </c>
      <c r="L30" s="133">
        <v>100.379</v>
      </c>
      <c r="M30" s="325"/>
      <c r="N30" s="325"/>
      <c r="O30" s="325"/>
      <c r="P30" s="193"/>
      <c r="Q30" s="193"/>
    </row>
    <row r="31" spans="1:17" s="95" customFormat="1" ht="20.100000000000001" customHeight="1">
      <c r="A31" s="134"/>
      <c r="B31" s="159"/>
      <c r="C31" s="72" t="s">
        <v>59</v>
      </c>
      <c r="D31" s="485" t="s">
        <v>209</v>
      </c>
      <c r="E31" s="485"/>
      <c r="F31" s="485"/>
      <c r="G31" s="133">
        <v>7424.9340000000002</v>
      </c>
      <c r="H31" s="133">
        <v>6868.4449999999997</v>
      </c>
      <c r="I31" s="133">
        <v>5352.9210000000003</v>
      </c>
      <c r="J31" s="133">
        <v>4456.0010000000002</v>
      </c>
      <c r="K31" s="133">
        <v>2960.114</v>
      </c>
      <c r="L31" s="133">
        <v>2516.7510000000002</v>
      </c>
      <c r="M31" s="325"/>
      <c r="N31" s="325"/>
      <c r="O31" s="325"/>
      <c r="P31" s="193"/>
      <c r="Q31" s="193"/>
    </row>
    <row r="32" spans="1:17" s="95" customFormat="1" ht="20.100000000000001" customHeight="1">
      <c r="A32" s="134"/>
      <c r="B32" s="134"/>
      <c r="C32" s="72" t="s">
        <v>60</v>
      </c>
      <c r="D32" s="485" t="s">
        <v>210</v>
      </c>
      <c r="E32" s="485"/>
      <c r="F32" s="485"/>
      <c r="G32" s="133">
        <v>28629.072</v>
      </c>
      <c r="H32" s="133">
        <v>31782.182000000001</v>
      </c>
      <c r="I32" s="133">
        <v>34831.481</v>
      </c>
      <c r="J32" s="60">
        <v>37323.389000000003</v>
      </c>
      <c r="K32" s="133">
        <v>12419.387999999999</v>
      </c>
      <c r="L32" s="133">
        <v>9227.387999999999</v>
      </c>
      <c r="M32" s="325"/>
      <c r="N32" s="325"/>
      <c r="O32" s="325"/>
      <c r="P32" s="193"/>
      <c r="Q32" s="193"/>
    </row>
    <row r="33" spans="1:17" s="68" customFormat="1" ht="9" customHeight="1">
      <c r="A33" s="134"/>
      <c r="B33" s="134"/>
      <c r="C33" s="72"/>
      <c r="D33" s="77"/>
      <c r="E33" s="77"/>
      <c r="F33" s="77"/>
      <c r="G33" s="60"/>
      <c r="H33" s="60"/>
      <c r="I33" s="60"/>
      <c r="J33" s="60"/>
      <c r="K33" s="338"/>
      <c r="L33" s="60"/>
      <c r="M33" s="325"/>
      <c r="N33" s="325"/>
      <c r="O33" s="325"/>
      <c r="P33" s="320"/>
      <c r="Q33" s="320"/>
    </row>
    <row r="34" spans="1:17" s="68" customFormat="1" ht="20.100000000000001" customHeight="1">
      <c r="A34" s="150" t="s">
        <v>80</v>
      </c>
      <c r="B34" s="483" t="s">
        <v>211</v>
      </c>
      <c r="C34" s="483"/>
      <c r="D34" s="483"/>
      <c r="E34" s="483"/>
      <c r="F34" s="156"/>
      <c r="G34" s="192">
        <v>12220.789000000001</v>
      </c>
      <c r="H34" s="192">
        <v>16794.169000000002</v>
      </c>
      <c r="I34" s="192">
        <v>11616.022999999999</v>
      </c>
      <c r="J34" s="192">
        <v>5582.8720000000003</v>
      </c>
      <c r="K34" s="192">
        <v>3822.933</v>
      </c>
      <c r="L34" s="192">
        <v>4362.5079999999998</v>
      </c>
      <c r="M34" s="325"/>
      <c r="N34" s="325"/>
      <c r="O34" s="325"/>
      <c r="P34" s="301"/>
      <c r="Q34" s="301"/>
    </row>
    <row r="35" spans="1:17" s="68" customFormat="1" ht="9" customHeight="1">
      <c r="A35" s="157"/>
      <c r="B35" s="134"/>
      <c r="C35" s="77"/>
      <c r="D35" s="77"/>
      <c r="E35" s="77"/>
      <c r="F35" s="77"/>
      <c r="G35" s="224"/>
      <c r="H35" s="224"/>
      <c r="I35" s="224"/>
      <c r="J35" s="224"/>
      <c r="K35" s="341"/>
      <c r="L35" s="224"/>
      <c r="M35" s="325"/>
      <c r="N35" s="325"/>
      <c r="O35" s="325"/>
      <c r="P35" s="320"/>
      <c r="Q35" s="320"/>
    </row>
    <row r="36" spans="1:17" s="68" customFormat="1" ht="20.100000000000001" customHeight="1">
      <c r="A36" s="150" t="s">
        <v>81</v>
      </c>
      <c r="B36" s="483" t="s">
        <v>17</v>
      </c>
      <c r="C36" s="483"/>
      <c r="D36" s="483"/>
      <c r="E36" s="483"/>
      <c r="F36" s="156"/>
      <c r="G36" s="192">
        <v>9270.6059999999998</v>
      </c>
      <c r="H36" s="192">
        <v>9808.9660000000003</v>
      </c>
      <c r="I36" s="192">
        <v>9883.1949999999997</v>
      </c>
      <c r="J36" s="192">
        <v>9735.6360000000004</v>
      </c>
      <c r="K36" s="192">
        <v>9374.2090000000007</v>
      </c>
      <c r="L36" s="192">
        <v>10399.64</v>
      </c>
      <c r="M36" s="325"/>
      <c r="N36" s="325"/>
      <c r="O36" s="325"/>
      <c r="P36" s="301"/>
      <c r="Q36" s="301"/>
    </row>
    <row r="37" spans="1:17" s="95" customFormat="1" ht="20.100000000000001" customHeight="1">
      <c r="A37" s="157"/>
      <c r="B37" s="484" t="s">
        <v>5</v>
      </c>
      <c r="C37" s="484"/>
      <c r="D37" s="484"/>
      <c r="E37" s="484"/>
      <c r="F37" s="77"/>
      <c r="G37" s="79"/>
      <c r="H37" s="79"/>
      <c r="I37" s="79"/>
      <c r="J37" s="224"/>
      <c r="K37" s="342"/>
      <c r="L37" s="79"/>
      <c r="M37" s="325"/>
      <c r="N37" s="325"/>
      <c r="O37" s="325"/>
      <c r="P37" s="193"/>
      <c r="Q37" s="193"/>
    </row>
    <row r="38" spans="1:17" s="68" customFormat="1" ht="9" customHeight="1">
      <c r="A38" s="157"/>
      <c r="B38" s="157"/>
      <c r="C38" s="77"/>
      <c r="D38" s="77"/>
      <c r="E38" s="77"/>
      <c r="F38" s="77"/>
      <c r="G38" s="79"/>
      <c r="H38" s="79"/>
      <c r="I38" s="79"/>
      <c r="J38" s="224"/>
      <c r="K38" s="342"/>
      <c r="L38" s="79"/>
      <c r="M38" s="325"/>
      <c r="N38" s="325"/>
      <c r="O38" s="325"/>
      <c r="P38" s="320"/>
      <c r="Q38" s="320"/>
    </row>
    <row r="39" spans="1:17" s="68" customFormat="1" ht="20.100000000000001" customHeight="1">
      <c r="A39" s="150" t="s">
        <v>82</v>
      </c>
      <c r="B39" s="483" t="s">
        <v>212</v>
      </c>
      <c r="C39" s="483"/>
      <c r="D39" s="483"/>
      <c r="E39" s="483"/>
      <c r="F39" s="156"/>
      <c r="G39" s="192">
        <v>2182.1689999999999</v>
      </c>
      <c r="H39" s="192">
        <v>2370.3109999999997</v>
      </c>
      <c r="I39" s="192">
        <v>2587.8019999999997</v>
      </c>
      <c r="J39" s="192">
        <v>2764.7170000000001</v>
      </c>
      <c r="K39" s="192">
        <v>2540.971</v>
      </c>
      <c r="L39" s="192">
        <v>2620.529</v>
      </c>
      <c r="M39" s="325"/>
      <c r="N39" s="325"/>
      <c r="O39" s="325"/>
      <c r="P39" s="301"/>
      <c r="Q39" s="301"/>
    </row>
    <row r="40" spans="1:17" s="68" customFormat="1" ht="9" customHeight="1">
      <c r="A40" s="157"/>
      <c r="B40" s="157"/>
      <c r="C40" s="77"/>
      <c r="D40" s="77"/>
      <c r="E40" s="77"/>
      <c r="F40" s="77"/>
      <c r="G40" s="224"/>
      <c r="H40" s="224"/>
      <c r="I40" s="224"/>
      <c r="J40" s="224"/>
      <c r="K40" s="341"/>
      <c r="L40" s="224"/>
      <c r="M40" s="325"/>
      <c r="N40" s="325"/>
      <c r="O40" s="325"/>
      <c r="P40" s="193"/>
      <c r="Q40" s="193"/>
    </row>
    <row r="41" spans="1:17" s="153" customFormat="1" ht="20.100000000000001" customHeight="1">
      <c r="A41" s="150" t="s">
        <v>83</v>
      </c>
      <c r="B41" s="483" t="s">
        <v>18</v>
      </c>
      <c r="C41" s="483"/>
      <c r="D41" s="483"/>
      <c r="E41" s="483"/>
      <c r="F41" s="156"/>
      <c r="G41" s="192">
        <v>5591.8280000000004</v>
      </c>
      <c r="H41" s="192">
        <v>7848.6649999999991</v>
      </c>
      <c r="I41" s="192">
        <v>8106.5329999999994</v>
      </c>
      <c r="J41" s="152">
        <f>J43+J44</f>
        <v>9198.1319999999996</v>
      </c>
      <c r="K41" s="152">
        <f>K43+K44</f>
        <v>10032.17</v>
      </c>
      <c r="L41" s="152">
        <f>L43+L44</f>
        <v>10734.316999999999</v>
      </c>
      <c r="M41" s="325"/>
      <c r="N41" s="325"/>
      <c r="O41" s="325"/>
      <c r="P41" s="307"/>
      <c r="Q41" s="307"/>
    </row>
    <row r="42" spans="1:17" s="95" customFormat="1" ht="20.100000000000001" customHeight="1">
      <c r="A42" s="134"/>
      <c r="B42" s="484" t="s">
        <v>7</v>
      </c>
      <c r="C42" s="484"/>
      <c r="D42" s="484"/>
      <c r="E42" s="484"/>
      <c r="F42" s="77"/>
      <c r="G42" s="60"/>
      <c r="H42" s="60"/>
      <c r="I42" s="60"/>
      <c r="J42" s="60"/>
      <c r="K42" s="60"/>
      <c r="L42" s="60"/>
      <c r="M42" s="325"/>
      <c r="N42" s="325"/>
      <c r="O42" s="325"/>
      <c r="P42" s="193"/>
      <c r="Q42" s="193"/>
    </row>
    <row r="43" spans="1:17" s="95" customFormat="1" ht="20.100000000000001" customHeight="1">
      <c r="A43" s="134"/>
      <c r="B43" s="161" t="s">
        <v>184</v>
      </c>
      <c r="C43" s="485" t="s">
        <v>213</v>
      </c>
      <c r="D43" s="485"/>
      <c r="E43" s="485"/>
      <c r="F43" s="162"/>
      <c r="G43" s="133">
        <v>3120.24</v>
      </c>
      <c r="H43" s="133">
        <v>4732.7449999999999</v>
      </c>
      <c r="I43" s="133">
        <v>5153.2860000000001</v>
      </c>
      <c r="J43" s="133">
        <v>6887.5119999999997</v>
      </c>
      <c r="K43" s="133">
        <v>7773.4539999999997</v>
      </c>
      <c r="L43" s="133">
        <v>8907.3889999999992</v>
      </c>
      <c r="M43" s="325"/>
      <c r="N43" s="325"/>
      <c r="O43" s="325"/>
      <c r="P43" s="193"/>
      <c r="Q43" s="193"/>
    </row>
    <row r="44" spans="1:17" s="95" customFormat="1" ht="18" customHeight="1">
      <c r="A44" s="134"/>
      <c r="B44" s="161" t="s">
        <v>185</v>
      </c>
      <c r="C44" s="485" t="s">
        <v>183</v>
      </c>
      <c r="D44" s="485"/>
      <c r="E44" s="485"/>
      <c r="F44" s="162"/>
      <c r="G44" s="133">
        <v>2471.5880000000002</v>
      </c>
      <c r="H44" s="133">
        <v>3115.92</v>
      </c>
      <c r="I44" s="133">
        <v>2953.2469999999998</v>
      </c>
      <c r="J44" s="133">
        <v>2310.62</v>
      </c>
      <c r="K44" s="133">
        <v>2258.7159999999999</v>
      </c>
      <c r="L44" s="133">
        <v>1826.9280000000001</v>
      </c>
      <c r="M44" s="325"/>
      <c r="N44" s="325"/>
      <c r="O44" s="325"/>
      <c r="P44" s="193"/>
      <c r="Q44" s="193"/>
    </row>
    <row r="45" spans="1:17" s="95" customFormat="1" ht="15.6" customHeight="1">
      <c r="A45" s="134"/>
      <c r="B45" s="163"/>
      <c r="C45" s="491" t="s">
        <v>182</v>
      </c>
      <c r="D45" s="491"/>
      <c r="E45" s="491"/>
      <c r="F45" s="162"/>
      <c r="G45" s="60"/>
      <c r="H45" s="60"/>
      <c r="I45" s="60"/>
      <c r="J45" s="60"/>
      <c r="K45" s="338"/>
      <c r="L45" s="60"/>
      <c r="M45" s="325"/>
      <c r="N45" s="325"/>
      <c r="O45" s="325"/>
      <c r="P45" s="193"/>
      <c r="Q45" s="193"/>
    </row>
    <row r="46" spans="1:17" s="68" customFormat="1" ht="9" customHeight="1">
      <c r="A46" s="134"/>
      <c r="B46" s="164"/>
      <c r="C46" s="77"/>
      <c r="D46" s="77"/>
      <c r="E46" s="77"/>
      <c r="F46" s="77"/>
      <c r="G46" s="60"/>
      <c r="H46" s="60"/>
      <c r="I46" s="60"/>
      <c r="J46" s="60"/>
      <c r="K46" s="338"/>
      <c r="L46" s="60"/>
      <c r="M46" s="325"/>
      <c r="N46" s="325"/>
      <c r="O46" s="325"/>
      <c r="P46" s="193"/>
      <c r="Q46" s="193"/>
    </row>
    <row r="47" spans="1:17" s="153" customFormat="1" ht="20.100000000000001" customHeight="1">
      <c r="A47" s="150" t="s">
        <v>84</v>
      </c>
      <c r="B47" s="487" t="s">
        <v>19</v>
      </c>
      <c r="C47" s="487"/>
      <c r="D47" s="487"/>
      <c r="E47" s="487"/>
      <c r="F47" s="156"/>
      <c r="G47" s="192">
        <v>13451.176000000001</v>
      </c>
      <c r="H47" s="192">
        <v>13052.842000000001</v>
      </c>
      <c r="I47" s="192">
        <v>13160.857</v>
      </c>
      <c r="J47" s="152">
        <f>J49+J51+J50</f>
        <v>14640.938</v>
      </c>
      <c r="K47" s="152">
        <f>K49+K51+K50</f>
        <v>16742.023000000001</v>
      </c>
      <c r="L47" s="152">
        <f>L49+L51+L50</f>
        <v>17604.038</v>
      </c>
      <c r="M47" s="325"/>
      <c r="N47" s="325"/>
      <c r="O47" s="325"/>
      <c r="P47" s="301"/>
      <c r="Q47" s="301"/>
    </row>
    <row r="48" spans="1:17" s="95" customFormat="1" ht="20.100000000000001" customHeight="1">
      <c r="A48" s="134"/>
      <c r="B48" s="490" t="s">
        <v>8</v>
      </c>
      <c r="C48" s="490"/>
      <c r="D48" s="490"/>
      <c r="E48" s="490"/>
      <c r="F48" s="77"/>
      <c r="G48" s="67"/>
      <c r="H48" s="67"/>
      <c r="I48" s="67"/>
      <c r="J48" s="60"/>
      <c r="K48" s="340"/>
      <c r="L48" s="67"/>
      <c r="M48" s="325"/>
      <c r="N48" s="325"/>
      <c r="O48" s="325"/>
      <c r="P48" s="319"/>
      <c r="Q48" s="319"/>
    </row>
    <row r="49" spans="1:17" s="95" customFormat="1" ht="20.100000000000001" customHeight="1">
      <c r="A49" s="134"/>
      <c r="B49" s="165">
        <v>9.1</v>
      </c>
      <c r="C49" s="486" t="s">
        <v>214</v>
      </c>
      <c r="D49" s="486"/>
      <c r="E49" s="486"/>
      <c r="F49" s="77"/>
      <c r="G49" s="133">
        <v>5315.7790000000005</v>
      </c>
      <c r="H49" s="133">
        <v>4747.0779999999995</v>
      </c>
      <c r="I49" s="133">
        <v>4047.8229999999999</v>
      </c>
      <c r="J49" s="60">
        <v>4687.5990000000002</v>
      </c>
      <c r="K49" s="133">
        <v>5679.1679999999997</v>
      </c>
      <c r="L49" s="133">
        <v>6309.48</v>
      </c>
      <c r="M49" s="325"/>
      <c r="N49" s="325"/>
      <c r="O49" s="325"/>
      <c r="P49" s="193"/>
      <c r="Q49" s="193"/>
    </row>
    <row r="50" spans="1:17" ht="20.100000000000001" customHeight="1">
      <c r="A50" s="134"/>
      <c r="B50" s="166" t="s">
        <v>96</v>
      </c>
      <c r="C50" s="486" t="s">
        <v>215</v>
      </c>
      <c r="D50" s="486"/>
      <c r="E50" s="486"/>
      <c r="F50" s="72"/>
      <c r="G50" s="133">
        <v>6890.68</v>
      </c>
      <c r="H50" s="133">
        <v>7102.630000000001</v>
      </c>
      <c r="I50" s="133">
        <v>7463.9489999999996</v>
      </c>
      <c r="J50" s="133">
        <v>8303.1</v>
      </c>
      <c r="K50" s="133">
        <v>9465.5380000000005</v>
      </c>
      <c r="L50" s="133">
        <v>9810.7970000000005</v>
      </c>
      <c r="M50" s="325"/>
      <c r="N50" s="325"/>
      <c r="O50" s="325"/>
      <c r="P50" s="294"/>
      <c r="Q50" s="294"/>
    </row>
    <row r="51" spans="1:17" ht="20.100000000000001" customHeight="1">
      <c r="A51" s="134"/>
      <c r="B51" s="165" t="s">
        <v>104</v>
      </c>
      <c r="C51" s="485" t="s">
        <v>216</v>
      </c>
      <c r="D51" s="485"/>
      <c r="E51" s="485"/>
      <c r="F51" s="72"/>
      <c r="G51" s="133">
        <v>1244.7170000000001</v>
      </c>
      <c r="H51" s="133">
        <v>1203.134</v>
      </c>
      <c r="I51" s="133">
        <v>1649.079</v>
      </c>
      <c r="J51" s="133">
        <v>1650.239</v>
      </c>
      <c r="K51" s="133">
        <v>1597.317</v>
      </c>
      <c r="L51" s="133">
        <v>1483.7610000000002</v>
      </c>
      <c r="M51" s="325"/>
      <c r="N51" s="325"/>
      <c r="O51" s="325"/>
      <c r="P51" s="294"/>
      <c r="Q51" s="294"/>
    </row>
    <row r="52" spans="1:17" s="194" customFormat="1" ht="9" customHeight="1">
      <c r="A52" s="134"/>
      <c r="B52" s="134"/>
      <c r="C52" s="77"/>
      <c r="D52" s="72"/>
      <c r="E52" s="72"/>
      <c r="F52" s="72"/>
      <c r="G52" s="67"/>
      <c r="H52" s="67"/>
      <c r="I52" s="67"/>
      <c r="J52" s="60"/>
      <c r="K52" s="340"/>
      <c r="L52" s="67"/>
      <c r="M52" s="325"/>
      <c r="N52" s="325"/>
      <c r="O52" s="325"/>
      <c r="P52" s="294"/>
      <c r="Q52" s="294"/>
    </row>
    <row r="53" spans="1:17" s="68" customFormat="1" ht="20.100000000000001" customHeight="1">
      <c r="A53" s="150" t="s">
        <v>85</v>
      </c>
      <c r="B53" s="167" t="s">
        <v>217</v>
      </c>
      <c r="C53" s="156"/>
      <c r="D53" s="156"/>
      <c r="E53" s="156"/>
      <c r="F53" s="156"/>
      <c r="G53" s="192">
        <v>33462.168999999994</v>
      </c>
      <c r="H53" s="192">
        <v>29502.578000000001</v>
      </c>
      <c r="I53" s="192">
        <v>30520.030000000002</v>
      </c>
      <c r="J53" s="152">
        <f>J54+J56+J62</f>
        <v>32886.502999999997</v>
      </c>
      <c r="K53" s="152">
        <f>K54+K56+K62</f>
        <v>29763.934999999998</v>
      </c>
      <c r="L53" s="152">
        <f>L54+L56+L62</f>
        <v>30943.505000000001</v>
      </c>
      <c r="M53" s="325"/>
      <c r="N53" s="325"/>
      <c r="O53" s="325"/>
      <c r="P53" s="301"/>
      <c r="Q53" s="301"/>
    </row>
    <row r="54" spans="1:17" s="135" customFormat="1" ht="20.100000000000001" customHeight="1">
      <c r="A54" s="134"/>
      <c r="B54" s="165">
        <v>10.1</v>
      </c>
      <c r="C54" s="501" t="s">
        <v>171</v>
      </c>
      <c r="D54" s="501"/>
      <c r="E54" s="501"/>
      <c r="F54" s="72"/>
      <c r="G54" s="133">
        <v>843.61500000000001</v>
      </c>
      <c r="H54" s="133">
        <v>860.15</v>
      </c>
      <c r="I54" s="133">
        <v>1213.2959999999998</v>
      </c>
      <c r="J54" s="60">
        <v>1973.4390000000001</v>
      </c>
      <c r="K54" s="133">
        <v>2369.8040000000001</v>
      </c>
      <c r="L54" s="133">
        <v>2607.4980000000005</v>
      </c>
      <c r="M54" s="325"/>
      <c r="N54" s="325"/>
      <c r="O54" s="325"/>
      <c r="P54" s="321"/>
      <c r="Q54" s="321"/>
    </row>
    <row r="55" spans="1:17" s="136" customFormat="1" ht="20.100000000000001" customHeight="1">
      <c r="A55" s="134"/>
      <c r="B55" s="165"/>
      <c r="C55" s="489" t="s">
        <v>1</v>
      </c>
      <c r="D55" s="489"/>
      <c r="E55" s="489"/>
      <c r="F55" s="72"/>
      <c r="G55" s="133"/>
      <c r="H55" s="133"/>
      <c r="I55" s="133"/>
      <c r="J55" s="133"/>
      <c r="K55" s="133"/>
      <c r="L55" s="133"/>
      <c r="M55" s="325"/>
      <c r="N55" s="325"/>
      <c r="O55" s="325"/>
      <c r="P55" s="322"/>
      <c r="Q55" s="322"/>
    </row>
    <row r="56" spans="1:17" s="136" customFormat="1" ht="19.5" customHeight="1">
      <c r="A56" s="134"/>
      <c r="B56" s="217">
        <v>10.199999999999999</v>
      </c>
      <c r="C56" s="495" t="s">
        <v>22</v>
      </c>
      <c r="D56" s="495"/>
      <c r="E56" s="495"/>
      <c r="F56" s="72"/>
      <c r="G56" s="133">
        <v>6539.0450000000001</v>
      </c>
      <c r="H56" s="133">
        <v>7862.5789999999997</v>
      </c>
      <c r="I56" s="133">
        <v>10054.694000000001</v>
      </c>
      <c r="J56" s="158">
        <f>J58+J59+J60</f>
        <v>11780.511</v>
      </c>
      <c r="K56" s="158">
        <f>K58+K59+K60</f>
        <v>11470.217000000001</v>
      </c>
      <c r="L56" s="158">
        <f>L58+L59+L60</f>
        <v>11649.543</v>
      </c>
      <c r="M56" s="325"/>
      <c r="N56" s="325"/>
      <c r="O56" s="325"/>
      <c r="P56" s="294"/>
      <c r="Q56" s="294"/>
    </row>
    <row r="57" spans="1:17" ht="20.100000000000001" customHeight="1">
      <c r="A57" s="134"/>
      <c r="B57" s="165"/>
      <c r="C57" s="489" t="s">
        <v>2</v>
      </c>
      <c r="D57" s="489"/>
      <c r="E57" s="489"/>
      <c r="F57" s="72"/>
      <c r="G57" s="133"/>
      <c r="H57" s="133"/>
      <c r="I57" s="133"/>
      <c r="J57" s="60"/>
      <c r="K57" s="133"/>
      <c r="L57" s="133"/>
      <c r="M57" s="325"/>
      <c r="N57" s="325"/>
      <c r="O57" s="325"/>
      <c r="P57" s="322"/>
      <c r="Q57" s="322"/>
    </row>
    <row r="58" spans="1:17" ht="20.100000000000001" customHeight="1">
      <c r="A58" s="134"/>
      <c r="B58" s="165"/>
      <c r="C58" s="72" t="s">
        <v>51</v>
      </c>
      <c r="D58" s="485" t="s">
        <v>218</v>
      </c>
      <c r="E58" s="485"/>
      <c r="F58" s="485"/>
      <c r="G58" s="133">
        <v>593.86400000000003</v>
      </c>
      <c r="H58" s="133">
        <v>663.52099999999996</v>
      </c>
      <c r="I58" s="133">
        <v>775.52200000000005</v>
      </c>
      <c r="J58" s="133">
        <v>802.13199999999995</v>
      </c>
      <c r="K58" s="133">
        <v>700.46100000000001</v>
      </c>
      <c r="L58" s="133">
        <v>678.822</v>
      </c>
      <c r="M58" s="325"/>
      <c r="N58" s="325"/>
      <c r="O58" s="325"/>
      <c r="P58" s="294"/>
      <c r="Q58" s="294"/>
    </row>
    <row r="59" spans="1:17" ht="20.100000000000001" customHeight="1">
      <c r="A59" s="134"/>
      <c r="B59" s="165"/>
      <c r="C59" s="72" t="s">
        <v>52</v>
      </c>
      <c r="D59" s="485" t="s">
        <v>219</v>
      </c>
      <c r="E59" s="485"/>
      <c r="F59" s="485"/>
      <c r="G59" s="133">
        <v>406.11700000000002</v>
      </c>
      <c r="H59" s="133">
        <v>770.44399999999996</v>
      </c>
      <c r="I59" s="133">
        <v>829.92799999999988</v>
      </c>
      <c r="J59" s="133">
        <v>817.10299999999995</v>
      </c>
      <c r="K59" s="133">
        <v>719.19500000000005</v>
      </c>
      <c r="L59" s="133">
        <v>636.81299999999999</v>
      </c>
      <c r="M59" s="325"/>
      <c r="N59" s="325"/>
      <c r="O59" s="325"/>
      <c r="P59" s="294"/>
      <c r="Q59" s="294"/>
    </row>
    <row r="60" spans="1:17" ht="21" customHeight="1">
      <c r="A60" s="134"/>
      <c r="B60" s="165"/>
      <c r="C60" s="72" t="s">
        <v>53</v>
      </c>
      <c r="D60" s="485" t="s">
        <v>240</v>
      </c>
      <c r="E60" s="485"/>
      <c r="F60" s="485"/>
      <c r="G60" s="133">
        <v>5539.0640000000003</v>
      </c>
      <c r="H60" s="133">
        <v>6428.6139999999996</v>
      </c>
      <c r="I60" s="133">
        <v>8449.2440000000006</v>
      </c>
      <c r="J60" s="60">
        <v>10161.276</v>
      </c>
      <c r="K60" s="133">
        <v>10050.561</v>
      </c>
      <c r="L60" s="133">
        <v>10333.907999999999</v>
      </c>
      <c r="M60" s="325"/>
      <c r="N60" s="325"/>
      <c r="O60" s="325"/>
      <c r="P60" s="294"/>
      <c r="Q60" s="294"/>
    </row>
    <row r="61" spans="1:17" ht="20.100000000000001" customHeight="1">
      <c r="A61" s="134"/>
      <c r="B61" s="165"/>
      <c r="C61" s="72"/>
      <c r="D61" s="489" t="s">
        <v>170</v>
      </c>
      <c r="E61" s="489"/>
      <c r="F61" s="489"/>
      <c r="G61" s="133"/>
      <c r="H61" s="133"/>
      <c r="I61" s="133"/>
      <c r="J61" s="133"/>
      <c r="K61" s="133"/>
      <c r="L61" s="133"/>
      <c r="M61" s="325"/>
      <c r="N61" s="325"/>
      <c r="O61" s="325"/>
      <c r="P61" s="294"/>
      <c r="Q61" s="294"/>
    </row>
    <row r="62" spans="1:17" s="136" customFormat="1" ht="19.5" customHeight="1">
      <c r="A62" s="134"/>
      <c r="B62" s="165">
        <v>10.3</v>
      </c>
      <c r="C62" s="488" t="s">
        <v>169</v>
      </c>
      <c r="D62" s="488"/>
      <c r="E62" s="488"/>
      <c r="F62" s="72"/>
      <c r="G62" s="133">
        <v>26079.508999999998</v>
      </c>
      <c r="H62" s="133">
        <v>20779.849000000002</v>
      </c>
      <c r="I62" s="133">
        <v>19252.04</v>
      </c>
      <c r="J62" s="158">
        <f>J65+J67+J68</f>
        <v>19132.553</v>
      </c>
      <c r="K62" s="158">
        <f>K65+K67+K68</f>
        <v>15923.913999999999</v>
      </c>
      <c r="L62" s="158">
        <f>L65+L67+L68</f>
        <v>16686.464</v>
      </c>
      <c r="M62" s="325"/>
      <c r="N62" s="325"/>
      <c r="O62" s="325"/>
      <c r="P62" s="322"/>
      <c r="Q62" s="322"/>
    </row>
    <row r="63" spans="1:17" s="136" customFormat="1" ht="15" customHeight="1">
      <c r="A63" s="134"/>
      <c r="B63" s="165"/>
      <c r="C63" s="384" t="s">
        <v>168</v>
      </c>
      <c r="D63" s="386"/>
      <c r="E63" s="386"/>
      <c r="F63" s="72"/>
      <c r="G63" s="133"/>
      <c r="H63" s="133"/>
      <c r="I63" s="133"/>
      <c r="J63" s="133"/>
      <c r="K63" s="133"/>
      <c r="L63" s="133"/>
      <c r="M63" s="325"/>
      <c r="N63" s="325"/>
      <c r="O63" s="325"/>
      <c r="P63" s="322"/>
      <c r="Q63" s="322"/>
    </row>
    <row r="64" spans="1:17" ht="20.100000000000001" customHeight="1">
      <c r="A64" s="134"/>
      <c r="B64" s="134"/>
      <c r="C64" s="489" t="s">
        <v>10</v>
      </c>
      <c r="D64" s="489"/>
      <c r="E64" s="489"/>
      <c r="F64" s="72"/>
      <c r="G64" s="133"/>
      <c r="H64" s="133"/>
      <c r="I64" s="133"/>
      <c r="J64" s="60"/>
      <c r="K64" s="133"/>
      <c r="L64" s="133"/>
      <c r="M64" s="325"/>
      <c r="N64" s="325"/>
      <c r="O64" s="325"/>
      <c r="P64" s="322"/>
      <c r="Q64" s="322"/>
    </row>
    <row r="65" spans="1:17" s="135" customFormat="1" ht="20.100000000000001" customHeight="1">
      <c r="A65" s="134"/>
      <c r="B65" s="134"/>
      <c r="C65" s="72" t="s">
        <v>54</v>
      </c>
      <c r="D65" s="498" t="s">
        <v>64</v>
      </c>
      <c r="E65" s="498"/>
      <c r="F65" s="72"/>
      <c r="G65" s="133">
        <v>14183.075999999999</v>
      </c>
      <c r="H65" s="133">
        <v>8878.018</v>
      </c>
      <c r="I65" s="133">
        <v>7820.0659999999998</v>
      </c>
      <c r="J65" s="133">
        <v>7424.7079999999996</v>
      </c>
      <c r="K65" s="133">
        <v>6331.4339999999993</v>
      </c>
      <c r="L65" s="133">
        <v>7226.58</v>
      </c>
      <c r="M65" s="325"/>
      <c r="N65" s="325"/>
      <c r="O65" s="325"/>
      <c r="P65" s="321"/>
      <c r="Q65" s="321"/>
    </row>
    <row r="66" spans="1:17" ht="19.5" customHeight="1">
      <c r="A66" s="134"/>
      <c r="B66" s="134"/>
      <c r="C66" s="72"/>
      <c r="D66" s="489" t="s">
        <v>63</v>
      </c>
      <c r="E66" s="489"/>
      <c r="F66" s="489"/>
      <c r="G66" s="133"/>
      <c r="H66" s="133"/>
      <c r="I66" s="133"/>
      <c r="J66" s="133"/>
      <c r="K66" s="133"/>
      <c r="L66" s="133"/>
      <c r="M66" s="325"/>
      <c r="N66" s="325"/>
      <c r="O66" s="325"/>
      <c r="P66" s="322"/>
      <c r="Q66" s="322"/>
    </row>
    <row r="67" spans="1:17" ht="20.100000000000001" customHeight="1">
      <c r="A67" s="134"/>
      <c r="B67" s="134"/>
      <c r="C67" s="72" t="s">
        <v>55</v>
      </c>
      <c r="D67" s="485" t="s">
        <v>220</v>
      </c>
      <c r="E67" s="485"/>
      <c r="F67" s="485"/>
      <c r="G67" s="133">
        <v>2746.4450000000002</v>
      </c>
      <c r="H67" s="133">
        <v>2249.9349999999999</v>
      </c>
      <c r="I67" s="133">
        <v>1761.5849999999998</v>
      </c>
      <c r="J67" s="60">
        <v>2522.9560000000001</v>
      </c>
      <c r="K67" s="133">
        <v>2117.2330000000002</v>
      </c>
      <c r="L67" s="133">
        <v>2021.2060000000001</v>
      </c>
      <c r="M67" s="325"/>
      <c r="N67" s="325"/>
      <c r="O67" s="325"/>
      <c r="P67" s="294"/>
      <c r="Q67" s="294"/>
    </row>
    <row r="68" spans="1:17" s="135" customFormat="1" ht="19.5" customHeight="1">
      <c r="A68" s="134"/>
      <c r="B68" s="134"/>
      <c r="C68" s="72" t="s">
        <v>56</v>
      </c>
      <c r="D68" s="499" t="s">
        <v>241</v>
      </c>
      <c r="E68" s="500"/>
      <c r="F68" s="72"/>
      <c r="G68" s="133">
        <v>9149.9879999999994</v>
      </c>
      <c r="H68" s="133">
        <v>9651.8960000000006</v>
      </c>
      <c r="I68" s="133">
        <v>9670.389000000001</v>
      </c>
      <c r="J68" s="133">
        <v>9184.8889999999992</v>
      </c>
      <c r="K68" s="133">
        <v>7475.2469999999994</v>
      </c>
      <c r="L68" s="133">
        <v>7438.6780000000008</v>
      </c>
      <c r="M68" s="325"/>
      <c r="N68" s="325"/>
      <c r="O68" s="325"/>
      <c r="P68" s="294"/>
      <c r="Q68" s="294"/>
    </row>
    <row r="69" spans="1:17" s="135" customFormat="1" ht="15" customHeight="1">
      <c r="A69" s="134"/>
      <c r="B69" s="134"/>
      <c r="C69" s="72"/>
      <c r="D69" s="498" t="s">
        <v>168</v>
      </c>
      <c r="E69" s="498"/>
      <c r="F69" s="72"/>
      <c r="G69" s="133"/>
      <c r="H69" s="133"/>
      <c r="I69" s="133"/>
      <c r="J69" s="133"/>
      <c r="K69" s="339"/>
      <c r="L69" s="133"/>
      <c r="M69" s="325"/>
      <c r="N69" s="325"/>
      <c r="O69" s="325"/>
      <c r="P69" s="294"/>
      <c r="Q69" s="294"/>
    </row>
    <row r="70" spans="1:17" ht="19.5" customHeight="1">
      <c r="A70" s="134"/>
      <c r="B70" s="134"/>
      <c r="C70" s="72"/>
      <c r="D70" s="489" t="s">
        <v>94</v>
      </c>
      <c r="E70" s="489"/>
      <c r="F70" s="489"/>
      <c r="G70" s="133"/>
      <c r="H70" s="133"/>
      <c r="I70" s="133"/>
      <c r="J70" s="133"/>
      <c r="K70" s="339"/>
      <c r="L70" s="133"/>
      <c r="M70" s="325"/>
      <c r="N70" s="325"/>
      <c r="O70" s="325"/>
      <c r="P70" s="322"/>
      <c r="Q70" s="322"/>
    </row>
    <row r="71" spans="1:17" s="194" customFormat="1" ht="9" customHeight="1">
      <c r="A71" s="134"/>
      <c r="B71" s="134"/>
      <c r="C71" s="72"/>
      <c r="D71" s="155"/>
      <c r="E71" s="155"/>
      <c r="F71" s="155"/>
      <c r="G71" s="60"/>
      <c r="H71" s="60"/>
      <c r="I71" s="60"/>
      <c r="J71" s="60"/>
      <c r="K71" s="338"/>
      <c r="L71" s="60"/>
      <c r="M71" s="325"/>
      <c r="N71" s="325"/>
      <c r="O71" s="325"/>
      <c r="P71" s="294"/>
      <c r="Q71" s="294"/>
    </row>
    <row r="72" spans="1:17" s="153" customFormat="1" ht="20.100000000000001" customHeight="1">
      <c r="A72" s="150" t="s">
        <v>86</v>
      </c>
      <c r="B72" s="487" t="s">
        <v>24</v>
      </c>
      <c r="C72" s="487"/>
      <c r="D72" s="487"/>
      <c r="E72" s="487"/>
      <c r="F72" s="156"/>
      <c r="G72" s="192">
        <v>3196.4490000000001</v>
      </c>
      <c r="H72" s="192">
        <v>3454.1109999999999</v>
      </c>
      <c r="I72" s="192">
        <v>3307.0590000000002</v>
      </c>
      <c r="J72" s="152">
        <f>J74+J76</f>
        <v>3336.8009999999999</v>
      </c>
      <c r="K72" s="152">
        <f>K74+K76</f>
        <v>2988.0320000000002</v>
      </c>
      <c r="L72" s="152">
        <f>L74+L76</f>
        <v>3446.5230000000001</v>
      </c>
      <c r="M72" s="325"/>
      <c r="N72" s="325"/>
      <c r="O72" s="325"/>
      <c r="P72" s="307"/>
      <c r="Q72" s="307"/>
    </row>
    <row r="73" spans="1:17" s="95" customFormat="1" ht="20.100000000000001" customHeight="1">
      <c r="A73" s="134"/>
      <c r="B73" s="484" t="s">
        <v>11</v>
      </c>
      <c r="C73" s="484"/>
      <c r="D73" s="484"/>
      <c r="E73" s="484"/>
      <c r="F73" s="77"/>
      <c r="G73" s="60"/>
      <c r="H73" s="60"/>
      <c r="I73" s="60"/>
      <c r="J73" s="60"/>
      <c r="K73" s="60"/>
      <c r="L73" s="60"/>
      <c r="M73" s="325"/>
      <c r="N73" s="325"/>
      <c r="O73" s="325"/>
      <c r="P73" s="319"/>
      <c r="Q73" s="319"/>
    </row>
    <row r="74" spans="1:17" s="95" customFormat="1" ht="17.100000000000001" customHeight="1">
      <c r="A74" s="134"/>
      <c r="B74" s="165" t="s">
        <v>175</v>
      </c>
      <c r="C74" s="485" t="s">
        <v>177</v>
      </c>
      <c r="D74" s="485"/>
      <c r="E74" s="485"/>
      <c r="F74" s="77"/>
      <c r="G74" s="158">
        <v>650.1</v>
      </c>
      <c r="H74" s="158">
        <v>742.03</v>
      </c>
      <c r="I74" s="158">
        <v>672.596</v>
      </c>
      <c r="J74" s="158">
        <v>785.73199999999997</v>
      </c>
      <c r="K74" s="158">
        <v>236.922</v>
      </c>
      <c r="L74" s="158">
        <v>313.15499999999997</v>
      </c>
      <c r="M74" s="325"/>
      <c r="N74" s="325"/>
      <c r="O74" s="325"/>
      <c r="P74" s="193"/>
      <c r="Q74" s="193"/>
    </row>
    <row r="75" spans="1:17" s="95" customFormat="1" ht="19.5" customHeight="1">
      <c r="A75" s="134"/>
      <c r="B75" s="165"/>
      <c r="C75" s="502" t="s">
        <v>178</v>
      </c>
      <c r="D75" s="502"/>
      <c r="E75" s="502"/>
      <c r="F75" s="77"/>
      <c r="G75" s="187"/>
      <c r="H75" s="187"/>
      <c r="I75" s="158"/>
      <c r="J75" s="158"/>
      <c r="K75" s="158"/>
      <c r="L75" s="158"/>
      <c r="M75" s="325"/>
      <c r="N75" s="325"/>
      <c r="O75" s="325"/>
      <c r="P75" s="193"/>
      <c r="Q75" s="193"/>
    </row>
    <row r="76" spans="1:17" ht="17.45" customHeight="1">
      <c r="A76" s="134"/>
      <c r="B76" s="166" t="s">
        <v>176</v>
      </c>
      <c r="C76" s="485" t="s">
        <v>180</v>
      </c>
      <c r="D76" s="485"/>
      <c r="E76" s="485"/>
      <c r="F76" s="72"/>
      <c r="G76" s="158">
        <v>2546.348</v>
      </c>
      <c r="H76" s="158">
        <v>2712.1550000000002</v>
      </c>
      <c r="I76" s="158">
        <v>2634.4630000000002</v>
      </c>
      <c r="J76" s="158">
        <v>2551.069</v>
      </c>
      <c r="K76" s="158">
        <v>2751.11</v>
      </c>
      <c r="L76" s="158">
        <v>3133.3679999999999</v>
      </c>
      <c r="M76" s="325"/>
      <c r="N76" s="325"/>
      <c r="O76" s="325"/>
      <c r="P76" s="294"/>
      <c r="Q76" s="294"/>
    </row>
    <row r="77" spans="1:17" ht="17.100000000000001" customHeight="1">
      <c r="A77" s="134"/>
      <c r="B77" s="166"/>
      <c r="C77" s="485" t="s">
        <v>181</v>
      </c>
      <c r="D77" s="485"/>
      <c r="E77" s="485"/>
      <c r="F77" s="72"/>
      <c r="G77" s="158"/>
      <c r="H77" s="158"/>
      <c r="I77" s="158"/>
      <c r="J77" s="158"/>
      <c r="K77" s="333"/>
      <c r="L77" s="158"/>
      <c r="M77" s="325"/>
      <c r="N77" s="325"/>
      <c r="O77" s="325"/>
      <c r="P77" s="294"/>
      <c r="Q77" s="294"/>
    </row>
    <row r="78" spans="1:17" ht="20.100000000000001" customHeight="1">
      <c r="A78" s="134"/>
      <c r="B78" s="166"/>
      <c r="C78" s="502" t="s">
        <v>179</v>
      </c>
      <c r="D78" s="502"/>
      <c r="E78" s="502"/>
      <c r="F78" s="72"/>
      <c r="G78" s="158"/>
      <c r="H78" s="158"/>
      <c r="I78" s="158"/>
      <c r="J78" s="158"/>
      <c r="K78" s="333"/>
      <c r="L78" s="158"/>
      <c r="M78" s="325"/>
      <c r="N78" s="325"/>
      <c r="O78" s="325"/>
      <c r="P78" s="294"/>
      <c r="Q78" s="294"/>
    </row>
    <row r="79" spans="1:17" s="68" customFormat="1" ht="9" customHeight="1">
      <c r="A79" s="134"/>
      <c r="B79" s="164"/>
      <c r="C79" s="169"/>
      <c r="D79" s="169"/>
      <c r="E79" s="169"/>
      <c r="F79" s="77"/>
      <c r="G79" s="60"/>
      <c r="H79" s="60"/>
      <c r="I79" s="60"/>
      <c r="J79" s="60"/>
      <c r="K79" s="338"/>
      <c r="L79" s="60"/>
      <c r="M79" s="325"/>
      <c r="N79" s="325"/>
      <c r="O79" s="325"/>
      <c r="P79" s="193"/>
      <c r="Q79" s="193"/>
    </row>
    <row r="80" spans="1:17" s="171" customFormat="1" ht="20.100000000000001" customHeight="1">
      <c r="A80" s="150" t="s">
        <v>87</v>
      </c>
      <c r="B80" s="483" t="s">
        <v>25</v>
      </c>
      <c r="C80" s="483"/>
      <c r="D80" s="483"/>
      <c r="E80" s="483"/>
      <c r="F80" s="170"/>
      <c r="G80" s="192">
        <v>1030.009</v>
      </c>
      <c r="H80" s="192">
        <v>1798.9870000000001</v>
      </c>
      <c r="I80" s="192">
        <v>1067.0540000000001</v>
      </c>
      <c r="J80" s="192">
        <v>1067.261</v>
      </c>
      <c r="K80" s="192">
        <v>945.0619999999999</v>
      </c>
      <c r="L80" s="192">
        <v>1222.279</v>
      </c>
      <c r="M80" s="325"/>
      <c r="N80" s="325"/>
      <c r="O80" s="325"/>
      <c r="P80" s="323"/>
      <c r="Q80" s="323"/>
    </row>
    <row r="81" spans="1:17" ht="20.100000000000001" customHeight="1">
      <c r="A81" s="134"/>
      <c r="B81" s="484" t="s">
        <v>12</v>
      </c>
      <c r="C81" s="484"/>
      <c r="D81" s="484"/>
      <c r="E81" s="484"/>
      <c r="F81" s="72"/>
      <c r="G81" s="195"/>
      <c r="H81" s="195"/>
      <c r="I81" s="195"/>
      <c r="J81" s="195"/>
      <c r="K81" s="196"/>
      <c r="L81" s="195"/>
      <c r="M81" s="325"/>
      <c r="N81" s="325"/>
      <c r="O81" s="325"/>
      <c r="P81" s="322"/>
      <c r="Q81" s="322"/>
    </row>
    <row r="82" spans="1:17" ht="16.5" customHeight="1">
      <c r="A82" s="134"/>
      <c r="B82" s="164"/>
      <c r="C82" s="72"/>
      <c r="D82" s="72"/>
      <c r="E82" s="72"/>
      <c r="F82" s="72"/>
      <c r="G82" s="133"/>
      <c r="H82" s="133"/>
      <c r="I82" s="133"/>
      <c r="J82" s="133"/>
      <c r="K82" s="196"/>
      <c r="L82" s="133"/>
      <c r="M82" s="325"/>
      <c r="N82" s="325"/>
      <c r="O82" s="325"/>
      <c r="P82" s="294"/>
      <c r="Q82" s="294"/>
    </row>
    <row r="83" spans="1:17" ht="16.5" customHeight="1">
      <c r="A83" s="197"/>
      <c r="B83" s="198"/>
      <c r="C83" s="199"/>
      <c r="D83" s="199"/>
      <c r="E83" s="199"/>
      <c r="F83" s="199"/>
      <c r="G83" s="200"/>
      <c r="H83" s="200"/>
      <c r="I83" s="200"/>
      <c r="J83" s="201"/>
      <c r="K83" s="201"/>
      <c r="L83" s="200"/>
      <c r="M83" s="325"/>
      <c r="N83" s="325"/>
      <c r="O83" s="325"/>
      <c r="P83" s="294"/>
      <c r="Q83" s="294"/>
    </row>
    <row r="84" spans="1:17" ht="16.5" customHeight="1">
      <c r="A84" s="197"/>
      <c r="B84" s="198"/>
      <c r="C84" s="199"/>
      <c r="D84" s="199"/>
      <c r="E84" s="199"/>
      <c r="F84" s="199"/>
      <c r="G84" s="200"/>
      <c r="H84" s="200"/>
      <c r="I84" s="200"/>
      <c r="J84" s="201"/>
      <c r="K84" s="201"/>
      <c r="L84" s="200"/>
      <c r="M84" s="325"/>
      <c r="N84" s="325"/>
      <c r="O84" s="325"/>
      <c r="P84" s="294"/>
      <c r="Q84" s="294"/>
    </row>
    <row r="85" spans="1:17" ht="16.5" customHeight="1">
      <c r="A85" s="494">
        <v>23</v>
      </c>
      <c r="B85" s="494"/>
      <c r="C85" s="494"/>
      <c r="D85" s="494"/>
      <c r="E85" s="494"/>
      <c r="F85" s="494"/>
      <c r="G85" s="494"/>
      <c r="H85" s="494"/>
      <c r="I85" s="494"/>
      <c r="J85" s="494"/>
      <c r="K85" s="494"/>
      <c r="L85" s="304"/>
      <c r="M85" s="325"/>
      <c r="N85" s="325"/>
      <c r="O85" s="325"/>
      <c r="P85" s="294"/>
      <c r="Q85" s="294"/>
    </row>
    <row r="86" spans="1:17" ht="15.75">
      <c r="M86" s="193"/>
      <c r="N86" s="193"/>
      <c r="O86" s="193"/>
      <c r="P86" s="294"/>
      <c r="Q86" s="294"/>
    </row>
  </sheetData>
  <sheetProtection algorithmName="SHA-512" hashValue="QQCb57zh3k1Dk3MX90/+hTPqCDk0f98uULpaUp4OQHSJJmELEtIYLI8jh2pU5CWx+aiOPLty14bBytTE4jOGMw==" saltValue="LhtuCvuePJDPHUj2Rr8Ghw==" spinCount="100000" sheet="1" objects="1" scenarios="1"/>
  <mergeCells count="65">
    <mergeCell ref="C78:E78"/>
    <mergeCell ref="B80:E80"/>
    <mergeCell ref="B81:E81"/>
    <mergeCell ref="A7:E7"/>
    <mergeCell ref="B73:E73"/>
    <mergeCell ref="C74:E74"/>
    <mergeCell ref="C75:E75"/>
    <mergeCell ref="C76:E76"/>
    <mergeCell ref="C77:E77"/>
    <mergeCell ref="C50:E50"/>
    <mergeCell ref="D66:F66"/>
    <mergeCell ref="D67:F67"/>
    <mergeCell ref="D68:E68"/>
    <mergeCell ref="D69:E69"/>
    <mergeCell ref="D70:F70"/>
    <mergeCell ref="C55:E55"/>
    <mergeCell ref="D58:F58"/>
    <mergeCell ref="D59:F59"/>
    <mergeCell ref="D61:F61"/>
    <mergeCell ref="D65:E65"/>
    <mergeCell ref="C62:E62"/>
    <mergeCell ref="B15:E15"/>
    <mergeCell ref="C16:E16"/>
    <mergeCell ref="D17:E17"/>
    <mergeCell ref="C51:E51"/>
    <mergeCell ref="B37:E37"/>
    <mergeCell ref="B39:E39"/>
    <mergeCell ref="B41:E41"/>
    <mergeCell ref="B42:E42"/>
    <mergeCell ref="C43:E43"/>
    <mergeCell ref="C49:E49"/>
    <mergeCell ref="C45:E45"/>
    <mergeCell ref="D32:F32"/>
    <mergeCell ref="B34:E34"/>
    <mergeCell ref="B36:E36"/>
    <mergeCell ref="D18:E18"/>
    <mergeCell ref="C19:E19"/>
    <mergeCell ref="A2:C3"/>
    <mergeCell ref="B10:E10"/>
    <mergeCell ref="B12:E12"/>
    <mergeCell ref="J3:K4"/>
    <mergeCell ref="B9:E9"/>
    <mergeCell ref="D20:F20"/>
    <mergeCell ref="D21:F21"/>
    <mergeCell ref="D31:F31"/>
    <mergeCell ref="C22:E22"/>
    <mergeCell ref="D23:F23"/>
    <mergeCell ref="D24:E24"/>
    <mergeCell ref="D30:F30"/>
    <mergeCell ref="C44:E44"/>
    <mergeCell ref="C54:E54"/>
    <mergeCell ref="A85:K85"/>
    <mergeCell ref="A5:F5"/>
    <mergeCell ref="B13:E13"/>
    <mergeCell ref="B47:E47"/>
    <mergeCell ref="B48:E48"/>
    <mergeCell ref="C56:E56"/>
    <mergeCell ref="C57:E57"/>
    <mergeCell ref="B72:E72"/>
    <mergeCell ref="C64:E64"/>
    <mergeCell ref="D60:F60"/>
    <mergeCell ref="D25:F25"/>
    <mergeCell ref="B27:E27"/>
    <mergeCell ref="C28:E28"/>
    <mergeCell ref="C29:E29"/>
  </mergeCells>
  <conditionalFormatting sqref="A34:A35">
    <cfRule type="duplicateValues" dxfId="73" priority="2"/>
  </conditionalFormatting>
  <conditionalFormatting sqref="B35">
    <cfRule type="duplicateValues" dxfId="72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5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view="pageBreakPreview" zoomScale="70" zoomScaleNormal="90" zoomScaleSheetLayoutView="70" workbookViewId="0">
      <selection activeCell="N17" sqref="N17"/>
    </sheetView>
  </sheetViews>
  <sheetFormatPr defaultColWidth="9.140625" defaultRowHeight="15"/>
  <cols>
    <col min="1" max="1" width="3.7109375" style="175" customWidth="1"/>
    <col min="2" max="2" width="6.28515625" style="176" customWidth="1"/>
    <col min="3" max="3" width="9.7109375" style="70" customWidth="1"/>
    <col min="4" max="4" width="5" style="70" customWidth="1"/>
    <col min="5" max="5" width="49.140625" style="70" customWidth="1"/>
    <col min="6" max="6" width="2.28515625" style="70" customWidth="1"/>
    <col min="7" max="12" width="15.7109375" style="202" customWidth="1"/>
    <col min="13" max="16384" width="9.140625" style="70"/>
  </cols>
  <sheetData>
    <row r="1" spans="1:12" ht="12.75" customHeight="1"/>
    <row r="2" spans="1:12" s="95" customFormat="1" ht="15" customHeight="1">
      <c r="A2" s="492" t="s">
        <v>233</v>
      </c>
      <c r="B2" s="492"/>
      <c r="C2" s="492"/>
      <c r="D2" s="185" t="s">
        <v>187</v>
      </c>
      <c r="G2" s="203"/>
      <c r="H2" s="182"/>
      <c r="I2" s="183"/>
      <c r="J2" s="183"/>
      <c r="K2" s="183"/>
      <c r="L2" s="183"/>
    </row>
    <row r="3" spans="1:12" s="95" customFormat="1" ht="15" customHeight="1">
      <c r="A3" s="492"/>
      <c r="B3" s="492"/>
      <c r="C3" s="492"/>
      <c r="D3" s="188" t="s">
        <v>260</v>
      </c>
      <c r="G3" s="204"/>
      <c r="H3" s="204"/>
      <c r="I3" s="182"/>
      <c r="J3" s="503"/>
      <c r="K3" s="503"/>
      <c r="L3" s="182"/>
    </row>
    <row r="4" spans="1:12" ht="12" customHeight="1">
      <c r="A4" s="390"/>
      <c r="B4" s="382"/>
      <c r="C4" s="72"/>
      <c r="D4" s="72"/>
      <c r="E4" s="72"/>
      <c r="F4" s="72"/>
      <c r="G4" s="204"/>
      <c r="H4" s="204"/>
      <c r="I4" s="204"/>
      <c r="J4" s="503"/>
      <c r="K4" s="503"/>
      <c r="L4" s="204"/>
    </row>
    <row r="5" spans="1:12" ht="24.75" customHeight="1">
      <c r="A5" s="496" t="s">
        <v>195</v>
      </c>
      <c r="B5" s="496"/>
      <c r="C5" s="496"/>
      <c r="D5" s="496"/>
      <c r="E5" s="496"/>
      <c r="F5" s="496"/>
      <c r="G5" s="389">
        <v>2016</v>
      </c>
      <c r="H5" s="389">
        <v>2017</v>
      </c>
      <c r="I5" s="389">
        <v>2018</v>
      </c>
      <c r="J5" s="389">
        <v>2019</v>
      </c>
      <c r="K5" s="389">
        <v>2020</v>
      </c>
      <c r="L5" s="389" t="s">
        <v>228</v>
      </c>
    </row>
    <row r="6" spans="1:12" ht="17.45" customHeight="1">
      <c r="A6" s="145"/>
      <c r="B6" s="146"/>
      <c r="C6" s="147"/>
      <c r="D6" s="147"/>
      <c r="E6" s="147"/>
      <c r="F6" s="387"/>
      <c r="G6" s="388"/>
      <c r="H6" s="388"/>
      <c r="I6" s="388"/>
      <c r="J6" s="388"/>
      <c r="K6" s="388"/>
      <c r="L6" s="388"/>
    </row>
    <row r="7" spans="1:12" s="95" customFormat="1" ht="24.75" customHeight="1" thickBot="1">
      <c r="A7" s="497" t="s">
        <v>221</v>
      </c>
      <c r="B7" s="497"/>
      <c r="C7" s="497"/>
      <c r="D7" s="497"/>
      <c r="E7" s="497"/>
      <c r="F7" s="335"/>
      <c r="G7" s="337">
        <f>'Table 3'!G7/'Table 3'!G$7*100</f>
        <v>100</v>
      </c>
      <c r="H7" s="337">
        <f>'Table 3'!H7/'Table 3'!H$7*100</f>
        <v>100</v>
      </c>
      <c r="I7" s="337">
        <f>'Table 3'!I7/'Table 3'!I$7*100</f>
        <v>100</v>
      </c>
      <c r="J7" s="337">
        <f>'Table 3'!J7/'Table 3'!J$7*100</f>
        <v>100</v>
      </c>
      <c r="K7" s="337">
        <f>'Table 3'!K7/'Table 3'!K$7*100</f>
        <v>100</v>
      </c>
      <c r="L7" s="337">
        <f>'Table 3'!L7/'Table 3'!L$7*100</f>
        <v>100</v>
      </c>
    </row>
    <row r="8" spans="1:12" s="95" customFormat="1" ht="18" customHeight="1">
      <c r="A8" s="189"/>
      <c r="B8" s="190"/>
      <c r="C8" s="147"/>
      <c r="D8" s="147"/>
      <c r="E8" s="147"/>
      <c r="F8" s="147"/>
      <c r="G8" s="205"/>
      <c r="H8" s="205"/>
      <c r="I8" s="205"/>
      <c r="J8" s="205"/>
      <c r="K8" s="206"/>
      <c r="L8" s="206"/>
    </row>
    <row r="9" spans="1:12" s="153" customFormat="1" ht="20.100000000000001" customHeight="1">
      <c r="A9" s="150" t="s">
        <v>76</v>
      </c>
      <c r="B9" s="483" t="s">
        <v>61</v>
      </c>
      <c r="C9" s="483"/>
      <c r="D9" s="483"/>
      <c r="E9" s="483"/>
      <c r="F9" s="385"/>
      <c r="G9" s="207">
        <f>'Table 3'!G9/'Table 3'!G$7*100</f>
        <v>0.15148058784689508</v>
      </c>
      <c r="H9" s="207">
        <f>'Table 3'!H9/'Table 3'!H$7*100</f>
        <v>0.18458085043460082</v>
      </c>
      <c r="I9" s="207">
        <f>'Table 3'!I9/'Table 3'!I$7*100</f>
        <v>0.29903143790308057</v>
      </c>
      <c r="J9" s="207">
        <f>'Table 3'!J9/'Table 3'!J$7*100</f>
        <v>0.31167865792209565</v>
      </c>
      <c r="K9" s="207">
        <f>'Table 3'!K9/'Table 3'!K$7*100</f>
        <v>0.58457654076939936</v>
      </c>
      <c r="L9" s="207">
        <f>'Table 3'!L9/'Table 3'!L$7*100</f>
        <v>0.91270907730942819</v>
      </c>
    </row>
    <row r="10" spans="1:12" s="95" customFormat="1" ht="20.100000000000001" customHeight="1">
      <c r="A10" s="134"/>
      <c r="B10" s="490" t="s">
        <v>62</v>
      </c>
      <c r="C10" s="490"/>
      <c r="D10" s="490"/>
      <c r="E10" s="490"/>
      <c r="F10" s="77"/>
      <c r="G10" s="208"/>
      <c r="H10" s="208"/>
      <c r="I10" s="208"/>
      <c r="J10" s="208"/>
      <c r="K10" s="208"/>
      <c r="L10" s="208"/>
    </row>
    <row r="11" spans="1:12" s="68" customFormat="1" ht="9" customHeight="1">
      <c r="A11" s="134"/>
      <c r="B11" s="155"/>
      <c r="C11" s="155"/>
      <c r="D11" s="155"/>
      <c r="E11" s="155"/>
      <c r="F11" s="77"/>
      <c r="G11" s="208"/>
      <c r="H11" s="208"/>
      <c r="I11" s="208"/>
      <c r="J11" s="208"/>
      <c r="K11" s="208"/>
      <c r="L11" s="208"/>
    </row>
    <row r="12" spans="1:12" s="153" customFormat="1" ht="20.100000000000001" customHeight="1">
      <c r="A12" s="150" t="s">
        <v>77</v>
      </c>
      <c r="B12" s="487" t="s">
        <v>13</v>
      </c>
      <c r="C12" s="487"/>
      <c r="D12" s="487"/>
      <c r="E12" s="487"/>
      <c r="F12" s="156"/>
      <c r="G12" s="207">
        <f>'Table 3'!G12/'Table 3'!G$7*100</f>
        <v>1.0097326585475253</v>
      </c>
      <c r="H12" s="207">
        <f>'Table 3'!H12/'Table 3'!H$7*100</f>
        <v>1.0551894355871683</v>
      </c>
      <c r="I12" s="207">
        <f>'Table 3'!I12/'Table 3'!I$7*100</f>
        <v>1.0729439843127651</v>
      </c>
      <c r="J12" s="207">
        <f>'Table 3'!J12/'Table 3'!J$7*100</f>
        <v>1.3128607151823573</v>
      </c>
      <c r="K12" s="207">
        <f>'Table 3'!K12/'Table 3'!K$7*100</f>
        <v>1.2954712261536385</v>
      </c>
      <c r="L12" s="207">
        <f>'Table 3'!L12/'Table 3'!L$7*100</f>
        <v>1.3556879140127285</v>
      </c>
    </row>
    <row r="13" spans="1:12" s="95" customFormat="1" ht="20.100000000000001" customHeight="1">
      <c r="A13" s="134"/>
      <c r="B13" s="490" t="s">
        <v>6</v>
      </c>
      <c r="C13" s="490"/>
      <c r="D13" s="490"/>
      <c r="E13" s="490"/>
      <c r="F13" s="77"/>
      <c r="G13" s="208"/>
      <c r="H13" s="208"/>
      <c r="I13" s="208"/>
      <c r="J13" s="208"/>
      <c r="K13" s="208"/>
      <c r="L13" s="208"/>
    </row>
    <row r="14" spans="1:12" s="68" customFormat="1" ht="9" customHeight="1">
      <c r="A14" s="134"/>
      <c r="B14" s="155"/>
      <c r="C14" s="155"/>
      <c r="D14" s="155"/>
      <c r="E14" s="155"/>
      <c r="F14" s="77"/>
      <c r="G14" s="208"/>
      <c r="H14" s="208"/>
      <c r="I14" s="208"/>
      <c r="J14" s="208"/>
      <c r="K14" s="208"/>
      <c r="L14" s="208"/>
    </row>
    <row r="15" spans="1:12" s="68" customFormat="1" ht="20.100000000000001" customHeight="1">
      <c r="A15" s="150" t="s">
        <v>78</v>
      </c>
      <c r="B15" s="483" t="s">
        <v>196</v>
      </c>
      <c r="C15" s="483"/>
      <c r="D15" s="483"/>
      <c r="E15" s="483"/>
      <c r="F15" s="156"/>
      <c r="G15" s="207">
        <f>'Table 3'!G15/'Table 3'!G$7*100</f>
        <v>24.448402358289144</v>
      </c>
      <c r="H15" s="207">
        <f>'Table 3'!H15/'Table 3'!H$7*100</f>
        <v>26.820316664434479</v>
      </c>
      <c r="I15" s="207">
        <f>'Table 3'!I15/'Table 3'!I$7*100</f>
        <v>26.801092450965175</v>
      </c>
      <c r="J15" s="207">
        <f>'Table 3'!J15/'Table 3'!J$7*100</f>
        <v>26.302192624388105</v>
      </c>
      <c r="K15" s="207">
        <f>'Table 3'!K15/'Table 3'!K$7*100</f>
        <v>29.410888531721607</v>
      </c>
      <c r="L15" s="207">
        <f>'Table 3'!L15/'Table 3'!L$7*100</f>
        <v>32.485965718492935</v>
      </c>
    </row>
    <row r="16" spans="1:12" s="95" customFormat="1" ht="20.100000000000001" customHeight="1">
      <c r="A16" s="157"/>
      <c r="B16" s="134" t="s">
        <v>97</v>
      </c>
      <c r="C16" s="485" t="s">
        <v>197</v>
      </c>
      <c r="D16" s="485"/>
      <c r="E16" s="485"/>
      <c r="F16" s="77"/>
      <c r="G16" s="209">
        <f>'Table 3'!G16/'Table 3'!G$7*100</f>
        <v>14.057354711793375</v>
      </c>
      <c r="H16" s="209">
        <f>'Table 3'!H16/'Table 3'!H$7*100</f>
        <v>15.159209838453167</v>
      </c>
      <c r="I16" s="209">
        <f>'Table 3'!I16/'Table 3'!I$7*100</f>
        <v>15.797047283157193</v>
      </c>
      <c r="J16" s="209">
        <f>'Table 3'!J16/'Table 3'!J$7*100</f>
        <v>15.35835049907802</v>
      </c>
      <c r="K16" s="208">
        <f>'Table 3'!K16/'Table 3'!K$7*100</f>
        <v>18.407306226583852</v>
      </c>
      <c r="L16" s="208">
        <f>'Table 3'!L16/'Table 3'!L$7*100</f>
        <v>21.196277891712164</v>
      </c>
    </row>
    <row r="17" spans="1:12" s="95" customFormat="1" ht="20.100000000000001" customHeight="1">
      <c r="A17" s="157"/>
      <c r="B17" s="134"/>
      <c r="C17" s="72" t="s">
        <v>98</v>
      </c>
      <c r="D17" s="486" t="s">
        <v>198</v>
      </c>
      <c r="E17" s="486"/>
      <c r="F17" s="77"/>
      <c r="G17" s="209">
        <f>'Table 3'!G17/'Table 3'!G$7*100</f>
        <v>13.90936574143708</v>
      </c>
      <c r="H17" s="209">
        <f>'Table 3'!H17/'Table 3'!H$7*100</f>
        <v>14.974472603095416</v>
      </c>
      <c r="I17" s="209">
        <f>'Table 3'!I17/'Table 3'!I$7*100</f>
        <v>15.632949274673127</v>
      </c>
      <c r="J17" s="209">
        <f>'Table 3'!J17/'Table 3'!J$7*100</f>
        <v>15.218062026658172</v>
      </c>
      <c r="K17" s="209">
        <f>'Table 3'!K17/'Table 3'!K$7*100</f>
        <v>18.313230048522303</v>
      </c>
      <c r="L17" s="209">
        <f>'Table 3'!L17/'Table 3'!L$7*100</f>
        <v>21.113459071396317</v>
      </c>
    </row>
    <row r="18" spans="1:12" s="95" customFormat="1" ht="20.100000000000001" customHeight="1">
      <c r="A18" s="157"/>
      <c r="B18" s="134"/>
      <c r="C18" s="72" t="s">
        <v>99</v>
      </c>
      <c r="D18" s="486" t="s">
        <v>199</v>
      </c>
      <c r="E18" s="486"/>
      <c r="F18" s="77"/>
      <c r="G18" s="209">
        <f>'Table 3'!G18/'Table 3'!G$7*100</f>
        <v>0.14798897035629366</v>
      </c>
      <c r="H18" s="209">
        <f>'Table 3'!H18/'Table 3'!H$7*100</f>
        <v>0.18473723535775199</v>
      </c>
      <c r="I18" s="209">
        <f>'Table 3'!I18/'Table 3'!I$7*100</f>
        <v>0.16409856438104456</v>
      </c>
      <c r="J18" s="209">
        <f>'Table 3'!J18/'Table 3'!J$7*100</f>
        <v>0.14028847241984785</v>
      </c>
      <c r="K18" s="209">
        <f>'Table 3'!K18/'Table 3'!K$7*100</f>
        <v>9.4076178061551718E-2</v>
      </c>
      <c r="L18" s="209">
        <f>'Table 3'!L18/'Table 3'!L$7*100</f>
        <v>8.2818820315848224E-2</v>
      </c>
    </row>
    <row r="19" spans="1:12" s="95" customFormat="1" ht="20.100000000000001" customHeight="1">
      <c r="A19" s="157"/>
      <c r="B19" s="134" t="s">
        <v>100</v>
      </c>
      <c r="C19" s="485" t="s">
        <v>200</v>
      </c>
      <c r="D19" s="485"/>
      <c r="E19" s="485"/>
      <c r="F19" s="77"/>
      <c r="G19" s="209">
        <f>'Table 3'!G19/'Table 3'!G$7*100</f>
        <v>7.6117513527540499</v>
      </c>
      <c r="H19" s="209">
        <f>'Table 3'!H19/'Table 3'!H$7*100</f>
        <v>8.7778978082362187</v>
      </c>
      <c r="I19" s="209">
        <f>'Table 3'!I19/'Table 3'!I$7*100</f>
        <v>8.2550779090448803</v>
      </c>
      <c r="J19" s="209">
        <f>'Table 3'!J19/'Table 3'!J$7*100</f>
        <v>8.3238789625404142</v>
      </c>
      <c r="K19" s="209">
        <f>'Table 3'!K19/'Table 3'!K$7*100</f>
        <v>7.7196052758333416</v>
      </c>
      <c r="L19" s="209">
        <f>'Table 3'!L19/'Table 3'!L$7*100</f>
        <v>7.5567372525796896</v>
      </c>
    </row>
    <row r="20" spans="1:12" s="95" customFormat="1" ht="20.100000000000001" customHeight="1">
      <c r="A20" s="157"/>
      <c r="B20" s="134"/>
      <c r="C20" s="72" t="s">
        <v>101</v>
      </c>
      <c r="D20" s="485" t="s">
        <v>201</v>
      </c>
      <c r="E20" s="485"/>
      <c r="F20" s="485"/>
      <c r="G20" s="209">
        <f>'Table 3'!G20/'Table 3'!G$7*100</f>
        <v>4.9620274586829023</v>
      </c>
      <c r="H20" s="209">
        <f>'Table 3'!H20/'Table 3'!H$7*100</f>
        <v>5.2478818457801903</v>
      </c>
      <c r="I20" s="209">
        <f>'Table 3'!I20/'Table 3'!I$7*100</f>
        <v>5.4647496915147</v>
      </c>
      <c r="J20" s="209">
        <f>'Table 3'!J20/'Table 3'!J$7*100</f>
        <v>4.8906692839726773</v>
      </c>
      <c r="K20" s="209">
        <f>'Table 3'!K20/'Table 3'!K$7*100</f>
        <v>6.3001816004859394</v>
      </c>
      <c r="L20" s="209">
        <f>'Table 3'!L20/'Table 3'!L$7*100</f>
        <v>7.0207035387313139</v>
      </c>
    </row>
    <row r="21" spans="1:12" s="95" customFormat="1" ht="20.100000000000001" customHeight="1">
      <c r="A21" s="157"/>
      <c r="B21" s="134"/>
      <c r="C21" s="72" t="s">
        <v>102</v>
      </c>
      <c r="D21" s="485" t="s">
        <v>202</v>
      </c>
      <c r="E21" s="485"/>
      <c r="F21" s="485"/>
      <c r="G21" s="209">
        <f>'Table 3'!G21/'Table 3'!G$7*100</f>
        <v>2.6497238940711481</v>
      </c>
      <c r="H21" s="209">
        <f>'Table 3'!H21/'Table 3'!H$7*100</f>
        <v>3.5300159624560292</v>
      </c>
      <c r="I21" s="209">
        <f>'Table 3'!I21/'Table 3'!I$7*100</f>
        <v>2.7903282175301811</v>
      </c>
      <c r="J21" s="209">
        <f>'Table 3'!J21/'Table 3'!J$7*100</f>
        <v>3.4332096785677377</v>
      </c>
      <c r="K21" s="209">
        <f>'Table 3'!K21/'Table 3'!K$7*100</f>
        <v>1.4194236753474021</v>
      </c>
      <c r="L21" s="209">
        <f>'Table 3'!L21/'Table 3'!L$7*100</f>
        <v>0.53603371384837672</v>
      </c>
    </row>
    <row r="22" spans="1:12" s="95" customFormat="1" ht="20.100000000000001" customHeight="1">
      <c r="A22" s="157"/>
      <c r="B22" s="134" t="s">
        <v>103</v>
      </c>
      <c r="C22" s="485" t="s">
        <v>203</v>
      </c>
      <c r="D22" s="485"/>
      <c r="E22" s="485"/>
      <c r="F22" s="77"/>
      <c r="G22" s="209">
        <f>'Table 3'!G22/'Table 3'!G$7*100</f>
        <v>2.7792962937417207</v>
      </c>
      <c r="H22" s="209">
        <f>'Table 3'!H22/'Table 3'!H$7*100</f>
        <v>2.8832090177450902</v>
      </c>
      <c r="I22" s="209">
        <f>'Table 3'!I22/'Table 3'!I$7*100</f>
        <v>2.7489672587630998</v>
      </c>
      <c r="J22" s="209">
        <f>'Table 3'!J22/'Table 3'!J$7*100</f>
        <v>2.6199631627696696</v>
      </c>
      <c r="K22" s="209">
        <f>'Table 3'!K22/'Table 3'!K$7*100</f>
        <v>3.283977029304415</v>
      </c>
      <c r="L22" s="209">
        <f>'Table 3'!L22/'Table 3'!L$7*100</f>
        <v>3.7329505742010847</v>
      </c>
    </row>
    <row r="23" spans="1:12" s="95" customFormat="1" ht="20.100000000000001" customHeight="1">
      <c r="A23" s="157"/>
      <c r="B23" s="134"/>
      <c r="C23" s="72" t="s">
        <v>166</v>
      </c>
      <c r="D23" s="485" t="s">
        <v>242</v>
      </c>
      <c r="E23" s="485"/>
      <c r="F23" s="485"/>
      <c r="G23" s="209">
        <f>'Table 3'!G23/'Table 3'!G$7*100</f>
        <v>0.3369729171734463</v>
      </c>
      <c r="H23" s="209">
        <f>'Table 3'!H23/'Table 3'!H$7*100</f>
        <v>0.34222453503634642</v>
      </c>
      <c r="I23" s="209">
        <f>'Table 3'!I23/'Table 3'!I$7*100</f>
        <v>0.35230193353143163</v>
      </c>
      <c r="J23" s="209">
        <f>'Table 3'!J23/'Table 3'!J$7*100</f>
        <v>0.35726880839985237</v>
      </c>
      <c r="K23" s="209">
        <f>'Table 3'!K23/'Table 3'!K$7*100</f>
        <v>0.51830210093235585</v>
      </c>
      <c r="L23" s="209">
        <f>'Table 3'!L23/'Table 3'!L$7*100</f>
        <v>0.48476188497403561</v>
      </c>
    </row>
    <row r="24" spans="1:12" s="95" customFormat="1" ht="19.5" customHeight="1">
      <c r="A24" s="157"/>
      <c r="B24" s="134"/>
      <c r="C24" s="72"/>
      <c r="D24" s="489" t="s">
        <v>172</v>
      </c>
      <c r="E24" s="489"/>
      <c r="F24" s="77"/>
      <c r="G24" s="209"/>
      <c r="H24" s="209"/>
      <c r="I24" s="209"/>
      <c r="J24" s="209"/>
      <c r="K24" s="209"/>
      <c r="L24" s="209"/>
    </row>
    <row r="25" spans="1:12" s="95" customFormat="1" ht="20.100000000000001" customHeight="1">
      <c r="A25" s="157"/>
      <c r="B25" s="134"/>
      <c r="C25" s="72" t="s">
        <v>167</v>
      </c>
      <c r="D25" s="485" t="s">
        <v>204</v>
      </c>
      <c r="E25" s="485"/>
      <c r="F25" s="485"/>
      <c r="G25" s="209">
        <f>'Table 3'!G25/'Table 3'!G$7*100</f>
        <v>2.4423233765682744</v>
      </c>
      <c r="H25" s="209">
        <f>'Table 3'!H25/'Table 3'!H$7*100</f>
        <v>2.5409844827087436</v>
      </c>
      <c r="I25" s="209">
        <f>'Table 3'!I25/'Table 3'!I$7*100</f>
        <v>2.3966653252316683</v>
      </c>
      <c r="J25" s="209">
        <f>'Table 3'!J25/'Table 3'!J$7*100</f>
        <v>2.2626943543698177</v>
      </c>
      <c r="K25" s="209">
        <f>'Table 3'!K25/'Table 3'!K$7*100</f>
        <v>2.7656749283720594</v>
      </c>
      <c r="L25" s="209">
        <f>'Table 3'!L25/'Table 3'!L$7*100</f>
        <v>3.2481886892270486</v>
      </c>
    </row>
    <row r="26" spans="1:12" s="68" customFormat="1" ht="9" customHeight="1">
      <c r="A26" s="157"/>
      <c r="B26" s="157"/>
      <c r="C26" s="77"/>
      <c r="D26" s="77"/>
      <c r="E26" s="77"/>
      <c r="F26" s="77"/>
      <c r="G26" s="210"/>
      <c r="H26" s="210"/>
      <c r="I26" s="210"/>
      <c r="J26" s="210"/>
      <c r="K26" s="209"/>
      <c r="L26" s="209"/>
    </row>
    <row r="27" spans="1:12" s="68" customFormat="1" ht="20.100000000000001" customHeight="1">
      <c r="A27" s="150" t="s">
        <v>79</v>
      </c>
      <c r="B27" s="483" t="s">
        <v>205</v>
      </c>
      <c r="C27" s="483"/>
      <c r="D27" s="483"/>
      <c r="E27" s="483"/>
      <c r="F27" s="156"/>
      <c r="G27" s="207">
        <f>'Table 3'!G27/'Table 3'!G$7*100</f>
        <v>26.102770842303475</v>
      </c>
      <c r="H27" s="207">
        <f>'Table 3'!H27/'Table 3'!H$7*100</f>
        <v>25.501476515110905</v>
      </c>
      <c r="I27" s="207">
        <f>'Table 3'!I27/'Table 3'!I$7*100</f>
        <v>27.217004008022773</v>
      </c>
      <c r="J27" s="207">
        <f>'Table 3'!J27/'Table 3'!J$7*100</f>
        <v>28.332488864726397</v>
      </c>
      <c r="K27" s="207">
        <f>'Table 3'!K27/'Table 3'!K$7*100</f>
        <v>14.323520759376951</v>
      </c>
      <c r="L27" s="207">
        <f>'Table 3'!L27/'Table 3'!L$7*100</f>
        <v>10.092760170931234</v>
      </c>
    </row>
    <row r="28" spans="1:12" s="95" customFormat="1" ht="20.100000000000001" customHeight="1">
      <c r="A28" s="134"/>
      <c r="B28" s="134">
        <v>4.0999999999999996</v>
      </c>
      <c r="C28" s="485" t="s">
        <v>206</v>
      </c>
      <c r="D28" s="485"/>
      <c r="E28" s="485"/>
      <c r="F28" s="77"/>
      <c r="G28" s="209">
        <f>'Table 3'!G28/'Table 3'!G$7*100</f>
        <v>4.4094084257702644</v>
      </c>
      <c r="H28" s="209">
        <f>'Table 3'!H28/'Table 3'!H$7*100</f>
        <v>4.2374267289993925</v>
      </c>
      <c r="I28" s="209">
        <f>'Table 3'!I28/'Table 3'!I$7*100</f>
        <v>4.7952840724447823</v>
      </c>
      <c r="J28" s="209">
        <f>'Table 3'!J28/'Table 3'!J$7*100</f>
        <v>5.1894260757659243</v>
      </c>
      <c r="K28" s="209">
        <f>'Table 3'!K28/'Table 3'!K$7*100</f>
        <v>3.2815485341255557</v>
      </c>
      <c r="L28" s="209">
        <f>'Table 3'!L28/'Table 3'!L$7*100</f>
        <v>2.0608847576915479</v>
      </c>
    </row>
    <row r="29" spans="1:12" s="95" customFormat="1" ht="20.100000000000001" customHeight="1">
      <c r="A29" s="134"/>
      <c r="B29" s="134">
        <v>4.2</v>
      </c>
      <c r="C29" s="485" t="s">
        <v>207</v>
      </c>
      <c r="D29" s="485"/>
      <c r="E29" s="485"/>
      <c r="F29" s="77"/>
      <c r="G29" s="209">
        <f>'Table 3'!G29/'Table 3'!G$7*100</f>
        <v>21.693362416533212</v>
      </c>
      <c r="H29" s="209">
        <f>'Table 3'!H29/'Table 3'!H$7*100</f>
        <v>21.264049786111521</v>
      </c>
      <c r="I29" s="209">
        <f>'Table 3'!I29/'Table 3'!I$7*100</f>
        <v>22.421707705844465</v>
      </c>
      <c r="J29" s="209">
        <f>'Table 3'!J29/'Table 3'!J$7*100</f>
        <v>23.143062788960474</v>
      </c>
      <c r="K29" s="209">
        <f>'Table 3'!K29/'Table 3'!K$7*100</f>
        <v>11.041972225251397</v>
      </c>
      <c r="L29" s="209">
        <f>'Table 3'!L29/'Table 3'!L$7*100</f>
        <v>8.0318754132396855</v>
      </c>
    </row>
    <row r="30" spans="1:12" s="95" customFormat="1" ht="20.100000000000001" customHeight="1">
      <c r="A30" s="134"/>
      <c r="B30" s="159"/>
      <c r="C30" s="72" t="s">
        <v>58</v>
      </c>
      <c r="D30" s="485" t="s">
        <v>208</v>
      </c>
      <c r="E30" s="485"/>
      <c r="F30" s="485"/>
      <c r="G30" s="209">
        <f>'Table 3'!G30/'Table 3'!G$7*100</f>
        <v>4.1006386975534097E-2</v>
      </c>
      <c r="H30" s="209">
        <f>'Table 3'!H30/'Table 3'!H$7*100</f>
        <v>5.5715284006653279E-2</v>
      </c>
      <c r="I30" s="209">
        <f>'Table 3'!I30/'Table 3'!I$7*100</f>
        <v>8.3333404210198039E-2</v>
      </c>
      <c r="J30" s="209">
        <f>'Table 3'!J30/'Table 3'!J$7*100</f>
        <v>7.2780129033566218E-2</v>
      </c>
      <c r="K30" s="209">
        <f>'Table 3'!K30/'Table 3'!K$7*100</f>
        <v>6.6642674780414399E-2</v>
      </c>
      <c r="L30" s="209">
        <f>'Table 3'!L30/'Table 3'!L$7*100</f>
        <v>6.8067913114369563E-2</v>
      </c>
    </row>
    <row r="31" spans="1:12" s="95" customFormat="1" ht="20.100000000000001" customHeight="1">
      <c r="A31" s="134"/>
      <c r="B31" s="159"/>
      <c r="C31" s="72" t="s">
        <v>59</v>
      </c>
      <c r="D31" s="485" t="s">
        <v>209</v>
      </c>
      <c r="E31" s="485"/>
      <c r="F31" s="485"/>
      <c r="G31" s="209">
        <f>'Table 3'!G31/'Table 3'!G$7*100</f>
        <v>4.459069387850211</v>
      </c>
      <c r="H31" s="209">
        <f>'Table 3'!H31/'Table 3'!H$7*100</f>
        <v>3.7688464683719003</v>
      </c>
      <c r="I31" s="209">
        <f>'Table 3'!I31/'Table 3'!I$7*100</f>
        <v>2.9756726085216108</v>
      </c>
      <c r="J31" s="209">
        <f>'Table 3'!J31/'Table 3'!J$7*100</f>
        <v>2.4605721290549472</v>
      </c>
      <c r="K31" s="209">
        <f>'Table 3'!K31/'Table 3'!K$7*100</f>
        <v>2.112436843336206</v>
      </c>
      <c r="L31" s="209">
        <f>'Table 3'!L31/'Table 3'!L$7*100</f>
        <v>1.7066317496538392</v>
      </c>
    </row>
    <row r="32" spans="1:12" s="95" customFormat="1" ht="20.100000000000001" customHeight="1">
      <c r="A32" s="134"/>
      <c r="B32" s="134"/>
      <c r="C32" s="72" t="s">
        <v>60</v>
      </c>
      <c r="D32" s="485" t="s">
        <v>210</v>
      </c>
      <c r="E32" s="485"/>
      <c r="F32" s="485"/>
      <c r="G32" s="209">
        <f>'Table 3'!G32/'Table 3'!G$7*100</f>
        <v>17.19328664170747</v>
      </c>
      <c r="H32" s="209">
        <f>'Table 3'!H32/'Table 3'!H$7*100</f>
        <v>17.43948803373296</v>
      </c>
      <c r="I32" s="209">
        <f>'Table 3'!I32/'Table 3'!I$7*100</f>
        <v>19.362715034640136</v>
      </c>
      <c r="J32" s="209">
        <f>'Table 3'!J32/'Table 3'!J$7*100</f>
        <v>20.609710530871961</v>
      </c>
      <c r="K32" s="209">
        <f>'Table 3'!K32/'Table 3'!K$7*100</f>
        <v>8.8628927071347778</v>
      </c>
      <c r="L32" s="209">
        <f>'Table 3'!L32/'Table 3'!L$7*100</f>
        <v>6.2571757504714762</v>
      </c>
    </row>
    <row r="33" spans="1:12" s="68" customFormat="1" ht="9" customHeight="1">
      <c r="A33" s="134"/>
      <c r="B33" s="134"/>
      <c r="C33" s="72"/>
      <c r="D33" s="77"/>
      <c r="E33" s="77"/>
      <c r="F33" s="77"/>
      <c r="G33" s="208"/>
      <c r="H33" s="208"/>
      <c r="I33" s="208"/>
      <c r="J33" s="208"/>
      <c r="K33" s="208"/>
      <c r="L33" s="208"/>
    </row>
    <row r="34" spans="1:12" s="68" customFormat="1" ht="20.100000000000001" customHeight="1">
      <c r="A34" s="150" t="s">
        <v>80</v>
      </c>
      <c r="B34" s="483" t="s">
        <v>211</v>
      </c>
      <c r="C34" s="483"/>
      <c r="D34" s="483"/>
      <c r="E34" s="483"/>
      <c r="F34" s="156"/>
      <c r="G34" s="207">
        <f>'Table 3'!G34/'Table 3'!G$7*100</f>
        <v>7.3392364329806297</v>
      </c>
      <c r="H34" s="207">
        <f>'Table 3'!H34/'Table 3'!H$7*100</f>
        <v>9.2152800997738016</v>
      </c>
      <c r="I34" s="207">
        <f>'Table 3'!I34/'Table 3'!I$7*100</f>
        <v>6.4573120845715852</v>
      </c>
      <c r="J34" s="207">
        <f>'Table 3'!J34/'Table 3'!J$7*100</f>
        <v>3.0828222981281312</v>
      </c>
      <c r="K34" s="207">
        <f>'Table 3'!K34/'Table 3'!K$7*100</f>
        <v>2.7281734821043417</v>
      </c>
      <c r="L34" s="207">
        <f>'Table 3'!L34/'Table 3'!L$7*100</f>
        <v>2.9582563634300216</v>
      </c>
    </row>
    <row r="35" spans="1:12" s="68" customFormat="1" ht="9" customHeight="1">
      <c r="A35" s="157"/>
      <c r="B35" s="134"/>
      <c r="C35" s="77"/>
      <c r="D35" s="77"/>
      <c r="E35" s="77"/>
      <c r="F35" s="77"/>
      <c r="G35" s="211"/>
      <c r="H35" s="211"/>
      <c r="I35" s="211"/>
      <c r="J35" s="211"/>
      <c r="K35" s="211"/>
      <c r="L35" s="211"/>
    </row>
    <row r="36" spans="1:12" s="68" customFormat="1" ht="20.100000000000001" customHeight="1">
      <c r="A36" s="150" t="s">
        <v>81</v>
      </c>
      <c r="B36" s="483" t="s">
        <v>17</v>
      </c>
      <c r="C36" s="483"/>
      <c r="D36" s="483"/>
      <c r="E36" s="483"/>
      <c r="F36" s="156"/>
      <c r="G36" s="207">
        <f>'Table 3'!G36/'Table 3'!G$7*100</f>
        <v>5.5674939900368798</v>
      </c>
      <c r="H36" s="207">
        <f>'Table 3'!H36/'Table 3'!H$7*100</f>
        <v>5.3823662950609714</v>
      </c>
      <c r="I36" s="207">
        <f>'Table 3'!I36/'Table 3'!I$7*100</f>
        <v>5.4940382356058937</v>
      </c>
      <c r="J36" s="207">
        <f>'Table 3'!J36/'Table 3'!J$7*100</f>
        <v>5.3759491077816159</v>
      </c>
      <c r="K36" s="207">
        <f>'Table 3'!K36/'Table 3'!K$7*100</f>
        <v>6.689750620663208</v>
      </c>
      <c r="L36" s="207">
        <f>'Table 3'!L36/'Table 3'!L$7*100</f>
        <v>7.0520904964257687</v>
      </c>
    </row>
    <row r="37" spans="1:12" s="95" customFormat="1" ht="20.100000000000001" customHeight="1">
      <c r="A37" s="157"/>
      <c r="B37" s="484" t="s">
        <v>5</v>
      </c>
      <c r="C37" s="484"/>
      <c r="D37" s="484"/>
      <c r="E37" s="484"/>
      <c r="F37" s="77"/>
      <c r="G37" s="212"/>
      <c r="H37" s="212"/>
      <c r="I37" s="212"/>
      <c r="J37" s="212"/>
      <c r="K37" s="211"/>
      <c r="L37" s="211"/>
    </row>
    <row r="38" spans="1:12" s="68" customFormat="1" ht="9" customHeight="1">
      <c r="A38" s="157"/>
      <c r="B38" s="157"/>
      <c r="C38" s="77"/>
      <c r="D38" s="77"/>
      <c r="E38" s="77"/>
      <c r="F38" s="77"/>
      <c r="G38" s="212"/>
      <c r="H38" s="212"/>
      <c r="I38" s="212"/>
      <c r="J38" s="212"/>
      <c r="K38" s="211"/>
      <c r="L38" s="211"/>
    </row>
    <row r="39" spans="1:12" s="68" customFormat="1" ht="20.100000000000001" customHeight="1">
      <c r="A39" s="150" t="s">
        <v>82</v>
      </c>
      <c r="B39" s="483" t="s">
        <v>212</v>
      </c>
      <c r="C39" s="483"/>
      <c r="D39" s="483"/>
      <c r="E39" s="483"/>
      <c r="F39" s="156"/>
      <c r="G39" s="207">
        <f>'Table 3'!G39/'Table 3'!G$7*100</f>
        <v>1.3105090209577226</v>
      </c>
      <c r="H39" s="207">
        <f>'Table 3'!H39/'Table 3'!H$7*100</f>
        <v>1.3006347493927763</v>
      </c>
      <c r="I39" s="207">
        <f>'Table 3'!I39/'Table 3'!I$7*100</f>
        <v>1.4385513120177635</v>
      </c>
      <c r="J39" s="207">
        <f>'Table 3'!J39/'Table 3'!J$7*100</f>
        <v>1.5266571068822483</v>
      </c>
      <c r="K39" s="207">
        <f>'Table 3'!K39/'Table 3'!K$7*100</f>
        <v>1.8133223106437262</v>
      </c>
      <c r="L39" s="207">
        <f>'Table 3'!L39/'Table 3'!L$7*100</f>
        <v>1.7770045555911673</v>
      </c>
    </row>
    <row r="40" spans="1:12" s="68" customFormat="1" ht="9" customHeight="1">
      <c r="A40" s="157"/>
      <c r="B40" s="157"/>
      <c r="C40" s="77"/>
      <c r="D40" s="77"/>
      <c r="E40" s="77"/>
      <c r="F40" s="77"/>
      <c r="G40" s="211"/>
      <c r="H40" s="211"/>
      <c r="I40" s="211"/>
      <c r="J40" s="211"/>
      <c r="K40" s="211"/>
      <c r="L40" s="211"/>
    </row>
    <row r="41" spans="1:12" s="153" customFormat="1" ht="20.100000000000001" customHeight="1">
      <c r="A41" s="150" t="s">
        <v>83</v>
      </c>
      <c r="B41" s="483" t="s">
        <v>18</v>
      </c>
      <c r="C41" s="483"/>
      <c r="D41" s="483"/>
      <c r="E41" s="483"/>
      <c r="F41" s="156"/>
      <c r="G41" s="207">
        <f>'Table 3'!G41/'Table 3'!G$7*100</f>
        <v>3.3581913397376559</v>
      </c>
      <c r="H41" s="207">
        <f>'Table 3'!H41/'Table 3'!H$7*100</f>
        <v>4.3067118345832487</v>
      </c>
      <c r="I41" s="207">
        <f>'Table 3'!I41/'Table 3'!I$7*100</f>
        <v>4.5063971984971403</v>
      </c>
      <c r="J41" s="207">
        <f>'Table 3'!J41/'Table 3'!J$7*100</f>
        <v>5.0791432135155343</v>
      </c>
      <c r="K41" s="207">
        <f>'Table 3'!K41/'Table 3'!K$7*100</f>
        <v>7.1592937051114207</v>
      </c>
      <c r="L41" s="207">
        <f>'Table 3'!L41/'Table 3'!L$7*100</f>
        <v>7.2790380149045122</v>
      </c>
    </row>
    <row r="42" spans="1:12" s="95" customFormat="1" ht="20.100000000000001" customHeight="1">
      <c r="A42" s="134"/>
      <c r="B42" s="484" t="s">
        <v>7</v>
      </c>
      <c r="C42" s="484"/>
      <c r="D42" s="484"/>
      <c r="E42" s="484"/>
      <c r="F42" s="77"/>
      <c r="G42" s="208"/>
      <c r="H42" s="208"/>
      <c r="I42" s="208"/>
      <c r="J42" s="208"/>
      <c r="K42" s="208"/>
      <c r="L42" s="208"/>
    </row>
    <row r="43" spans="1:12" s="95" customFormat="1" ht="20.100000000000001" customHeight="1">
      <c r="A43" s="134"/>
      <c r="B43" s="161" t="s">
        <v>184</v>
      </c>
      <c r="C43" s="485" t="s">
        <v>213</v>
      </c>
      <c r="D43" s="485"/>
      <c r="E43" s="485"/>
      <c r="F43" s="162"/>
      <c r="G43" s="209">
        <f>'Table 3'!G43/'Table 3'!G$7*100</f>
        <v>1.87387075316033</v>
      </c>
      <c r="H43" s="209">
        <f>'Table 3'!H43/'Table 3'!H$7*100</f>
        <v>2.5969472389972945</v>
      </c>
      <c r="I43" s="209">
        <f>'Table 3'!I43/'Table 3'!I$7*100</f>
        <v>2.8646961152757338</v>
      </c>
      <c r="J43" s="209">
        <f>'Table 3'!J43/'Table 3'!J$7*100</f>
        <v>3.8032352474183675</v>
      </c>
      <c r="K43" s="209">
        <f>'Table 3'!K43/'Table 3'!K$7*100</f>
        <v>5.5473980493924238</v>
      </c>
      <c r="L43" s="209">
        <f>'Table 3'!L43/'Table 3'!L$7*100</f>
        <v>6.0401815173282376</v>
      </c>
    </row>
    <row r="44" spans="1:12" s="95" customFormat="1" ht="18" customHeight="1">
      <c r="A44" s="134"/>
      <c r="B44" s="161" t="s">
        <v>185</v>
      </c>
      <c r="C44" s="485" t="s">
        <v>183</v>
      </c>
      <c r="D44" s="485"/>
      <c r="E44" s="485"/>
      <c r="F44" s="162"/>
      <c r="G44" s="209">
        <f>'Table 3'!G44/'Table 3'!G$7*100</f>
        <v>1.4843205865773255</v>
      </c>
      <c r="H44" s="209">
        <f>'Table 3'!H44/'Table 3'!H$7*100</f>
        <v>1.7097645955859548</v>
      </c>
      <c r="I44" s="209">
        <f>'Table 3'!I44/'Table 3'!I$7*100</f>
        <v>1.6417010832214074</v>
      </c>
      <c r="J44" s="209">
        <f>'Table 3'!J44/'Table 3'!J$7*100</f>
        <v>1.2759079660971668</v>
      </c>
      <c r="K44" s="209">
        <f>'Table 3'!K44/'Table 3'!K$7*100</f>
        <v>1.6118956557189965</v>
      </c>
      <c r="L44" s="209">
        <f>'Table 3'!L44/'Table 3'!L$7*100</f>
        <v>1.2388564975762757</v>
      </c>
    </row>
    <row r="45" spans="1:12" s="95" customFormat="1" ht="15.6" customHeight="1">
      <c r="A45" s="134"/>
      <c r="B45" s="163"/>
      <c r="C45" s="491" t="s">
        <v>182</v>
      </c>
      <c r="D45" s="491"/>
      <c r="E45" s="491"/>
      <c r="F45" s="162"/>
      <c r="G45" s="209"/>
      <c r="H45" s="208"/>
      <c r="I45" s="208"/>
      <c r="J45" s="208"/>
      <c r="K45" s="208"/>
      <c r="L45" s="208"/>
    </row>
    <row r="46" spans="1:12" s="68" customFormat="1" ht="9" customHeight="1">
      <c r="A46" s="134"/>
      <c r="B46" s="164"/>
      <c r="C46" s="77"/>
      <c r="D46" s="77"/>
      <c r="E46" s="77"/>
      <c r="F46" s="77"/>
      <c r="G46" s="208"/>
      <c r="H46" s="208"/>
      <c r="I46" s="208"/>
      <c r="J46" s="208"/>
      <c r="K46" s="208"/>
      <c r="L46" s="208"/>
    </row>
    <row r="47" spans="1:12" s="153" customFormat="1" ht="20.100000000000001" customHeight="1">
      <c r="A47" s="150" t="s">
        <v>84</v>
      </c>
      <c r="B47" s="487" t="s">
        <v>19</v>
      </c>
      <c r="C47" s="487"/>
      <c r="D47" s="487"/>
      <c r="E47" s="487"/>
      <c r="F47" s="156"/>
      <c r="G47" s="207">
        <f>'Table 3'!G47/'Table 3'!G$7*100</f>
        <v>8.0781495340141003</v>
      </c>
      <c r="H47" s="207">
        <f>'Table 3'!H47/'Table 3'!H$7*100</f>
        <v>7.1623427826700841</v>
      </c>
      <c r="I47" s="207">
        <f>'Table 3'!I47/'Table 3'!I$7*100</f>
        <v>7.3160806370147995</v>
      </c>
      <c r="J47" s="207">
        <f>'Table 3'!J47/'Table 3'!J$7*100</f>
        <v>8.0846220604576793</v>
      </c>
      <c r="K47" s="207">
        <f>'Table 3'!K47/'Table 3'!K$7*100</f>
        <v>11.947670332014969</v>
      </c>
      <c r="L47" s="207">
        <f>'Table 3'!L47/'Table 3'!L$7*100</f>
        <v>11.937458323414859</v>
      </c>
    </row>
    <row r="48" spans="1:12" s="95" customFormat="1" ht="20.100000000000001" customHeight="1">
      <c r="A48" s="134"/>
      <c r="B48" s="490" t="s">
        <v>8</v>
      </c>
      <c r="C48" s="490"/>
      <c r="D48" s="490"/>
      <c r="E48" s="490"/>
      <c r="F48" s="77"/>
      <c r="G48" s="210"/>
      <c r="H48" s="210"/>
      <c r="I48" s="210"/>
      <c r="J48" s="210"/>
      <c r="K48" s="208"/>
      <c r="L48" s="208"/>
    </row>
    <row r="49" spans="1:12" s="95" customFormat="1" ht="20.100000000000001" customHeight="1">
      <c r="A49" s="134"/>
      <c r="B49" s="165">
        <v>9.1</v>
      </c>
      <c r="C49" s="486" t="s">
        <v>214</v>
      </c>
      <c r="D49" s="486"/>
      <c r="E49" s="486"/>
      <c r="F49" s="77"/>
      <c r="G49" s="209">
        <f>'Table 3'!G49/'Table 3'!G$7*100</f>
        <v>3.1924091731289477</v>
      </c>
      <c r="H49" s="209">
        <f>'Table 3'!H49/'Table 3'!H$7*100</f>
        <v>2.604812028834175</v>
      </c>
      <c r="I49" s="209">
        <f>'Table 3'!I49/'Table 3'!I$7*100</f>
        <v>2.2501725740476588</v>
      </c>
      <c r="J49" s="209">
        <f>'Table 3'!J49/'Table 3'!J$7*100</f>
        <v>2.588458901060803</v>
      </c>
      <c r="K49" s="209">
        <f>'Table 3'!K49/'Table 3'!K$7*100</f>
        <v>4.0528451683604052</v>
      </c>
      <c r="L49" s="209">
        <f>'Table 3'!L49/'Table 3'!L$7*100</f>
        <v>4.27851578952622</v>
      </c>
    </row>
    <row r="50" spans="1:12" ht="20.100000000000001" customHeight="1">
      <c r="A50" s="134"/>
      <c r="B50" s="166" t="s">
        <v>96</v>
      </c>
      <c r="C50" s="486" t="s">
        <v>215</v>
      </c>
      <c r="D50" s="486"/>
      <c r="E50" s="486"/>
      <c r="F50" s="72"/>
      <c r="G50" s="209">
        <f>'Table 3'!G50/'Table 3'!G$7*100</f>
        <v>4.138221329572989</v>
      </c>
      <c r="H50" s="209">
        <f>'Table 3'!H50/'Table 3'!H$7*100</f>
        <v>3.8973482340838888</v>
      </c>
      <c r="I50" s="209">
        <f>'Table 3'!I50/'Table 3'!I$7*100</f>
        <v>4.1491866946480744</v>
      </c>
      <c r="J50" s="209">
        <f>'Table 3'!J50/'Table 3'!J$7*100</f>
        <v>4.5849128949378892</v>
      </c>
      <c r="K50" s="209">
        <f>'Table 3'!K50/'Table 3'!K$7*100</f>
        <v>6.7549260647390295</v>
      </c>
      <c r="L50" s="209">
        <f>'Table 3'!L50/'Table 3'!L$7*100</f>
        <v>6.6527907010302716</v>
      </c>
    </row>
    <row r="51" spans="1:12" ht="20.100000000000001" customHeight="1">
      <c r="A51" s="134"/>
      <c r="B51" s="165" t="s">
        <v>104</v>
      </c>
      <c r="C51" s="485" t="s">
        <v>216</v>
      </c>
      <c r="D51" s="485"/>
      <c r="E51" s="485"/>
      <c r="F51" s="72"/>
      <c r="G51" s="209">
        <f>'Table 3'!G51/'Table 3'!G$7*100</f>
        <v>0.74751903131216413</v>
      </c>
      <c r="H51" s="209">
        <f>'Table 3'!H51/'Table 3'!H$7*100</f>
        <v>0.66018251975201936</v>
      </c>
      <c r="I51" s="209">
        <f>'Table 3'!I51/'Table 3'!I$7*100</f>
        <v>0.91671803293719611</v>
      </c>
      <c r="J51" s="209">
        <f>'Table 3'!J51/'Table 3'!J$7*100</f>
        <v>0.91125026445898605</v>
      </c>
      <c r="K51" s="209">
        <f>'Table 3'!K51/'Table 3'!K$7*100</f>
        <v>1.1398990989155346</v>
      </c>
      <c r="L51" s="209">
        <f>'Table 3'!L51/'Table 3'!L$7*100</f>
        <v>1.0061518328583681</v>
      </c>
    </row>
    <row r="52" spans="1:12" s="194" customFormat="1" ht="9" customHeight="1">
      <c r="A52" s="134"/>
      <c r="B52" s="134"/>
      <c r="C52" s="77"/>
      <c r="D52" s="72"/>
      <c r="E52" s="72"/>
      <c r="F52" s="72"/>
      <c r="G52" s="210"/>
      <c r="H52" s="210"/>
      <c r="I52" s="210"/>
      <c r="J52" s="210"/>
      <c r="K52" s="208"/>
      <c r="L52" s="208"/>
    </row>
    <row r="53" spans="1:12" s="68" customFormat="1" ht="20.100000000000001" customHeight="1">
      <c r="A53" s="150" t="s">
        <v>85</v>
      </c>
      <c r="B53" s="167" t="s">
        <v>217</v>
      </c>
      <c r="C53" s="156"/>
      <c r="D53" s="156"/>
      <c r="E53" s="156"/>
      <c r="F53" s="156"/>
      <c r="G53" s="207">
        <f>'Table 3'!G53/'Table 3'!G$7*100</f>
        <v>20.095819496708025</v>
      </c>
      <c r="H53" s="207">
        <f>'Table 3'!H53/'Table 3'!H$7*100</f>
        <v>16.188625941267134</v>
      </c>
      <c r="I53" s="207">
        <f>'Table 3'!I53/'Table 3'!I$7*100</f>
        <v>16.965992452019712</v>
      </c>
      <c r="J53" s="207">
        <f>'Table 3'!J53/'Table 3'!J$7*100</f>
        <v>18.159693569162549</v>
      </c>
      <c r="K53" s="207">
        <f>'Table 3'!K53/'Table 3'!K$7*100</f>
        <v>21.24054441709475</v>
      </c>
      <c r="L53" s="207">
        <f>'Table 3'!L53/'Table 3'!L$7*100</f>
        <v>20.983072254097575</v>
      </c>
    </row>
    <row r="54" spans="1:12" s="135" customFormat="1" ht="20.100000000000001" customHeight="1">
      <c r="A54" s="134"/>
      <c r="B54" s="165">
        <v>10.1</v>
      </c>
      <c r="C54" s="501" t="s">
        <v>171</v>
      </c>
      <c r="D54" s="501"/>
      <c r="E54" s="501"/>
      <c r="F54" s="72"/>
      <c r="G54" s="209">
        <f>'Table 3'!G54/'Table 3'!G$7*100</f>
        <v>0.50663585987851956</v>
      </c>
      <c r="H54" s="209">
        <f>'Table 3'!H54/'Table 3'!H$7*100</f>
        <v>0.47198067244770697</v>
      </c>
      <c r="I54" s="209">
        <f>'Table 3'!I54/'Table 3'!I$7*100</f>
        <v>0.67446758007989183</v>
      </c>
      <c r="J54" s="209">
        <f>'Table 3'!J54/'Table 3'!J$7*100</f>
        <v>1.0897190107879386</v>
      </c>
      <c r="K54" s="209">
        <f>'Table 3'!K54/'Table 3'!K$7*100</f>
        <v>1.6911717863182008</v>
      </c>
      <c r="L54" s="209">
        <f>'Table 3'!L54/'Table 3'!L$7*100</f>
        <v>1.7681681159395137</v>
      </c>
    </row>
    <row r="55" spans="1:12" s="136" customFormat="1" ht="20.100000000000001" customHeight="1">
      <c r="A55" s="134"/>
      <c r="B55" s="165"/>
      <c r="C55" s="489" t="s">
        <v>1</v>
      </c>
      <c r="D55" s="489"/>
      <c r="E55" s="489"/>
      <c r="F55" s="72"/>
      <c r="G55" s="209"/>
      <c r="H55" s="209"/>
      <c r="I55" s="209"/>
      <c r="J55" s="209"/>
      <c r="K55" s="209"/>
      <c r="L55" s="209"/>
    </row>
    <row r="56" spans="1:12" s="136" customFormat="1" ht="19.5" customHeight="1">
      <c r="A56" s="134"/>
      <c r="B56" s="217">
        <v>10.199999999999999</v>
      </c>
      <c r="C56" s="495" t="s">
        <v>22</v>
      </c>
      <c r="D56" s="495"/>
      <c r="E56" s="495"/>
      <c r="F56" s="72"/>
      <c r="G56" s="209">
        <f>'Table 3'!G56/'Table 3'!G$7*100</f>
        <v>3.9270457333728461</v>
      </c>
      <c r="H56" s="209">
        <f>'Table 3'!H56/'Table 3'!H$7*100</f>
        <v>4.3143467111471479</v>
      </c>
      <c r="I56" s="209">
        <f>'Table 3'!I56/'Table 3'!I$7*100</f>
        <v>5.5893740114727244</v>
      </c>
      <c r="J56" s="209">
        <f>'Table 3'!J56/'Table 3'!J$7*100</f>
        <v>6.5051145708058016</v>
      </c>
      <c r="K56" s="209">
        <f>'Table 3'!K56/'Table 3'!K$7*100</f>
        <v>8.1855323787736864</v>
      </c>
      <c r="L56" s="209">
        <f>'Table 3'!L56/'Table 3'!L$7*100</f>
        <v>7.8996610919227344</v>
      </c>
    </row>
    <row r="57" spans="1:12" ht="20.100000000000001" customHeight="1">
      <c r="A57" s="134"/>
      <c r="B57" s="165"/>
      <c r="C57" s="489" t="s">
        <v>2</v>
      </c>
      <c r="D57" s="489"/>
      <c r="E57" s="489"/>
      <c r="F57" s="72"/>
      <c r="G57" s="209"/>
      <c r="H57" s="209"/>
      <c r="I57" s="209"/>
      <c r="J57" s="209"/>
      <c r="K57" s="208"/>
      <c r="L57" s="208"/>
    </row>
    <row r="58" spans="1:12" ht="20.100000000000001" customHeight="1">
      <c r="A58" s="134"/>
      <c r="B58" s="165"/>
      <c r="C58" s="72" t="s">
        <v>51</v>
      </c>
      <c r="D58" s="485" t="s">
        <v>218</v>
      </c>
      <c r="E58" s="485"/>
      <c r="F58" s="485"/>
      <c r="G58" s="209">
        <f>'Table 3'!G58/'Table 3'!G$7*100</f>
        <v>0.35664704668705177</v>
      </c>
      <c r="H58" s="209">
        <f>'Table 3'!H58/'Table 3'!H$7*100</f>
        <v>0.36408659857370801</v>
      </c>
      <c r="I58" s="209">
        <f>'Table 3'!I58/'Table 3'!I$7*100</f>
        <v>0.43111033633896267</v>
      </c>
      <c r="J58" s="209">
        <f>'Table 3'!J58/'Table 3'!J$7*100</f>
        <v>0.44293159786613662</v>
      </c>
      <c r="K58" s="209">
        <f>'Table 3'!K58/'Table 3'!K$7*100</f>
        <v>0.49987251292353002</v>
      </c>
      <c r="L58" s="209">
        <f>'Table 3'!L58/'Table 3'!L$7*100</f>
        <v>0.46031537389416688</v>
      </c>
    </row>
    <row r="59" spans="1:12" ht="20.100000000000001" customHeight="1">
      <c r="A59" s="134"/>
      <c r="B59" s="165"/>
      <c r="C59" s="72" t="s">
        <v>52</v>
      </c>
      <c r="D59" s="485" t="s">
        <v>219</v>
      </c>
      <c r="E59" s="485"/>
      <c r="F59" s="485"/>
      <c r="G59" s="209">
        <f>'Table 3'!G59/'Table 3'!G$7*100</f>
        <v>0.24389494675448484</v>
      </c>
      <c r="H59" s="209">
        <f>'Table 3'!H59/'Table 3'!H$7*100</f>
        <v>0.42275728326838469</v>
      </c>
      <c r="I59" s="209">
        <f>'Table 3'!I59/'Table 3'!I$7*100</f>
        <v>0.46135446733570745</v>
      </c>
      <c r="J59" s="209">
        <f>'Table 3'!J59/'Table 3'!J$7*100</f>
        <v>0.45119847782062528</v>
      </c>
      <c r="K59" s="209">
        <f>'Table 3'!K59/'Table 3'!K$7*100</f>
        <v>0.5132417249954504</v>
      </c>
      <c r="L59" s="209">
        <f>'Table 3'!L59/'Table 3'!L$7*100</f>
        <v>0.43182868881041875</v>
      </c>
    </row>
    <row r="60" spans="1:12" ht="21" customHeight="1">
      <c r="A60" s="134"/>
      <c r="B60" s="165"/>
      <c r="C60" s="72" t="s">
        <v>53</v>
      </c>
      <c r="D60" s="485" t="s">
        <v>240</v>
      </c>
      <c r="E60" s="485"/>
      <c r="F60" s="485"/>
      <c r="G60" s="209">
        <f>'Table 3'!G60/'Table 3'!G$7*100</f>
        <v>3.3265037399313102</v>
      </c>
      <c r="H60" s="209">
        <f>'Table 3'!H60/'Table 3'!H$7*100</f>
        <v>3.527502829305055</v>
      </c>
      <c r="I60" s="209">
        <f>'Table 3'!I60/'Table 3'!I$7*100</f>
        <v>4.6969092077980532</v>
      </c>
      <c r="J60" s="209">
        <f>'Table 3'!J60/'Table 3'!J$7*100</f>
        <v>5.6109844951190393</v>
      </c>
      <c r="K60" s="209">
        <f>'Table 3'!K60/'Table 3'!K$7*100</f>
        <v>7.1724181408547043</v>
      </c>
      <c r="L60" s="209">
        <f>'Table 3'!L60/'Table 3'!L$7*100</f>
        <v>7.0075170292181479</v>
      </c>
    </row>
    <row r="61" spans="1:12" ht="20.100000000000001" customHeight="1">
      <c r="A61" s="134"/>
      <c r="B61" s="165"/>
      <c r="C61" s="72"/>
      <c r="D61" s="489" t="s">
        <v>170</v>
      </c>
      <c r="E61" s="489"/>
      <c r="F61" s="489"/>
      <c r="G61" s="209"/>
      <c r="H61" s="209"/>
      <c r="I61" s="209"/>
      <c r="J61" s="209"/>
      <c r="K61" s="209"/>
      <c r="L61" s="209"/>
    </row>
    <row r="62" spans="1:12" s="136" customFormat="1" ht="19.5" customHeight="1">
      <c r="A62" s="134"/>
      <c r="B62" s="165">
        <v>10.3</v>
      </c>
      <c r="C62" s="488" t="s">
        <v>169</v>
      </c>
      <c r="D62" s="488"/>
      <c r="E62" s="488"/>
      <c r="F62" s="72"/>
      <c r="G62" s="209">
        <f>'Table 3'!G62/'Table 3'!G$7*100</f>
        <v>15.662137903456658</v>
      </c>
      <c r="H62" s="209">
        <f>'Table 3'!H62/'Table 3'!H$7*100</f>
        <v>11.40229855767228</v>
      </c>
      <c r="I62" s="209">
        <f>'Table 3'!I62/'Table 3'!I$7*100</f>
        <v>10.702150860467095</v>
      </c>
      <c r="J62" s="209">
        <f>'Table 3'!J62/'Table 3'!J$7*100</f>
        <v>10.564859987568811</v>
      </c>
      <c r="K62" s="209">
        <f>'Table 3'!K62/'Table 3'!K$7*100</f>
        <v>11.363840252002868</v>
      </c>
      <c r="L62" s="209">
        <f>'Table 3'!L62/'Table 3'!L$7*100</f>
        <v>11.315243046235324</v>
      </c>
    </row>
    <row r="63" spans="1:12" s="136" customFormat="1" ht="15" customHeight="1">
      <c r="A63" s="134"/>
      <c r="B63" s="165"/>
      <c r="C63" s="384" t="s">
        <v>168</v>
      </c>
      <c r="D63" s="386"/>
      <c r="E63" s="386"/>
      <c r="F63" s="72"/>
      <c r="G63" s="219"/>
      <c r="H63" s="219"/>
      <c r="I63" s="219"/>
      <c r="J63" s="219"/>
      <c r="K63" s="219"/>
      <c r="L63" s="219"/>
    </row>
    <row r="64" spans="1:12" ht="20.100000000000001" customHeight="1">
      <c r="A64" s="134"/>
      <c r="B64" s="134"/>
      <c r="C64" s="489" t="s">
        <v>10</v>
      </c>
      <c r="D64" s="489"/>
      <c r="E64" s="489"/>
      <c r="F64" s="72"/>
      <c r="G64" s="209"/>
      <c r="H64" s="209"/>
      <c r="I64" s="209"/>
      <c r="J64" s="209"/>
      <c r="K64" s="208"/>
      <c r="L64" s="208"/>
    </row>
    <row r="65" spans="1:12" s="135" customFormat="1" ht="20.100000000000001" customHeight="1">
      <c r="A65" s="134"/>
      <c r="B65" s="134"/>
      <c r="C65" s="72" t="s">
        <v>54</v>
      </c>
      <c r="D65" s="498" t="s">
        <v>64</v>
      </c>
      <c r="E65" s="498"/>
      <c r="F65" s="72"/>
      <c r="G65" s="209">
        <f>'Table 3'!G65/'Table 3'!G$7*100</f>
        <v>8.5176945703696507</v>
      </c>
      <c r="H65" s="209">
        <f>'Table 3'!H65/'Table 3'!H$7*100</f>
        <v>4.8715374128266538</v>
      </c>
      <c r="I65" s="209">
        <f>'Table 3'!I65/'Table 3'!I$7*100</f>
        <v>4.3471510588389322</v>
      </c>
      <c r="J65" s="209">
        <f>'Table 3'!J65/'Table 3'!J$7*100</f>
        <v>4.0998710662702491</v>
      </c>
      <c r="K65" s="209">
        <f>'Table 3'!K65/'Table 3'!K$7*100</f>
        <v>4.5183241093929238</v>
      </c>
      <c r="L65" s="209">
        <f>'Table 3'!L65/'Table 3'!L$7*100</f>
        <v>4.9004096429934627</v>
      </c>
    </row>
    <row r="66" spans="1:12" ht="19.5" customHeight="1">
      <c r="A66" s="134"/>
      <c r="B66" s="134"/>
      <c r="C66" s="72"/>
      <c r="D66" s="489" t="s">
        <v>63</v>
      </c>
      <c r="E66" s="489"/>
      <c r="F66" s="489"/>
      <c r="G66" s="209"/>
      <c r="H66" s="209"/>
      <c r="I66" s="209"/>
      <c r="J66" s="209"/>
      <c r="K66" s="209"/>
      <c r="L66" s="209"/>
    </row>
    <row r="67" spans="1:12" ht="20.100000000000001" customHeight="1">
      <c r="A67" s="134"/>
      <c r="B67" s="134"/>
      <c r="C67" s="72" t="s">
        <v>55</v>
      </c>
      <c r="D67" s="485" t="s">
        <v>220</v>
      </c>
      <c r="E67" s="485"/>
      <c r="F67" s="485"/>
      <c r="G67" s="209">
        <f>'Table 3'!G67/'Table 3'!G$7*100</f>
        <v>1.6493868935285181</v>
      </c>
      <c r="H67" s="209">
        <f>'Table 3'!H67/'Table 3'!H$7*100</f>
        <v>1.2345821476063843</v>
      </c>
      <c r="I67" s="209">
        <f>'Table 3'!I67/'Table 3'!I$7*100</f>
        <v>0.97925977836821054</v>
      </c>
      <c r="J67" s="209">
        <f>'Table 3'!J67/'Table 3'!J$7*100</f>
        <v>1.3931583984007079</v>
      </c>
      <c r="K67" s="209">
        <f>'Table 3'!K67/'Table 3'!K$7*100</f>
        <v>1.5109286315078561</v>
      </c>
      <c r="L67" s="209">
        <f>'Table 3'!L67/'Table 3'!L$7*100</f>
        <v>1.3705981768521549</v>
      </c>
    </row>
    <row r="68" spans="1:12" s="135" customFormat="1" ht="19.5" customHeight="1">
      <c r="A68" s="134"/>
      <c r="B68" s="134"/>
      <c r="C68" s="72" t="s">
        <v>56</v>
      </c>
      <c r="D68" s="499" t="s">
        <v>241</v>
      </c>
      <c r="E68" s="500"/>
      <c r="F68" s="72"/>
      <c r="G68" s="209">
        <f>'Table 3'!G68/'Table 3'!G$7*100</f>
        <v>5.49505643955849</v>
      </c>
      <c r="H68" s="209">
        <f>'Table 3'!H68/'Table 3'!H$7*100</f>
        <v>5.2961789972392408</v>
      </c>
      <c r="I68" s="209">
        <f>'Table 3'!I68/'Table 3'!I$7*100</f>
        <v>5.3757400232599526</v>
      </c>
      <c r="J68" s="209">
        <f>'Table 3'!J68/'Table 3'!J$7*100</f>
        <v>5.0718305228978533</v>
      </c>
      <c r="K68" s="209">
        <f>'Table 3'!K68/'Table 3'!K$7*100</f>
        <v>5.3345875111020868</v>
      </c>
      <c r="L68" s="209">
        <f>'Table 3'!L68/'Table 3'!L$7*100</f>
        <v>5.0442352263897074</v>
      </c>
    </row>
    <row r="69" spans="1:12" s="135" customFormat="1" ht="15" customHeight="1">
      <c r="A69" s="134"/>
      <c r="B69" s="134"/>
      <c r="C69" s="72"/>
      <c r="D69" s="498" t="s">
        <v>168</v>
      </c>
      <c r="E69" s="498"/>
      <c r="F69" s="72"/>
      <c r="G69" s="209"/>
      <c r="H69" s="209"/>
      <c r="I69" s="209"/>
      <c r="J69" s="209"/>
      <c r="K69" s="209"/>
      <c r="L69" s="209"/>
    </row>
    <row r="70" spans="1:12" ht="19.5" customHeight="1">
      <c r="A70" s="134"/>
      <c r="B70" s="134"/>
      <c r="C70" s="72"/>
      <c r="D70" s="489" t="s">
        <v>94</v>
      </c>
      <c r="E70" s="489"/>
      <c r="F70" s="489"/>
      <c r="G70" s="209"/>
      <c r="H70" s="209"/>
      <c r="I70" s="209"/>
      <c r="J70" s="209"/>
      <c r="K70" s="209"/>
      <c r="L70" s="209"/>
    </row>
    <row r="71" spans="1:12" s="194" customFormat="1" ht="9" customHeight="1">
      <c r="A71" s="134"/>
      <c r="B71" s="134"/>
      <c r="C71" s="72"/>
      <c r="D71" s="155"/>
      <c r="E71" s="155"/>
      <c r="F71" s="155"/>
      <c r="G71" s="208"/>
      <c r="H71" s="208"/>
      <c r="I71" s="208"/>
      <c r="J71" s="208"/>
      <c r="K71" s="208"/>
      <c r="L71" s="208"/>
    </row>
    <row r="72" spans="1:12" s="153" customFormat="1" ht="20.100000000000001" customHeight="1">
      <c r="A72" s="150" t="s">
        <v>86</v>
      </c>
      <c r="B72" s="487" t="s">
        <v>24</v>
      </c>
      <c r="C72" s="487"/>
      <c r="D72" s="487"/>
      <c r="E72" s="487"/>
      <c r="F72" s="156"/>
      <c r="G72" s="207">
        <f>'Table 3'!G72/'Table 3'!G$7*100</f>
        <v>1.9196383275224291</v>
      </c>
      <c r="H72" s="207">
        <f>'Table 3'!H72/'Table 3'!H$7*100</f>
        <v>1.8953364325862019</v>
      </c>
      <c r="I72" s="207">
        <f>'Table 3'!I72/'Table 3'!I$7*100</f>
        <v>1.8383841048774805</v>
      </c>
      <c r="J72" s="207">
        <f>'Table 3'!J72/'Table 3'!J$7*100</f>
        <v>1.842557831742559</v>
      </c>
      <c r="K72" s="207">
        <f>'Table 3'!K72/'Table 3'!K$7*100</f>
        <v>2.1323600664932401</v>
      </c>
      <c r="L72" s="207">
        <f>'Table 3'!L72/'Table 3'!L$7*100</f>
        <v>2.3371186016066741</v>
      </c>
    </row>
    <row r="73" spans="1:12" s="95" customFormat="1" ht="20.100000000000001" customHeight="1">
      <c r="A73" s="134"/>
      <c r="B73" s="484" t="s">
        <v>11</v>
      </c>
      <c r="C73" s="484"/>
      <c r="D73" s="484"/>
      <c r="E73" s="484"/>
      <c r="F73" s="77"/>
      <c r="G73" s="208"/>
      <c r="H73" s="208"/>
      <c r="I73" s="208"/>
      <c r="J73" s="208"/>
      <c r="K73" s="208"/>
      <c r="L73" s="208"/>
    </row>
    <row r="74" spans="1:12" s="95" customFormat="1" ht="17.100000000000001" customHeight="1">
      <c r="A74" s="134"/>
      <c r="B74" s="165" t="s">
        <v>175</v>
      </c>
      <c r="C74" s="485" t="s">
        <v>177</v>
      </c>
      <c r="D74" s="485"/>
      <c r="E74" s="485"/>
      <c r="F74" s="77"/>
      <c r="G74" s="209">
        <f>'Table 3'!G74/'Table 3'!G$7*100</f>
        <v>0.39041976791193328</v>
      </c>
      <c r="H74" s="209">
        <f>'Table 3'!H74/'Table 3'!H$7*100</f>
        <v>0.40716598078982963</v>
      </c>
      <c r="I74" s="209">
        <f>'Table 3'!I74/'Table 3'!I$7*100</f>
        <v>0.37389408395924412</v>
      </c>
      <c r="J74" s="209">
        <f>'Table 3'!J74/'Table 3'!J$7*100</f>
        <v>0.43387563425291004</v>
      </c>
      <c r="K74" s="209">
        <f>'Table 3'!K74/'Table 3'!K$7*100</f>
        <v>0.16907550242892691</v>
      </c>
      <c r="L74" s="209">
        <f>'Table 3'!L74/'Table 3'!L$7*100</f>
        <v>0.21235325447882922</v>
      </c>
    </row>
    <row r="75" spans="1:12" s="95" customFormat="1" ht="19.5" customHeight="1">
      <c r="A75" s="134"/>
      <c r="B75" s="165"/>
      <c r="C75" s="502" t="s">
        <v>178</v>
      </c>
      <c r="D75" s="502"/>
      <c r="E75" s="502"/>
      <c r="F75" s="77"/>
      <c r="G75" s="182"/>
      <c r="H75" s="182"/>
      <c r="I75" s="182"/>
      <c r="J75" s="182"/>
      <c r="K75" s="182"/>
      <c r="L75" s="182"/>
    </row>
    <row r="76" spans="1:12" ht="17.45" customHeight="1">
      <c r="A76" s="134"/>
      <c r="B76" s="166" t="s">
        <v>176</v>
      </c>
      <c r="C76" s="485" t="s">
        <v>180</v>
      </c>
      <c r="D76" s="485"/>
      <c r="E76" s="485"/>
      <c r="F76" s="72"/>
      <c r="G76" s="209">
        <f>'Table 3'!G76/'Table 3'!G$7*100</f>
        <v>1.5292179590570918</v>
      </c>
      <c r="H76" s="209">
        <f>'Table 3'!H76/'Table 3'!H$7*100</f>
        <v>1.4882110570044884</v>
      </c>
      <c r="I76" s="209">
        <f>'Table 3'!I76/'Table 3'!I$7*100</f>
        <v>1.4644900209182365</v>
      </c>
      <c r="J76" s="209">
        <f>'Table 3'!J76/'Table 3'!J$7*100</f>
        <v>1.4086821974896491</v>
      </c>
      <c r="K76" s="209">
        <f>'Table 3'!K76/'Table 3'!K$7*100</f>
        <v>1.9632845640643133</v>
      </c>
      <c r="L76" s="209">
        <f>'Table 3'!L76/'Table 3'!L$7*100</f>
        <v>2.1247653471278447</v>
      </c>
    </row>
    <row r="77" spans="1:12" ht="17.100000000000001" customHeight="1">
      <c r="A77" s="134"/>
      <c r="B77" s="166"/>
      <c r="C77" s="485" t="s">
        <v>181</v>
      </c>
      <c r="D77" s="485"/>
      <c r="E77" s="485"/>
      <c r="F77" s="72"/>
      <c r="G77" s="180"/>
      <c r="H77" s="180"/>
      <c r="I77" s="180"/>
      <c r="J77" s="180"/>
      <c r="K77" s="180"/>
      <c r="L77" s="180"/>
    </row>
    <row r="78" spans="1:12" ht="20.100000000000001" customHeight="1">
      <c r="A78" s="134"/>
      <c r="B78" s="166"/>
      <c r="C78" s="502" t="s">
        <v>179</v>
      </c>
      <c r="D78" s="502"/>
      <c r="E78" s="502"/>
      <c r="F78" s="72"/>
      <c r="G78" s="180"/>
      <c r="H78" s="180"/>
      <c r="I78" s="180"/>
      <c r="J78" s="180"/>
      <c r="K78" s="180"/>
      <c r="L78" s="180"/>
    </row>
    <row r="79" spans="1:12" s="68" customFormat="1" ht="9" customHeight="1">
      <c r="A79" s="134"/>
      <c r="B79" s="164"/>
      <c r="C79" s="169"/>
      <c r="D79" s="169"/>
      <c r="E79" s="169"/>
      <c r="F79" s="77"/>
      <c r="G79" s="208"/>
      <c r="H79" s="208"/>
      <c r="I79" s="208"/>
      <c r="J79" s="208"/>
      <c r="K79" s="208"/>
      <c r="L79" s="208"/>
    </row>
    <row r="80" spans="1:12" s="171" customFormat="1" ht="20.100000000000001" customHeight="1">
      <c r="A80" s="150" t="s">
        <v>87</v>
      </c>
      <c r="B80" s="483" t="s">
        <v>25</v>
      </c>
      <c r="C80" s="483"/>
      <c r="D80" s="483"/>
      <c r="E80" s="483"/>
      <c r="F80" s="170"/>
      <c r="G80" s="207">
        <f>'Table 3'!G80/'Table 3'!G$7*100</f>
        <v>0.61857541105553371</v>
      </c>
      <c r="H80" s="207">
        <f>'Table 3'!H80/'Table 3'!H$7*100</f>
        <v>0.98713839909862577</v>
      </c>
      <c r="I80" s="207">
        <f>'Table 3'!I80/'Table 3'!I$7*100</f>
        <v>0.59317209419182892</v>
      </c>
      <c r="J80" s="207">
        <f>'Table 3'!J80/'Table 3'!J$7*100</f>
        <v>0.58933395011071843</v>
      </c>
      <c r="K80" s="207">
        <f>'Table 3'!K80/'Table 3'!K$7*100</f>
        <v>0.67442800785273849</v>
      </c>
      <c r="L80" s="207">
        <f>'Table 3'!L80/'Table 3'!L$7*100</f>
        <v>0.82883850978310725</v>
      </c>
    </row>
    <row r="81" spans="1:12" ht="20.100000000000001" customHeight="1">
      <c r="A81" s="134"/>
      <c r="B81" s="484" t="s">
        <v>12</v>
      </c>
      <c r="C81" s="484"/>
      <c r="D81" s="484"/>
      <c r="E81" s="484"/>
      <c r="F81" s="72"/>
      <c r="G81" s="213"/>
      <c r="H81" s="213"/>
      <c r="I81" s="213"/>
      <c r="J81" s="213"/>
      <c r="K81" s="214"/>
      <c r="L81" s="213"/>
    </row>
    <row r="82" spans="1:12" ht="16.5" customHeight="1">
      <c r="A82" s="134"/>
      <c r="B82" s="164"/>
      <c r="C82" s="72"/>
      <c r="D82" s="72"/>
      <c r="E82" s="72"/>
      <c r="F82" s="72"/>
      <c r="G82" s="209"/>
      <c r="H82" s="209"/>
      <c r="I82" s="209"/>
      <c r="J82" s="209"/>
      <c r="K82" s="214"/>
      <c r="L82" s="209"/>
    </row>
    <row r="83" spans="1:12" ht="16.5" customHeight="1">
      <c r="A83" s="197"/>
      <c r="B83" s="198"/>
      <c r="C83" s="199"/>
      <c r="D83" s="199"/>
      <c r="E83" s="199"/>
      <c r="F83" s="199"/>
      <c r="G83" s="215"/>
      <c r="H83" s="215"/>
      <c r="I83" s="215"/>
      <c r="J83" s="216"/>
      <c r="K83" s="216"/>
      <c r="L83" s="215"/>
    </row>
    <row r="84" spans="1:12" ht="16.5" customHeight="1">
      <c r="A84" s="197"/>
      <c r="B84" s="198"/>
      <c r="C84" s="199"/>
      <c r="D84" s="199"/>
      <c r="E84" s="199"/>
      <c r="F84" s="199"/>
      <c r="G84" s="215"/>
      <c r="H84" s="215"/>
      <c r="I84" s="215"/>
      <c r="J84" s="216"/>
      <c r="K84" s="216"/>
      <c r="L84" s="215"/>
    </row>
    <row r="85" spans="1:12" ht="16.5" customHeight="1">
      <c r="A85" s="494">
        <v>24</v>
      </c>
      <c r="B85" s="494"/>
      <c r="C85" s="494"/>
      <c r="D85" s="494"/>
      <c r="E85" s="494"/>
      <c r="F85" s="494"/>
      <c r="G85" s="494"/>
      <c r="H85" s="494"/>
      <c r="I85" s="494"/>
      <c r="J85" s="494"/>
      <c r="K85" s="494"/>
      <c r="L85" s="304"/>
    </row>
  </sheetData>
  <sheetProtection algorithmName="SHA-512" hashValue="RtEp57HGxE2x9S0WtuB/qW6aZF0SqepBBTYaKA5jhVpT6AcWaSqeL563ZomRWIYNL7KQCAF4JhLFyutdZain4w==" saltValue="8NcOe96tcXV3IXsB2pZWDw==" spinCount="100000" sheet="1" objects="1" scenarios="1"/>
  <mergeCells count="65">
    <mergeCell ref="B10:E10"/>
    <mergeCell ref="A2:C3"/>
    <mergeCell ref="J3:K4"/>
    <mergeCell ref="A5:F5"/>
    <mergeCell ref="A7:E7"/>
    <mergeCell ref="B9:E9"/>
    <mergeCell ref="D24:E24"/>
    <mergeCell ref="B12:E12"/>
    <mergeCell ref="B13:E13"/>
    <mergeCell ref="B15:E15"/>
    <mergeCell ref="C16:E16"/>
    <mergeCell ref="D17:E17"/>
    <mergeCell ref="D18:E18"/>
    <mergeCell ref="C19:E19"/>
    <mergeCell ref="D20:F20"/>
    <mergeCell ref="D21:F21"/>
    <mergeCell ref="C22:E22"/>
    <mergeCell ref="D23:F23"/>
    <mergeCell ref="B41:E41"/>
    <mergeCell ref="D25:F25"/>
    <mergeCell ref="B27:E27"/>
    <mergeCell ref="C28:E28"/>
    <mergeCell ref="C29:E29"/>
    <mergeCell ref="D30:F30"/>
    <mergeCell ref="D31:F31"/>
    <mergeCell ref="D32:F32"/>
    <mergeCell ref="B34:E34"/>
    <mergeCell ref="B36:E36"/>
    <mergeCell ref="B37:E37"/>
    <mergeCell ref="B39:E39"/>
    <mergeCell ref="C57:E57"/>
    <mergeCell ref="B42:E42"/>
    <mergeCell ref="C43:E43"/>
    <mergeCell ref="C44:E44"/>
    <mergeCell ref="C45:E45"/>
    <mergeCell ref="B47:E47"/>
    <mergeCell ref="B48:E48"/>
    <mergeCell ref="C49:E49"/>
    <mergeCell ref="C50:E50"/>
    <mergeCell ref="C51:E51"/>
    <mergeCell ref="C55:E55"/>
    <mergeCell ref="C56:E56"/>
    <mergeCell ref="C54:E54"/>
    <mergeCell ref="D70:F70"/>
    <mergeCell ref="D58:F58"/>
    <mergeCell ref="D59:F59"/>
    <mergeCell ref="D60:F60"/>
    <mergeCell ref="D61:F61"/>
    <mergeCell ref="C62:E62"/>
    <mergeCell ref="C64:E64"/>
    <mergeCell ref="D65:E65"/>
    <mergeCell ref="D66:F66"/>
    <mergeCell ref="D67:F67"/>
    <mergeCell ref="D68:E68"/>
    <mergeCell ref="D69:E69"/>
    <mergeCell ref="C78:E78"/>
    <mergeCell ref="B80:E80"/>
    <mergeCell ref="B81:E81"/>
    <mergeCell ref="A85:K85"/>
    <mergeCell ref="B72:E72"/>
    <mergeCell ref="B73:E73"/>
    <mergeCell ref="C74:E74"/>
    <mergeCell ref="C75:E75"/>
    <mergeCell ref="C76:E76"/>
    <mergeCell ref="C77:E77"/>
  </mergeCells>
  <conditionalFormatting sqref="A34:A35">
    <cfRule type="duplicateValues" dxfId="71" priority="2"/>
  </conditionalFormatting>
  <conditionalFormatting sqref="B35">
    <cfRule type="duplicateValues" dxfId="70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5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5"/>
  <sheetViews>
    <sheetView view="pageBreakPreview" zoomScale="70" zoomScaleNormal="80" zoomScaleSheetLayoutView="70" workbookViewId="0"/>
  </sheetViews>
  <sheetFormatPr defaultColWidth="9.140625" defaultRowHeight="15"/>
  <cols>
    <col min="1" max="1" width="3.7109375" style="175" customWidth="1"/>
    <col min="2" max="2" width="6.28515625" style="220" customWidth="1"/>
    <col min="3" max="3" width="9.7109375" style="230" customWidth="1"/>
    <col min="4" max="4" width="5" style="70" customWidth="1"/>
    <col min="5" max="5" width="50.28515625" style="70" customWidth="1"/>
    <col min="6" max="6" width="2.28515625" style="70" customWidth="1"/>
    <col min="7" max="12" width="15.7109375" style="174" customWidth="1"/>
    <col min="13" max="22" width="9.140625" style="115"/>
    <col min="23" max="16384" width="9.140625" style="70"/>
  </cols>
  <sheetData>
    <row r="1" spans="1:22" ht="12.75" customHeight="1">
      <c r="C1" s="221"/>
    </row>
    <row r="2" spans="1:22" s="95" customFormat="1" ht="15" customHeight="1">
      <c r="A2" s="504" t="s">
        <v>234</v>
      </c>
      <c r="B2" s="504"/>
      <c r="C2" s="504"/>
      <c r="D2" s="97" t="s">
        <v>140</v>
      </c>
      <c r="G2" s="186"/>
      <c r="H2" s="187"/>
      <c r="I2" s="187"/>
      <c r="J2" s="187"/>
      <c r="K2" s="187"/>
      <c r="L2" s="187"/>
      <c r="M2" s="222"/>
      <c r="N2" s="222"/>
      <c r="O2" s="222"/>
      <c r="P2" s="222"/>
      <c r="Q2" s="222"/>
      <c r="R2" s="222"/>
      <c r="S2" s="222"/>
      <c r="T2" s="222"/>
      <c r="U2" s="222"/>
      <c r="V2" s="222"/>
    </row>
    <row r="3" spans="1:22" s="95" customFormat="1" ht="15" customHeight="1">
      <c r="A3" s="504"/>
      <c r="B3" s="504"/>
      <c r="C3" s="504"/>
      <c r="D3" s="99" t="s">
        <v>261</v>
      </c>
      <c r="G3" s="223"/>
      <c r="H3" s="223"/>
      <c r="J3" s="493"/>
      <c r="K3" s="493"/>
      <c r="M3" s="222"/>
      <c r="N3" s="222"/>
      <c r="O3" s="222"/>
      <c r="P3" s="222"/>
      <c r="Q3" s="222"/>
      <c r="R3" s="222"/>
      <c r="S3" s="222"/>
      <c r="T3" s="222"/>
      <c r="U3" s="222"/>
      <c r="V3" s="222"/>
    </row>
    <row r="4" spans="1:22" ht="12" customHeight="1">
      <c r="A4" s="380"/>
      <c r="B4" s="229"/>
      <c r="C4" s="134"/>
      <c r="D4" s="72"/>
      <c r="E4" s="72"/>
      <c r="F4" s="72"/>
      <c r="G4" s="100"/>
      <c r="H4" s="100"/>
      <c r="I4" s="100"/>
      <c r="J4" s="493"/>
      <c r="K4" s="493"/>
      <c r="L4" s="100"/>
    </row>
    <row r="5" spans="1:22" ht="24.75" customHeight="1">
      <c r="A5" s="496" t="s">
        <v>195</v>
      </c>
      <c r="B5" s="496"/>
      <c r="C5" s="496"/>
      <c r="D5" s="496"/>
      <c r="E5" s="496"/>
      <c r="F5" s="496"/>
      <c r="G5" s="389">
        <v>2016</v>
      </c>
      <c r="H5" s="389">
        <v>2017</v>
      </c>
      <c r="I5" s="389">
        <v>2018</v>
      </c>
      <c r="J5" s="389">
        <v>2019</v>
      </c>
      <c r="K5" s="389">
        <v>2020</v>
      </c>
      <c r="L5" s="389" t="s">
        <v>226</v>
      </c>
      <c r="M5" s="70"/>
      <c r="N5" s="70"/>
      <c r="O5" s="70"/>
      <c r="P5" s="70"/>
      <c r="Q5" s="70"/>
      <c r="R5" s="70"/>
      <c r="S5" s="70"/>
      <c r="T5" s="70"/>
      <c r="U5" s="70"/>
      <c r="V5" s="70"/>
    </row>
    <row r="6" spans="1:22" s="95" customFormat="1" ht="18" customHeight="1">
      <c r="A6" s="145"/>
      <c r="B6" s="146"/>
      <c r="C6" s="147"/>
      <c r="D6" s="147"/>
      <c r="E6" s="147"/>
      <c r="F6" s="387"/>
      <c r="G6" s="388"/>
      <c r="H6" s="388"/>
      <c r="I6" s="388"/>
      <c r="J6" s="388"/>
      <c r="K6" s="388"/>
      <c r="L6" s="388"/>
      <c r="M6" s="222"/>
      <c r="N6" s="222"/>
      <c r="O6" s="222"/>
      <c r="P6" s="222"/>
      <c r="Q6" s="222"/>
      <c r="R6" s="222"/>
      <c r="S6" s="222"/>
      <c r="T6" s="222"/>
      <c r="U6" s="222"/>
      <c r="V6" s="222"/>
    </row>
    <row r="7" spans="1:22" ht="24.75" customHeight="1" thickBot="1">
      <c r="A7" s="497" t="s">
        <v>222</v>
      </c>
      <c r="B7" s="497"/>
      <c r="C7" s="497"/>
      <c r="D7" s="497"/>
      <c r="E7" s="497"/>
      <c r="F7" s="335"/>
      <c r="G7" s="336">
        <f>'Table 1'!G7-'Table 3'!G7</f>
        <v>-18917.421999999962</v>
      </c>
      <c r="H7" s="336">
        <f>'Table 1'!H7-'Table 3'!H7</f>
        <v>-22858.699000000022</v>
      </c>
      <c r="I7" s="336">
        <f>'Table 1'!I7-'Table 3'!I7</f>
        <v>-17514.935000000027</v>
      </c>
      <c r="J7" s="336">
        <f>'Table 1'!J7-'Table 3'!J7</f>
        <v>-10874.957000000024</v>
      </c>
      <c r="K7" s="336">
        <f>'Table 1'!K7-'Table 3'!K7</f>
        <v>-47161.315399999992</v>
      </c>
      <c r="L7" s="336">
        <f>'Table 1'!L7-'Table 3'!L7</f>
        <v>-60727.94749999998</v>
      </c>
    </row>
    <row r="8" spans="1:22" ht="24.75" customHeight="1">
      <c r="A8" s="71"/>
      <c r="B8" s="71"/>
      <c r="C8" s="71"/>
      <c r="D8" s="71"/>
      <c r="E8" s="71"/>
      <c r="F8" s="77"/>
      <c r="G8" s="79"/>
      <c r="H8" s="79"/>
      <c r="I8" s="79"/>
      <c r="J8" s="79"/>
      <c r="K8" s="343"/>
      <c r="L8" s="331"/>
    </row>
    <row r="9" spans="1:22" s="68" customFormat="1" ht="20.100000000000001" customHeight="1">
      <c r="A9" s="150" t="s">
        <v>76</v>
      </c>
      <c r="B9" s="483" t="s">
        <v>61</v>
      </c>
      <c r="C9" s="483"/>
      <c r="D9" s="483"/>
      <c r="E9" s="483"/>
      <c r="F9" s="385"/>
      <c r="G9" s="192">
        <f>'Table 1'!G9-'Table 3'!G9</f>
        <v>9187.8610000000008</v>
      </c>
      <c r="H9" s="192">
        <f>'Table 1'!H9-'Table 3'!H9</f>
        <v>10388.596</v>
      </c>
      <c r="I9" s="192">
        <f>'Table 1'!I9-'Table 3'!I9</f>
        <v>11134.885</v>
      </c>
      <c r="J9" s="192">
        <f>'Table 1'!J9-'Table 3'!J9</f>
        <v>11324.605</v>
      </c>
      <c r="K9" s="192">
        <f>'Table 1'!K9-'Table 3'!K9</f>
        <v>11922.217000000001</v>
      </c>
      <c r="L9" s="192">
        <f>'Table 1'!L9-'Table 3'!L9</f>
        <v>14113.686</v>
      </c>
    </row>
    <row r="10" spans="1:22" s="95" customFormat="1" ht="20.100000000000001" customHeight="1">
      <c r="A10" s="134"/>
      <c r="B10" s="490" t="s">
        <v>62</v>
      </c>
      <c r="C10" s="490"/>
      <c r="D10" s="490"/>
      <c r="E10" s="490"/>
      <c r="F10" s="77"/>
      <c r="G10" s="60"/>
      <c r="H10" s="60"/>
      <c r="I10" s="60"/>
      <c r="J10" s="60"/>
      <c r="K10" s="330"/>
      <c r="L10" s="330"/>
      <c r="M10" s="222"/>
      <c r="N10" s="222"/>
      <c r="O10" s="222"/>
      <c r="P10" s="222"/>
      <c r="Q10" s="222"/>
      <c r="R10" s="222"/>
      <c r="S10" s="222"/>
      <c r="T10" s="222"/>
      <c r="U10" s="222"/>
      <c r="V10" s="222"/>
    </row>
    <row r="11" spans="1:22" s="68" customFormat="1" ht="9" customHeight="1">
      <c r="A11" s="134"/>
      <c r="B11" s="155"/>
      <c r="C11" s="155"/>
      <c r="D11" s="155"/>
      <c r="E11" s="155"/>
      <c r="F11" s="77"/>
      <c r="G11" s="60"/>
      <c r="H11" s="60"/>
      <c r="I11" s="60"/>
      <c r="J11" s="60"/>
      <c r="K11" s="330"/>
      <c r="L11" s="330"/>
    </row>
    <row r="12" spans="1:22" s="153" customFormat="1" ht="20.100000000000001" customHeight="1">
      <c r="A12" s="150" t="s">
        <v>77</v>
      </c>
      <c r="B12" s="487" t="s">
        <v>13</v>
      </c>
      <c r="C12" s="487"/>
      <c r="D12" s="487"/>
      <c r="E12" s="487"/>
      <c r="F12" s="156"/>
      <c r="G12" s="192">
        <f>'Table 1'!G12-'Table 3'!G12</f>
        <v>-178.1840000000002</v>
      </c>
      <c r="H12" s="192">
        <f>'Table 1'!H12-'Table 3'!H12</f>
        <v>-108.50400000000013</v>
      </c>
      <c r="I12" s="192">
        <f>'Table 1'!I12-'Table 3'!I12</f>
        <v>197.81299999999987</v>
      </c>
      <c r="J12" s="192">
        <f>'Table 1'!J12-'Table 3'!J12</f>
        <v>-42.373000000000047</v>
      </c>
      <c r="K12" s="192">
        <f>'Table 1'!K12-'Table 3'!K12</f>
        <v>30.123000000000047</v>
      </c>
      <c r="L12" s="192">
        <f>'Table 1'!L12-'Table 3'!L12</f>
        <v>-226.48299999999972</v>
      </c>
    </row>
    <row r="13" spans="1:22" s="95" customFormat="1" ht="20.100000000000001" customHeight="1">
      <c r="A13" s="134"/>
      <c r="B13" s="490" t="s">
        <v>6</v>
      </c>
      <c r="C13" s="490"/>
      <c r="D13" s="490"/>
      <c r="E13" s="490"/>
      <c r="F13" s="77"/>
      <c r="G13" s="60"/>
      <c r="H13" s="60"/>
      <c r="I13" s="60"/>
      <c r="J13" s="60"/>
      <c r="K13" s="58"/>
      <c r="L13" s="58"/>
      <c r="M13" s="222"/>
      <c r="N13" s="222"/>
      <c r="O13" s="222"/>
      <c r="P13" s="222"/>
      <c r="Q13" s="222"/>
      <c r="R13" s="222"/>
      <c r="S13" s="222"/>
      <c r="T13" s="222"/>
      <c r="U13" s="222"/>
      <c r="V13" s="222"/>
    </row>
    <row r="14" spans="1:22" s="68" customFormat="1" ht="9" customHeight="1">
      <c r="A14" s="134"/>
      <c r="B14" s="155"/>
      <c r="C14" s="155"/>
      <c r="D14" s="155"/>
      <c r="E14" s="155"/>
      <c r="F14" s="77"/>
      <c r="G14" s="60"/>
      <c r="H14" s="60"/>
      <c r="I14" s="60"/>
      <c r="J14" s="60"/>
      <c r="K14" s="58"/>
      <c r="L14" s="58"/>
    </row>
    <row r="15" spans="1:22" s="68" customFormat="1" ht="20.100000000000001" customHeight="1">
      <c r="A15" s="150" t="s">
        <v>78</v>
      </c>
      <c r="B15" s="483" t="s">
        <v>196</v>
      </c>
      <c r="C15" s="483"/>
      <c r="D15" s="483"/>
      <c r="E15" s="483"/>
      <c r="F15" s="156"/>
      <c r="G15" s="192">
        <f>'Table 1'!G15-'Table 3'!G15</f>
        <v>-23458.766999999996</v>
      </c>
      <c r="H15" s="192">
        <f>'Table 1'!H15-'Table 3'!H15</f>
        <v>-29621.633000000009</v>
      </c>
      <c r="I15" s="192">
        <f>'Table 1'!I15-'Table 3'!I15</f>
        <v>-27687.988999999998</v>
      </c>
      <c r="J15" s="192">
        <f>'Table 1'!J15-'Table 3'!J15</f>
        <v>-25924.976000000002</v>
      </c>
      <c r="K15" s="192">
        <f>'Table 1'!K15-'Table 3'!K15</f>
        <v>-27427.2304</v>
      </c>
      <c r="L15" s="192">
        <f>'Table 1'!L15-'Table 3'!L15</f>
        <v>-32451.583999999999</v>
      </c>
    </row>
    <row r="16" spans="1:22" s="95" customFormat="1" ht="20.100000000000001" customHeight="1">
      <c r="A16" s="157"/>
      <c r="B16" s="134" t="s">
        <v>97</v>
      </c>
      <c r="C16" s="485" t="s">
        <v>197</v>
      </c>
      <c r="D16" s="485"/>
      <c r="E16" s="485"/>
      <c r="F16" s="77"/>
      <c r="G16" s="60">
        <f>'Table 1'!G16-'Table 3'!G16</f>
        <v>-16293.642</v>
      </c>
      <c r="H16" s="60">
        <f>'Table 1'!H16-'Table 3'!H16</f>
        <v>-21088.929000000004</v>
      </c>
      <c r="I16" s="60">
        <f>'Table 1'!I16-'Table 3'!I16</f>
        <v>-21645.258000000002</v>
      </c>
      <c r="J16" s="60">
        <f>'Table 1'!J16-'Table 3'!J16</f>
        <v>-20652.054</v>
      </c>
      <c r="K16" s="60">
        <f>'Table 1'!K16-'Table 3'!K16</f>
        <v>-18008.287000000004</v>
      </c>
      <c r="L16" s="60">
        <f>'Table 1'!L16-'Table 3'!L16</f>
        <v>-22003.198</v>
      </c>
      <c r="M16" s="222"/>
      <c r="N16" s="222"/>
      <c r="O16" s="222"/>
      <c r="P16" s="222"/>
      <c r="Q16" s="222"/>
      <c r="R16" s="222"/>
      <c r="S16" s="222"/>
      <c r="T16" s="222"/>
      <c r="U16" s="222"/>
      <c r="V16" s="222"/>
    </row>
    <row r="17" spans="1:22" s="95" customFormat="1" ht="20.100000000000001" customHeight="1">
      <c r="A17" s="157"/>
      <c r="B17" s="134"/>
      <c r="C17" s="72" t="s">
        <v>98</v>
      </c>
      <c r="D17" s="486" t="s">
        <v>198</v>
      </c>
      <c r="E17" s="486"/>
      <c r="F17" s="77"/>
      <c r="G17" s="133">
        <f>'Table 1'!G17-'Table 3'!G17</f>
        <v>-20191.251</v>
      </c>
      <c r="H17" s="133">
        <f>'Table 1'!H17-'Table 3'!H17</f>
        <v>-25178.733</v>
      </c>
      <c r="I17" s="133">
        <f>'Table 1'!I17-'Table 3'!I17</f>
        <v>-26011.788</v>
      </c>
      <c r="J17" s="133">
        <f>'Table 1'!J17-'Table 3'!J17</f>
        <v>-25358.851999999999</v>
      </c>
      <c r="K17" s="133">
        <f>'Table 1'!K17-'Table 3'!K17</f>
        <v>-23034.521999999997</v>
      </c>
      <c r="L17" s="133">
        <f>'Table 1'!L17-'Table 3'!L17</f>
        <v>-27725.319999999996</v>
      </c>
      <c r="M17" s="295"/>
      <c r="N17" s="295"/>
      <c r="O17" s="295"/>
      <c r="P17" s="295"/>
      <c r="Q17" s="295"/>
      <c r="R17" s="222"/>
      <c r="S17" s="222"/>
      <c r="T17" s="222"/>
      <c r="U17" s="222"/>
      <c r="V17" s="222"/>
    </row>
    <row r="18" spans="1:22" s="95" customFormat="1" ht="20.100000000000001" customHeight="1">
      <c r="A18" s="157"/>
      <c r="B18" s="134"/>
      <c r="C18" s="72" t="s">
        <v>99</v>
      </c>
      <c r="D18" s="486" t="s">
        <v>199</v>
      </c>
      <c r="E18" s="486"/>
      <c r="F18" s="77"/>
      <c r="G18" s="133">
        <f>'Table 1'!G18-'Table 3'!G18</f>
        <v>3897.6089999999999</v>
      </c>
      <c r="H18" s="133">
        <f>'Table 1'!H18-'Table 3'!H18</f>
        <v>4089.8039999999983</v>
      </c>
      <c r="I18" s="133">
        <f>'Table 1'!I18-'Table 3'!I18</f>
        <v>4366.5290000000005</v>
      </c>
      <c r="J18" s="133">
        <f>'Table 1'!J18-'Table 3'!J18</f>
        <v>4706.7979999999989</v>
      </c>
      <c r="K18" s="133">
        <f>'Table 1'!K18-'Table 3'!K18</f>
        <v>5026.2349999999951</v>
      </c>
      <c r="L18" s="133">
        <f>'Table 1'!L18-'Table 3'!L18</f>
        <v>5722.1219999999958</v>
      </c>
      <c r="M18" s="222"/>
      <c r="N18" s="222"/>
      <c r="O18" s="222"/>
      <c r="P18" s="222"/>
      <c r="Q18" s="222"/>
      <c r="R18" s="222"/>
      <c r="S18" s="222"/>
      <c r="T18" s="222"/>
      <c r="U18" s="222"/>
      <c r="V18" s="222"/>
    </row>
    <row r="19" spans="1:22" s="95" customFormat="1" ht="20.100000000000001" customHeight="1">
      <c r="A19" s="157"/>
      <c r="B19" s="134" t="s">
        <v>100</v>
      </c>
      <c r="C19" s="485" t="s">
        <v>200</v>
      </c>
      <c r="D19" s="485"/>
      <c r="E19" s="485"/>
      <c r="F19" s="77"/>
      <c r="G19" s="133">
        <f>'Table 1'!G19-'Table 3'!G19</f>
        <v>-4124.1479999999974</v>
      </c>
      <c r="H19" s="133">
        <f>'Table 1'!H19-'Table 3'!H19</f>
        <v>-5036.0990000000002</v>
      </c>
      <c r="I19" s="133">
        <f>'Table 1'!I19-'Table 3'!I19</f>
        <v>-3066.1279999999988</v>
      </c>
      <c r="J19" s="133">
        <f>'Table 1'!J19-'Table 3'!J19</f>
        <v>-2374.3780000000006</v>
      </c>
      <c r="K19" s="398">
        <f>'Table 1'!K19-'Table 3'!K19</f>
        <v>-7315.4329999999991</v>
      </c>
      <c r="L19" s="133">
        <f>'Table 1'!L19-'Table 3'!L19</f>
        <v>-8255.9939999999988</v>
      </c>
      <c r="M19" s="222"/>
      <c r="N19" s="222"/>
      <c r="O19" s="222"/>
      <c r="P19" s="222"/>
      <c r="Q19" s="222"/>
      <c r="R19" s="222"/>
      <c r="S19" s="222"/>
      <c r="T19" s="222"/>
      <c r="U19" s="222"/>
      <c r="V19" s="222"/>
    </row>
    <row r="20" spans="1:22" s="95" customFormat="1" ht="20.100000000000001" customHeight="1">
      <c r="A20" s="157"/>
      <c r="B20" s="134"/>
      <c r="C20" s="72" t="s">
        <v>101</v>
      </c>
      <c r="D20" s="485" t="s">
        <v>201</v>
      </c>
      <c r="E20" s="485"/>
      <c r="F20" s="485"/>
      <c r="G20" s="60">
        <f>'Table 1'!G20-'Table 3'!G20</f>
        <v>-7116.94</v>
      </c>
      <c r="H20" s="60">
        <f>'Table 1'!H20-'Table 3'!H20</f>
        <v>-8515.3990000000013</v>
      </c>
      <c r="I20" s="60">
        <f>'Table 1'!I20-'Table 3'!I20</f>
        <v>-8610.1350000000002</v>
      </c>
      <c r="J20" s="60">
        <f>'Table 1'!J20-'Table 3'!J20</f>
        <v>-7779.83</v>
      </c>
      <c r="K20" s="60">
        <f>'Table 1'!K20-'Table 3'!K20</f>
        <v>-7317.3870000000006</v>
      </c>
      <c r="L20" s="60">
        <f>'Table 1'!L20-'Table 3'!L20</f>
        <v>-7679.1239999999998</v>
      </c>
      <c r="M20" s="222"/>
      <c r="N20" s="222"/>
      <c r="O20" s="222"/>
      <c r="P20" s="222"/>
      <c r="Q20" s="222"/>
      <c r="R20" s="222"/>
      <c r="S20" s="222"/>
      <c r="T20" s="222"/>
      <c r="U20" s="222"/>
      <c r="V20" s="222"/>
    </row>
    <row r="21" spans="1:22" s="95" customFormat="1" ht="20.100000000000001" customHeight="1">
      <c r="A21" s="157"/>
      <c r="B21" s="134"/>
      <c r="C21" s="72" t="s">
        <v>102</v>
      </c>
      <c r="D21" s="485" t="s">
        <v>202</v>
      </c>
      <c r="E21" s="485"/>
      <c r="F21" s="485"/>
      <c r="G21" s="60">
        <f>'Table 1'!G21-'Table 3'!G21</f>
        <v>2992.7920000000004</v>
      </c>
      <c r="H21" s="60">
        <f>'Table 1'!H21-'Table 3'!H21</f>
        <v>3479.3000000000011</v>
      </c>
      <c r="I21" s="60">
        <f>'Table 1'!I21-'Table 3'!I21</f>
        <v>5544.0070000000005</v>
      </c>
      <c r="J21" s="60">
        <f>'Table 1'!J21-'Table 3'!J21</f>
        <v>5405.4519999999993</v>
      </c>
      <c r="K21" s="60">
        <f>'Table 1'!K21-'Table 3'!K21</f>
        <v>1.9540000000015425</v>
      </c>
      <c r="L21" s="60">
        <f>'Table 1'!L21-'Table 3'!L21</f>
        <v>-576.86999999999989</v>
      </c>
      <c r="M21" s="222"/>
      <c r="N21" s="222"/>
      <c r="O21" s="222"/>
      <c r="P21" s="222"/>
      <c r="Q21" s="222"/>
      <c r="R21" s="222"/>
      <c r="S21" s="222"/>
      <c r="T21" s="222"/>
      <c r="U21" s="222"/>
      <c r="V21" s="222"/>
    </row>
    <row r="22" spans="1:22" s="95" customFormat="1" ht="20.100000000000001" customHeight="1">
      <c r="A22" s="157"/>
      <c r="B22" s="134" t="s">
        <v>103</v>
      </c>
      <c r="C22" s="485" t="s">
        <v>203</v>
      </c>
      <c r="D22" s="485"/>
      <c r="E22" s="485"/>
      <c r="F22" s="77"/>
      <c r="G22" s="133">
        <f>'Table 1'!G22-'Table 3'!G22</f>
        <v>-3040.9769999999999</v>
      </c>
      <c r="H22" s="133">
        <f>'Table 1'!H22-'Table 3'!H22</f>
        <v>-3496.6049999999996</v>
      </c>
      <c r="I22" s="133">
        <f>'Table 1'!I22-'Table 3'!I22</f>
        <v>-2976.6029999999996</v>
      </c>
      <c r="J22" s="133">
        <f>'Table 1'!J22-'Table 3'!J22</f>
        <v>-2898.5439999999999</v>
      </c>
      <c r="K22" s="133">
        <f>'Table 1'!K22-'Table 3'!K22</f>
        <v>-2103.5103999999992</v>
      </c>
      <c r="L22" s="133">
        <f>'Table 1'!L22-'Table 3'!L22</f>
        <v>-2192.3919999999998</v>
      </c>
      <c r="M22" s="222"/>
      <c r="N22" s="222"/>
      <c r="O22" s="222"/>
      <c r="P22" s="222"/>
      <c r="Q22" s="222"/>
      <c r="R22" s="222"/>
      <c r="S22" s="222"/>
      <c r="T22" s="222"/>
      <c r="U22" s="222"/>
      <c r="V22" s="222"/>
    </row>
    <row r="23" spans="1:22" s="95" customFormat="1" ht="20.100000000000001" customHeight="1">
      <c r="A23" s="157"/>
      <c r="B23" s="134"/>
      <c r="C23" s="72" t="s">
        <v>166</v>
      </c>
      <c r="D23" s="485" t="s">
        <v>242</v>
      </c>
      <c r="E23" s="485"/>
      <c r="F23" s="485"/>
      <c r="G23" s="133">
        <f>'Table 1'!G23-'Table 3'!G23</f>
        <v>22.341000000000008</v>
      </c>
      <c r="H23" s="133">
        <f>'Table 1'!H23-'Table 3'!H23</f>
        <v>44.601999999999975</v>
      </c>
      <c r="I23" s="133">
        <f>'Table 1'!I23-'Table 3'!I23</f>
        <v>118.11500000000001</v>
      </c>
      <c r="J23" s="133">
        <f>'Table 1'!J23-'Table 3'!J23</f>
        <v>30.700000000000045</v>
      </c>
      <c r="K23" s="133">
        <f>'Table 1'!K23-'Table 3'!K23</f>
        <v>170.45600000000002</v>
      </c>
      <c r="L23" s="133">
        <f>'Table 1'!L23-'Table 3'!L23</f>
        <v>676.51599999999985</v>
      </c>
    </row>
    <row r="24" spans="1:22" s="95" customFormat="1" ht="19.5" customHeight="1">
      <c r="A24" s="157"/>
      <c r="B24" s="134"/>
      <c r="C24" s="72"/>
      <c r="D24" s="489" t="s">
        <v>172</v>
      </c>
      <c r="E24" s="489"/>
      <c r="F24" s="77"/>
      <c r="G24" s="133"/>
      <c r="H24" s="133"/>
      <c r="I24" s="133"/>
      <c r="J24" s="133"/>
      <c r="K24" s="133"/>
      <c r="L24" s="133"/>
    </row>
    <row r="25" spans="1:22" s="95" customFormat="1" ht="20.100000000000001" customHeight="1">
      <c r="A25" s="157"/>
      <c r="B25" s="134"/>
      <c r="C25" s="72" t="s">
        <v>167</v>
      </c>
      <c r="D25" s="485" t="s">
        <v>204</v>
      </c>
      <c r="E25" s="485"/>
      <c r="F25" s="485"/>
      <c r="G25" s="133">
        <f>'Table 1'!G25-'Table 3'!G25</f>
        <v>-3063.3179999999998</v>
      </c>
      <c r="H25" s="133">
        <f>'Table 1'!H25-'Table 3'!H25</f>
        <v>-3541.2069999999994</v>
      </c>
      <c r="I25" s="133">
        <f>'Table 1'!I25-'Table 3'!I25</f>
        <v>-3094.7179999999998</v>
      </c>
      <c r="J25" s="133">
        <f>'Table 1'!J25-'Table 3'!J25</f>
        <v>-2929.2440000000001</v>
      </c>
      <c r="K25" s="133">
        <f>'Table 1'!K25-'Table 3'!K25</f>
        <v>-2273.9663999999993</v>
      </c>
      <c r="L25" s="133">
        <f>'Table 1'!L25-'Table 3'!L25</f>
        <v>-2868.9079999999994</v>
      </c>
    </row>
    <row r="26" spans="1:22" s="68" customFormat="1" ht="9" customHeight="1">
      <c r="A26" s="157"/>
      <c r="B26" s="157"/>
      <c r="C26" s="77"/>
      <c r="D26" s="77"/>
      <c r="E26" s="77"/>
      <c r="F26" s="77"/>
      <c r="G26" s="133"/>
      <c r="H26" s="133"/>
      <c r="I26" s="133"/>
      <c r="J26" s="133"/>
      <c r="K26" s="133"/>
      <c r="L26" s="133"/>
    </row>
    <row r="27" spans="1:22" s="68" customFormat="1" ht="20.100000000000001" customHeight="1">
      <c r="A27" s="150" t="s">
        <v>79</v>
      </c>
      <c r="B27" s="483" t="s">
        <v>205</v>
      </c>
      <c r="C27" s="483"/>
      <c r="D27" s="483"/>
      <c r="E27" s="483"/>
      <c r="F27" s="156"/>
      <c r="G27" s="192">
        <f>'Table 1'!G27-'Table 3'!G27</f>
        <v>31515.302000000011</v>
      </c>
      <c r="H27" s="192">
        <f>'Table 1'!H27-'Table 3'!H27</f>
        <v>32469.633000000002</v>
      </c>
      <c r="I27" s="192">
        <f>'Table 1'!I27-'Table 3'!I27</f>
        <v>30217.663999999997</v>
      </c>
      <c r="J27" s="192">
        <f>'Table 1'!J27-'Table 3'!J27</f>
        <v>30833.486999999994</v>
      </c>
      <c r="K27" s="192">
        <f>'Table 1'!K27-'Table 3'!K27</f>
        <v>-7568.7409999999963</v>
      </c>
      <c r="L27" s="192">
        <f>'Table 1'!L27-'Table 3'!L27</f>
        <v>-14563.251</v>
      </c>
    </row>
    <row r="28" spans="1:22" s="95" customFormat="1" ht="20.100000000000001" customHeight="1">
      <c r="A28" s="134"/>
      <c r="B28" s="134">
        <v>4.0999999999999996</v>
      </c>
      <c r="C28" s="485" t="s">
        <v>206</v>
      </c>
      <c r="D28" s="485"/>
      <c r="E28" s="485"/>
      <c r="F28" s="77"/>
      <c r="G28" s="60">
        <f>'Table 1'!G28-'Table 3'!G28</f>
        <v>1418.6440000000002</v>
      </c>
      <c r="H28" s="60">
        <f>'Table 1'!H28-'Table 3'!H28</f>
        <v>1501.4739999999993</v>
      </c>
      <c r="I28" s="60">
        <f>'Table 1'!I28-'Table 3'!I28</f>
        <v>585.35400000000118</v>
      </c>
      <c r="J28" s="60">
        <f>'Table 1'!J28-'Table 3'!J28</f>
        <v>-1218.6620000000003</v>
      </c>
      <c r="K28" s="60">
        <f>'Table 1'!K28-'Table 3'!K28</f>
        <v>-3095.2939999999999</v>
      </c>
      <c r="L28" s="60">
        <f>'Table 1'!L28-'Table 3'!L28</f>
        <v>-3001.1750000000002</v>
      </c>
      <c r="M28" s="222"/>
      <c r="N28" s="222"/>
      <c r="O28" s="222"/>
      <c r="P28" s="222"/>
      <c r="Q28" s="222"/>
      <c r="R28" s="222"/>
      <c r="S28" s="222"/>
      <c r="T28" s="222"/>
      <c r="U28" s="222"/>
      <c r="V28" s="222"/>
    </row>
    <row r="29" spans="1:22" s="95" customFormat="1" ht="20.100000000000001" customHeight="1">
      <c r="A29" s="134"/>
      <c r="B29" s="134">
        <v>4.2</v>
      </c>
      <c r="C29" s="485" t="s">
        <v>207</v>
      </c>
      <c r="D29" s="485"/>
      <c r="E29" s="485"/>
      <c r="F29" s="77"/>
      <c r="G29" s="60">
        <f>'Table 1'!G29-'Table 3'!G29</f>
        <v>30096.65800000001</v>
      </c>
      <c r="H29" s="60">
        <f>'Table 1'!H29-'Table 3'!H29</f>
        <v>30968.159</v>
      </c>
      <c r="I29" s="60">
        <f>'Table 1'!I29-'Table 3'!I29</f>
        <v>29632.332000000002</v>
      </c>
      <c r="J29" s="60">
        <f>'Table 1'!J29-'Table 3'!J29</f>
        <v>32052.148999999998</v>
      </c>
      <c r="K29" s="117">
        <f>'Table 1'!K29-'Table 3'!K29</f>
        <v>-4473.4469999999983</v>
      </c>
      <c r="L29" s="60">
        <f>'Table 1'!L29-'Table 3'!L29</f>
        <v>-11562.075999999999</v>
      </c>
      <c r="M29" s="222"/>
      <c r="N29" s="222"/>
      <c r="O29" s="222"/>
      <c r="P29" s="222"/>
      <c r="Q29" s="222"/>
      <c r="R29" s="222"/>
      <c r="S29" s="222"/>
      <c r="T29" s="222"/>
      <c r="U29" s="222"/>
      <c r="V29" s="222"/>
    </row>
    <row r="30" spans="1:22" s="95" customFormat="1" ht="20.100000000000001" customHeight="1">
      <c r="A30" s="134"/>
      <c r="B30" s="159"/>
      <c r="C30" s="72" t="s">
        <v>58</v>
      </c>
      <c r="D30" s="485" t="s">
        <v>208</v>
      </c>
      <c r="E30" s="485"/>
      <c r="F30" s="485"/>
      <c r="G30" s="60">
        <f>'Table 1'!G30-'Table 3'!G30</f>
        <v>1054.752</v>
      </c>
      <c r="H30" s="60">
        <f>'Table 1'!H30-'Table 3'!H30</f>
        <v>1172.2919999999999</v>
      </c>
      <c r="I30" s="60">
        <f>'Table 1'!I30-'Table 3'!I30</f>
        <v>1294.8050000000001</v>
      </c>
      <c r="J30" s="60">
        <f>'Table 1'!J30-'Table 3'!J30</f>
        <v>1148.412</v>
      </c>
      <c r="K30" s="60">
        <f>'Table 1'!K30-'Table 3'!K30</f>
        <v>158.97399999999999</v>
      </c>
      <c r="L30" s="60">
        <f>'Table 1'!L30-'Table 3'!L30</f>
        <v>-43.686</v>
      </c>
      <c r="M30" s="222"/>
      <c r="N30" s="222"/>
      <c r="O30" s="222"/>
      <c r="P30" s="222"/>
      <c r="Q30" s="222"/>
      <c r="R30" s="222"/>
      <c r="S30" s="222"/>
      <c r="T30" s="222"/>
      <c r="U30" s="222"/>
      <c r="V30" s="222"/>
    </row>
    <row r="31" spans="1:22" s="95" customFormat="1" ht="20.100000000000001" customHeight="1">
      <c r="A31" s="134"/>
      <c r="B31" s="159"/>
      <c r="C31" s="72" t="s">
        <v>59</v>
      </c>
      <c r="D31" s="485" t="s">
        <v>209</v>
      </c>
      <c r="E31" s="485"/>
      <c r="F31" s="485"/>
      <c r="G31" s="60">
        <f>'Table 1'!G31-'Table 3'!G31</f>
        <v>-6577.2820000000002</v>
      </c>
      <c r="H31" s="60">
        <f>'Table 1'!H31-'Table 3'!H31</f>
        <v>-5953.9179999999997</v>
      </c>
      <c r="I31" s="60">
        <f>'Table 1'!I31-'Table 3'!I31</f>
        <v>-4353.75</v>
      </c>
      <c r="J31" s="60">
        <f>'Table 1'!J31-'Table 3'!J31</f>
        <v>-3187.7860000000001</v>
      </c>
      <c r="K31" s="60">
        <f>'Table 1'!K31-'Table 3'!K31</f>
        <v>-2606.2690000000002</v>
      </c>
      <c r="L31" s="60">
        <f>'Table 1'!L31-'Table 3'!L31</f>
        <v>-2417.3510000000001</v>
      </c>
      <c r="M31" s="222"/>
      <c r="N31" s="222"/>
      <c r="O31" s="222"/>
      <c r="P31" s="222"/>
      <c r="Q31" s="222"/>
      <c r="R31" s="222"/>
      <c r="S31" s="222"/>
      <c r="T31" s="222"/>
      <c r="U31" s="222"/>
      <c r="V31" s="222"/>
    </row>
    <row r="32" spans="1:22" s="95" customFormat="1" ht="20.100000000000001" customHeight="1">
      <c r="A32" s="134"/>
      <c r="B32" s="134"/>
      <c r="C32" s="72" t="s">
        <v>60</v>
      </c>
      <c r="D32" s="485" t="s">
        <v>210</v>
      </c>
      <c r="E32" s="485"/>
      <c r="F32" s="485"/>
      <c r="G32" s="60">
        <f>'Table 1'!G32-'Table 3'!G32</f>
        <v>35619.188999999998</v>
      </c>
      <c r="H32" s="60">
        <f>'Table 1'!H32-'Table 3'!H32</f>
        <v>35749.785000000003</v>
      </c>
      <c r="I32" s="60">
        <f>'Table 1'!I32-'Table 3'!I32</f>
        <v>32691.252999999997</v>
      </c>
      <c r="J32" s="60">
        <f>'Table 1'!J32-'Table 3'!J32</f>
        <v>34091.522999999994</v>
      </c>
      <c r="K32" s="60">
        <f>'Table 1'!K32-'Table 3'!K32</f>
        <v>-2026.1519999999982</v>
      </c>
      <c r="L32" s="60">
        <f>'Table 1'!L32-'Table 3'!L32</f>
        <v>-9101.0389999999989</v>
      </c>
      <c r="M32" s="222"/>
      <c r="N32" s="222"/>
      <c r="O32" s="222"/>
      <c r="P32" s="222"/>
      <c r="Q32" s="222"/>
      <c r="R32" s="222"/>
      <c r="S32" s="222"/>
      <c r="T32" s="222"/>
      <c r="U32" s="222"/>
      <c r="V32" s="222"/>
    </row>
    <row r="33" spans="1:22" s="68" customFormat="1" ht="9" customHeight="1">
      <c r="A33" s="134"/>
      <c r="B33" s="134"/>
      <c r="C33" s="72"/>
      <c r="D33" s="77"/>
      <c r="E33" s="77"/>
      <c r="F33" s="77"/>
      <c r="G33" s="60"/>
      <c r="H33" s="60"/>
      <c r="I33" s="60"/>
      <c r="J33" s="60"/>
      <c r="K33" s="60"/>
      <c r="L33" s="60"/>
    </row>
    <row r="34" spans="1:22" s="68" customFormat="1" ht="20.100000000000001" customHeight="1">
      <c r="A34" s="150" t="s">
        <v>80</v>
      </c>
      <c r="B34" s="483" t="s">
        <v>211</v>
      </c>
      <c r="C34" s="483"/>
      <c r="D34" s="483"/>
      <c r="E34" s="483"/>
      <c r="F34" s="156"/>
      <c r="G34" s="192">
        <f>'Table 1'!G34-'Table 3'!G34</f>
        <v>-8083.6690000000008</v>
      </c>
      <c r="H34" s="192">
        <f>'Table 1'!H34-'Table 3'!H34</f>
        <v>-12697.626</v>
      </c>
      <c r="I34" s="192">
        <f>'Table 1'!I34-'Table 3'!I34</f>
        <v>-8153.1309999999994</v>
      </c>
      <c r="J34" s="192">
        <f>'Table 1'!J34-'Table 3'!J34</f>
        <v>-2927.4350000000004</v>
      </c>
      <c r="K34" s="192">
        <f>'Table 1'!K34-'Table 3'!K34</f>
        <v>-582.11800000000039</v>
      </c>
      <c r="L34" s="192">
        <f>'Table 1'!L34-'Table 3'!L34</f>
        <v>-504.68199999999979</v>
      </c>
    </row>
    <row r="35" spans="1:22" s="68" customFormat="1" ht="9" customHeight="1">
      <c r="A35" s="157"/>
      <c r="B35" s="134"/>
      <c r="C35" s="77"/>
      <c r="D35" s="77"/>
      <c r="E35" s="77"/>
      <c r="F35" s="77"/>
      <c r="G35" s="224"/>
      <c r="H35" s="224"/>
      <c r="I35" s="224"/>
      <c r="J35" s="224"/>
      <c r="K35" s="224"/>
      <c r="L35" s="224"/>
    </row>
    <row r="36" spans="1:22" s="68" customFormat="1" ht="20.100000000000001" customHeight="1">
      <c r="A36" s="150" t="s">
        <v>81</v>
      </c>
      <c r="B36" s="483" t="s">
        <v>17</v>
      </c>
      <c r="C36" s="483"/>
      <c r="D36" s="483"/>
      <c r="E36" s="483"/>
      <c r="F36" s="156"/>
      <c r="G36" s="225">
        <f>'Table 1'!G36-'Table 3'!G36</f>
        <v>-7941.8029999999999</v>
      </c>
      <c r="H36" s="225">
        <f>'Table 1'!H36-'Table 3'!H36</f>
        <v>-8558.8420000000006</v>
      </c>
      <c r="I36" s="225">
        <f>'Table 1'!I36-'Table 3'!I36</f>
        <v>-8618.8809999999994</v>
      </c>
      <c r="J36" s="225">
        <f>'Table 1'!J36-'Table 3'!J36</f>
        <v>-8218.264000000001</v>
      </c>
      <c r="K36" s="225">
        <f>'Table 1'!K36-'Table 3'!K36</f>
        <v>-7627.9070000000011</v>
      </c>
      <c r="L36" s="225">
        <f>'Table 1'!L36-'Table 3'!L36</f>
        <v>-8394.7239999999983</v>
      </c>
    </row>
    <row r="37" spans="1:22" s="95" customFormat="1" ht="20.100000000000001" customHeight="1">
      <c r="A37" s="157"/>
      <c r="B37" s="484" t="s">
        <v>5</v>
      </c>
      <c r="C37" s="484"/>
      <c r="D37" s="484"/>
      <c r="E37" s="484"/>
      <c r="F37" s="77"/>
      <c r="G37" s="224"/>
      <c r="H37" s="224"/>
      <c r="I37" s="224"/>
      <c r="J37" s="224"/>
      <c r="K37" s="224"/>
      <c r="L37" s="224"/>
      <c r="M37" s="222"/>
      <c r="N37" s="222"/>
      <c r="O37" s="222"/>
      <c r="P37" s="222"/>
      <c r="Q37" s="222"/>
      <c r="R37" s="222"/>
      <c r="S37" s="222"/>
      <c r="T37" s="222"/>
      <c r="U37" s="222"/>
      <c r="V37" s="222"/>
    </row>
    <row r="38" spans="1:22" s="68" customFormat="1" ht="9" customHeight="1">
      <c r="A38" s="157"/>
      <c r="B38" s="157"/>
      <c r="C38" s="77"/>
      <c r="D38" s="77"/>
      <c r="E38" s="77"/>
      <c r="F38" s="77"/>
      <c r="G38" s="224"/>
      <c r="H38" s="224"/>
      <c r="I38" s="224"/>
      <c r="J38" s="224"/>
      <c r="K38" s="224"/>
      <c r="L38" s="224"/>
    </row>
    <row r="39" spans="1:22" s="68" customFormat="1" ht="20.100000000000001" customHeight="1">
      <c r="A39" s="150" t="s">
        <v>82</v>
      </c>
      <c r="B39" s="483" t="s">
        <v>212</v>
      </c>
      <c r="C39" s="483"/>
      <c r="D39" s="483"/>
      <c r="E39" s="483"/>
      <c r="F39" s="156"/>
      <c r="G39" s="192">
        <f>'Table 1'!G39-'Table 3'!G39</f>
        <v>-139.73500000000013</v>
      </c>
      <c r="H39" s="192">
        <f>'Table 1'!H39-'Table 3'!H39</f>
        <v>-68.335999999999785</v>
      </c>
      <c r="I39" s="192">
        <f>'Table 1'!I39-'Table 3'!I39</f>
        <v>-142.54299999999967</v>
      </c>
      <c r="J39" s="192">
        <f>'Table 1'!J39-'Table 3'!J39</f>
        <v>-149.10699999999997</v>
      </c>
      <c r="K39" s="192">
        <f>'Table 1'!K39-'Table 3'!K39</f>
        <v>120.55600000000004</v>
      </c>
      <c r="L39" s="192">
        <f>'Table 1'!L39-'Table 3'!L39</f>
        <v>-93.653999999999996</v>
      </c>
    </row>
    <row r="40" spans="1:22" s="68" customFormat="1" ht="9" customHeight="1">
      <c r="A40" s="157"/>
      <c r="B40" s="157"/>
      <c r="C40" s="77"/>
      <c r="D40" s="77"/>
      <c r="E40" s="77"/>
      <c r="F40" s="77"/>
      <c r="G40" s="224"/>
      <c r="H40" s="224"/>
      <c r="I40" s="224"/>
      <c r="J40" s="224"/>
      <c r="K40" s="224"/>
      <c r="L40" s="224"/>
    </row>
    <row r="41" spans="1:22" s="153" customFormat="1" ht="20.100000000000001" customHeight="1">
      <c r="A41" s="150" t="s">
        <v>83</v>
      </c>
      <c r="B41" s="483" t="s">
        <v>18</v>
      </c>
      <c r="C41" s="483"/>
      <c r="D41" s="483"/>
      <c r="E41" s="483"/>
      <c r="F41" s="156"/>
      <c r="G41" s="192">
        <f>'Table 1'!G41-'Table 3'!G41</f>
        <v>-5116.277</v>
      </c>
      <c r="H41" s="192">
        <f>'Table 1'!H41-'Table 3'!H41</f>
        <v>-6615.5939999999991</v>
      </c>
      <c r="I41" s="192">
        <f>'Table 1'!I41-'Table 3'!I41</f>
        <v>-7032.4679999999989</v>
      </c>
      <c r="J41" s="192">
        <f>'Table 1'!J41-'Table 3'!J41</f>
        <v>-8279.607</v>
      </c>
      <c r="K41" s="192">
        <f>'Table 1'!K41-'Table 3'!K41</f>
        <v>-9055.2459999999992</v>
      </c>
      <c r="L41" s="192">
        <f>'Table 1'!L41-'Table 3'!L41</f>
        <v>-9528.4369999999999</v>
      </c>
    </row>
    <row r="42" spans="1:22" s="95" customFormat="1" ht="20.100000000000001" customHeight="1">
      <c r="A42" s="134"/>
      <c r="B42" s="484" t="s">
        <v>7</v>
      </c>
      <c r="C42" s="484"/>
      <c r="D42" s="484"/>
      <c r="E42" s="484"/>
      <c r="F42" s="77"/>
      <c r="G42" s="60"/>
      <c r="H42" s="60"/>
      <c r="I42" s="60"/>
      <c r="J42" s="60"/>
      <c r="K42" s="60"/>
      <c r="L42" s="60"/>
      <c r="M42" s="222"/>
      <c r="N42" s="222"/>
      <c r="O42" s="222"/>
      <c r="P42" s="222"/>
      <c r="Q42" s="222"/>
      <c r="R42" s="222"/>
      <c r="S42" s="222"/>
      <c r="T42" s="222"/>
      <c r="U42" s="222"/>
      <c r="V42" s="222"/>
    </row>
    <row r="43" spans="1:22" s="95" customFormat="1" ht="20.100000000000001" customHeight="1">
      <c r="A43" s="134"/>
      <c r="B43" s="161" t="s">
        <v>184</v>
      </c>
      <c r="C43" s="485" t="s">
        <v>213</v>
      </c>
      <c r="D43" s="485"/>
      <c r="E43" s="485"/>
      <c r="F43" s="162"/>
      <c r="G43" s="60">
        <f>'Table 1'!G43-'Table 3'!G43</f>
        <v>-2689.8669999999997</v>
      </c>
      <c r="H43" s="60">
        <f>'Table 1'!H43-'Table 3'!H43</f>
        <v>-3604.4839999999999</v>
      </c>
      <c r="I43" s="60">
        <f>'Table 1'!I43-'Table 3'!I43</f>
        <v>-4189.2960000000003</v>
      </c>
      <c r="J43" s="60">
        <f>'Table 1'!J43-'Table 3'!J43</f>
        <v>-6122.375</v>
      </c>
      <c r="K43" s="60">
        <f>'Table 1'!K43-'Table 3'!K43</f>
        <v>-7173.6279999999997</v>
      </c>
      <c r="L43" s="60">
        <f>'Table 1'!L43-'Table 3'!L43</f>
        <v>-7816.5119999999988</v>
      </c>
      <c r="M43" s="222"/>
      <c r="N43" s="222"/>
      <c r="O43" s="222"/>
      <c r="P43" s="222"/>
      <c r="Q43" s="222"/>
      <c r="R43" s="222"/>
      <c r="S43" s="222"/>
      <c r="T43" s="222"/>
      <c r="U43" s="222"/>
      <c r="V43" s="222"/>
    </row>
    <row r="44" spans="1:22" s="95" customFormat="1" ht="20.100000000000001" customHeight="1">
      <c r="A44" s="134"/>
      <c r="B44" s="161" t="s">
        <v>185</v>
      </c>
      <c r="C44" s="485" t="s">
        <v>183</v>
      </c>
      <c r="D44" s="485"/>
      <c r="E44" s="485"/>
      <c r="F44" s="162"/>
      <c r="G44" s="60">
        <f>'Table 1'!G44-'Table 3'!G44</f>
        <v>-2426.4110000000001</v>
      </c>
      <c r="H44" s="60">
        <f>'Table 1'!H44-'Table 3'!H44</f>
        <v>-3011.1089999999999</v>
      </c>
      <c r="I44" s="60">
        <f>'Table 1'!I44-'Table 3'!I44</f>
        <v>-2843.172</v>
      </c>
      <c r="J44" s="60">
        <f>'Table 1'!J44-'Table 3'!J44</f>
        <v>-2157.232</v>
      </c>
      <c r="K44" s="60">
        <f>'Table 1'!K44-'Table 3'!K44</f>
        <v>-1881.6179999999999</v>
      </c>
      <c r="L44" s="60">
        <f>'Table 1'!L44-'Table 3'!L44</f>
        <v>-1711.9250000000002</v>
      </c>
      <c r="M44" s="222"/>
      <c r="N44" s="222"/>
      <c r="O44" s="222"/>
      <c r="P44" s="222"/>
      <c r="Q44" s="222"/>
      <c r="R44" s="222"/>
      <c r="S44" s="222"/>
      <c r="T44" s="222"/>
      <c r="U44" s="222"/>
      <c r="V44" s="222"/>
    </row>
    <row r="45" spans="1:22" s="95" customFormat="1" ht="15" customHeight="1">
      <c r="A45" s="134"/>
      <c r="B45" s="163"/>
      <c r="C45" s="491" t="s">
        <v>182</v>
      </c>
      <c r="D45" s="491"/>
      <c r="E45" s="491"/>
      <c r="F45" s="162"/>
      <c r="G45" s="60"/>
      <c r="H45" s="60"/>
      <c r="I45" s="60"/>
      <c r="J45" s="60"/>
      <c r="K45" s="60"/>
      <c r="L45" s="60"/>
      <c r="M45" s="222"/>
      <c r="N45" s="222"/>
      <c r="O45" s="222"/>
      <c r="P45" s="222"/>
      <c r="Q45" s="222"/>
      <c r="R45" s="222"/>
      <c r="S45" s="222"/>
      <c r="T45" s="222"/>
      <c r="U45" s="222"/>
      <c r="V45" s="222"/>
    </row>
    <row r="46" spans="1:22" s="68" customFormat="1" ht="9" customHeight="1">
      <c r="A46" s="134"/>
      <c r="B46" s="164"/>
      <c r="C46" s="77"/>
      <c r="D46" s="77"/>
      <c r="E46" s="77"/>
      <c r="F46" s="77"/>
      <c r="G46" s="60"/>
      <c r="H46" s="60"/>
      <c r="I46" s="60"/>
      <c r="J46" s="60"/>
      <c r="K46" s="60"/>
      <c r="L46" s="60"/>
    </row>
    <row r="47" spans="1:22" s="153" customFormat="1" ht="20.100000000000001" customHeight="1">
      <c r="A47" s="150" t="s">
        <v>84</v>
      </c>
      <c r="B47" s="487" t="s">
        <v>19</v>
      </c>
      <c r="C47" s="487"/>
      <c r="D47" s="487"/>
      <c r="E47" s="487"/>
      <c r="F47" s="156"/>
      <c r="G47" s="226">
        <f>'Table 1'!G47-'Table 3'!G47</f>
        <v>-2761.5030000000006</v>
      </c>
      <c r="H47" s="226">
        <f>'Table 1'!H47-'Table 3'!H47</f>
        <v>-1546.5079999999998</v>
      </c>
      <c r="I47" s="226">
        <f>'Table 1'!I47-'Table 3'!I47</f>
        <v>-1732.9500000000007</v>
      </c>
      <c r="J47" s="226">
        <f>'Table 1'!J47-'Table 3'!J47</f>
        <v>-2230.6440000000002</v>
      </c>
      <c r="K47" s="226">
        <f>'Table 1'!K47-'Table 3'!K47</f>
        <v>-3391.4629999999997</v>
      </c>
      <c r="L47" s="226">
        <f>'Table 1'!L47-'Table 3'!L47</f>
        <v>-3781.6330000000016</v>
      </c>
    </row>
    <row r="48" spans="1:22" s="95" customFormat="1" ht="20.100000000000001" customHeight="1">
      <c r="A48" s="134"/>
      <c r="B48" s="490" t="s">
        <v>8</v>
      </c>
      <c r="C48" s="490"/>
      <c r="D48" s="490"/>
      <c r="E48" s="490"/>
      <c r="F48" s="77"/>
      <c r="G48" s="60"/>
      <c r="H48" s="60"/>
      <c r="I48" s="60"/>
      <c r="J48" s="60"/>
      <c r="K48" s="60"/>
      <c r="L48" s="60"/>
      <c r="M48" s="222"/>
      <c r="N48" s="222"/>
      <c r="O48" s="222"/>
      <c r="P48" s="222"/>
      <c r="Q48" s="222"/>
      <c r="R48" s="222"/>
      <c r="S48" s="222"/>
      <c r="T48" s="222"/>
      <c r="U48" s="222"/>
      <c r="V48" s="222"/>
    </row>
    <row r="49" spans="1:22" s="95" customFormat="1" ht="20.100000000000001" customHeight="1">
      <c r="A49" s="134"/>
      <c r="B49" s="165">
        <v>9.1</v>
      </c>
      <c r="C49" s="486" t="s">
        <v>214</v>
      </c>
      <c r="D49" s="486"/>
      <c r="E49" s="486"/>
      <c r="F49" s="77"/>
      <c r="G49" s="60">
        <f>'Table 1'!G49-'Table 3'!G49</f>
        <v>-2665.7990000000004</v>
      </c>
      <c r="H49" s="60">
        <f>'Table 1'!H49-'Table 3'!H49</f>
        <v>-2284.2469999999994</v>
      </c>
      <c r="I49" s="60">
        <f>'Table 1'!I49-'Table 3'!I49</f>
        <v>-1331.027</v>
      </c>
      <c r="J49" s="60">
        <f>'Table 1'!J49-'Table 3'!J49</f>
        <v>-1811.2490000000003</v>
      </c>
      <c r="K49" s="60">
        <f>'Table 1'!K49-'Table 3'!K49</f>
        <v>-2096.7779999999993</v>
      </c>
      <c r="L49" s="60">
        <f>'Table 1'!L49-'Table 3'!L49</f>
        <v>-2558.5419999999995</v>
      </c>
      <c r="M49" s="222"/>
      <c r="N49" s="222"/>
      <c r="O49" s="222"/>
      <c r="P49" s="222"/>
      <c r="Q49" s="222"/>
      <c r="R49" s="222"/>
      <c r="S49" s="222"/>
      <c r="T49" s="222"/>
      <c r="U49" s="222"/>
      <c r="V49" s="222"/>
    </row>
    <row r="50" spans="1:22" s="95" customFormat="1" ht="20.100000000000001" customHeight="1">
      <c r="A50" s="134"/>
      <c r="B50" s="166" t="s">
        <v>96</v>
      </c>
      <c r="C50" s="486" t="s">
        <v>215</v>
      </c>
      <c r="D50" s="486"/>
      <c r="E50" s="486"/>
      <c r="F50" s="72"/>
      <c r="G50" s="60">
        <f>'Table 1'!G50-'Table 3'!G50</f>
        <v>642.48299999999927</v>
      </c>
      <c r="H50" s="60">
        <f>'Table 1'!H50-'Table 3'!H50</f>
        <v>1349.280999999999</v>
      </c>
      <c r="I50" s="60">
        <f>'Table 1'!I50-'Table 3'!I50</f>
        <v>411.02600000000075</v>
      </c>
      <c r="J50" s="60">
        <f>'Table 1'!J50-'Table 3'!J50</f>
        <v>431.12099999999919</v>
      </c>
      <c r="K50" s="60">
        <f>'Table 1'!K50-'Table 3'!K50</f>
        <v>-675.54800000000068</v>
      </c>
      <c r="L50" s="60">
        <f>'Table 1'!L50-'Table 3'!L50</f>
        <v>-745.2440000000006</v>
      </c>
      <c r="M50" s="222"/>
      <c r="N50" s="222"/>
      <c r="O50" s="222"/>
      <c r="P50" s="222"/>
      <c r="Q50" s="222"/>
      <c r="R50" s="222"/>
      <c r="S50" s="222"/>
      <c r="T50" s="222"/>
      <c r="U50" s="222"/>
      <c r="V50" s="222"/>
    </row>
    <row r="51" spans="1:22" ht="20.100000000000001" customHeight="1">
      <c r="A51" s="134"/>
      <c r="B51" s="165" t="s">
        <v>104</v>
      </c>
      <c r="C51" s="485" t="s">
        <v>216</v>
      </c>
      <c r="D51" s="485"/>
      <c r="E51" s="485"/>
      <c r="F51" s="72"/>
      <c r="G51" s="60">
        <f>'Table 1'!G51-'Table 3'!G51</f>
        <v>-738.18700000000013</v>
      </c>
      <c r="H51" s="60">
        <f>'Table 1'!H51-'Table 3'!H51</f>
        <v>-611.54200000000003</v>
      </c>
      <c r="I51" s="60">
        <f>'Table 1'!I51-'Table 3'!I51</f>
        <v>-812.94299999999998</v>
      </c>
      <c r="J51" s="60">
        <f>'Table 1'!J51-'Table 3'!J51</f>
        <v>-850.51600000000008</v>
      </c>
      <c r="K51" s="60">
        <f>'Table 1'!K51-'Table 3'!K51</f>
        <v>-619.13700000000006</v>
      </c>
      <c r="L51" s="60">
        <f>'Table 1'!L51-'Table 3'!L51</f>
        <v>-477.84700000000021</v>
      </c>
    </row>
    <row r="52" spans="1:22" s="194" customFormat="1" ht="9" customHeight="1">
      <c r="A52" s="134"/>
      <c r="B52" s="134"/>
      <c r="C52" s="77"/>
      <c r="D52" s="72"/>
      <c r="E52" s="72"/>
      <c r="F52" s="72"/>
      <c r="G52" s="60"/>
      <c r="H52" s="60"/>
      <c r="I52" s="60"/>
      <c r="J52" s="60"/>
      <c r="K52" s="60"/>
      <c r="L52" s="60"/>
    </row>
    <row r="53" spans="1:22" s="68" customFormat="1" ht="20.100000000000001" customHeight="1">
      <c r="A53" s="150" t="s">
        <v>85</v>
      </c>
      <c r="B53" s="167" t="s">
        <v>217</v>
      </c>
      <c r="C53" s="156"/>
      <c r="D53" s="156"/>
      <c r="E53" s="156"/>
      <c r="F53" s="156"/>
      <c r="G53" s="225">
        <f>'Table 1'!G53-'Table 3'!G53</f>
        <v>-9603.3499999999949</v>
      </c>
      <c r="H53" s="225">
        <f>'Table 1'!H53-'Table 3'!H53</f>
        <v>-3664.6270000000004</v>
      </c>
      <c r="I53" s="225">
        <f>'Table 1'!I53-'Table 3'!I53</f>
        <v>-3654.5620000000017</v>
      </c>
      <c r="J53" s="225">
        <f>'Table 1'!J53-'Table 3'!J53</f>
        <v>-3576.4689999999973</v>
      </c>
      <c r="K53" s="225">
        <f>'Table 1'!K53-'Table 3'!K53</f>
        <v>-2496.1519999999982</v>
      </c>
      <c r="L53" s="225">
        <f>'Table 1'!L53-'Table 3'!L53</f>
        <v>-3868.773000000001</v>
      </c>
    </row>
    <row r="54" spans="1:22" s="135" customFormat="1" ht="20.100000000000001" customHeight="1">
      <c r="A54" s="134"/>
      <c r="B54" s="165">
        <v>10.1</v>
      </c>
      <c r="C54" s="501" t="s">
        <v>171</v>
      </c>
      <c r="D54" s="501"/>
      <c r="E54" s="501"/>
      <c r="F54" s="72"/>
      <c r="G54" s="60">
        <f>'Table 1'!G54-'Table 3'!G54</f>
        <v>548.55700000000002</v>
      </c>
      <c r="H54" s="60">
        <f>'Table 1'!H54-'Table 3'!H54</f>
        <v>802.99400000000003</v>
      </c>
      <c r="I54" s="60">
        <f>'Table 1'!I54-'Table 3'!I54</f>
        <v>591.43500000000017</v>
      </c>
      <c r="J54" s="60">
        <f>'Table 1'!J54-'Table 3'!J54</f>
        <v>56.807999999999993</v>
      </c>
      <c r="K54" s="60">
        <f>'Table 1'!K54-'Table 3'!K54</f>
        <v>153.00799999999981</v>
      </c>
      <c r="L54" s="117">
        <f>'Table 1'!L54-'Table 3'!L54</f>
        <v>279.61499999999978</v>
      </c>
      <c r="M54" s="227"/>
      <c r="N54" s="227"/>
      <c r="O54" s="227"/>
      <c r="P54" s="227"/>
      <c r="Q54" s="227"/>
      <c r="R54" s="227"/>
      <c r="S54" s="227"/>
      <c r="T54" s="227"/>
      <c r="U54" s="227"/>
      <c r="V54" s="227"/>
    </row>
    <row r="55" spans="1:22" ht="20.100000000000001" customHeight="1">
      <c r="A55" s="134"/>
      <c r="B55" s="165"/>
      <c r="C55" s="489" t="s">
        <v>1</v>
      </c>
      <c r="D55" s="489"/>
      <c r="E55" s="489"/>
      <c r="F55" s="72"/>
      <c r="G55" s="60"/>
      <c r="H55" s="60"/>
      <c r="I55" s="60"/>
      <c r="J55" s="60"/>
      <c r="K55" s="60"/>
      <c r="L55" s="60"/>
    </row>
    <row r="56" spans="1:22" s="135" customFormat="1" ht="19.5" customHeight="1">
      <c r="A56" s="134"/>
      <c r="B56" s="217">
        <v>10.199999999999999</v>
      </c>
      <c r="C56" s="495" t="s">
        <v>22</v>
      </c>
      <c r="D56" s="495"/>
      <c r="E56" s="495"/>
      <c r="F56" s="72"/>
      <c r="G56" s="67">
        <f>'Table 1'!G56-'Table 3'!G56</f>
        <v>1154.9249999999993</v>
      </c>
      <c r="H56" s="67">
        <f>'Table 1'!H56-'Table 3'!H56</f>
        <v>1425.3670000000002</v>
      </c>
      <c r="I56" s="67">
        <f>'Table 1'!I56-'Table 3'!I56</f>
        <v>1218.2619999999988</v>
      </c>
      <c r="J56" s="67">
        <f>'Table 1'!J56-'Table 3'!J56</f>
        <v>944.86599999999999</v>
      </c>
      <c r="K56" s="67">
        <f>'Table 1'!K56-'Table 3'!K56</f>
        <v>1328.0529999999981</v>
      </c>
      <c r="L56" s="67">
        <f>'Table 1'!L56-'Table 3'!L56</f>
        <v>393.23400000000038</v>
      </c>
      <c r="M56" s="227"/>
      <c r="N56" s="227"/>
      <c r="O56" s="227"/>
      <c r="P56" s="227"/>
      <c r="Q56" s="227"/>
      <c r="R56" s="227"/>
      <c r="S56" s="227"/>
      <c r="T56" s="227"/>
      <c r="U56" s="227"/>
      <c r="V56" s="227"/>
    </row>
    <row r="57" spans="1:22" ht="20.100000000000001" customHeight="1">
      <c r="A57" s="134"/>
      <c r="B57" s="165"/>
      <c r="C57" s="489" t="s">
        <v>2</v>
      </c>
      <c r="D57" s="489"/>
      <c r="E57" s="489"/>
      <c r="F57" s="72"/>
      <c r="G57" s="60"/>
      <c r="H57" s="60"/>
      <c r="I57" s="60"/>
      <c r="J57" s="60"/>
      <c r="K57" s="60"/>
      <c r="L57" s="60"/>
    </row>
    <row r="58" spans="1:22" ht="20.100000000000001" customHeight="1">
      <c r="A58" s="134"/>
      <c r="B58" s="165"/>
      <c r="C58" s="72" t="s">
        <v>51</v>
      </c>
      <c r="D58" s="485" t="s">
        <v>218</v>
      </c>
      <c r="E58" s="485"/>
      <c r="F58" s="485"/>
      <c r="G58" s="60">
        <f>'Table 1'!G58-'Table 3'!G58</f>
        <v>-260.51900000000001</v>
      </c>
      <c r="H58" s="60">
        <f>'Table 1'!H58-'Table 3'!H58</f>
        <v>-178.97699999999998</v>
      </c>
      <c r="I58" s="60">
        <f>'Table 1'!I58-'Table 3'!I58</f>
        <v>-245.279</v>
      </c>
      <c r="J58" s="60">
        <f>'Table 1'!J58-'Table 3'!J58</f>
        <v>-331.56699999999995</v>
      </c>
      <c r="K58" s="60">
        <f>'Table 1'!K58-'Table 3'!K58</f>
        <v>-267.60399999999998</v>
      </c>
      <c r="L58" s="60">
        <f>'Table 1'!L58-'Table 3'!L58</f>
        <v>-179.29200000000003</v>
      </c>
    </row>
    <row r="59" spans="1:22" ht="20.100000000000001" customHeight="1">
      <c r="A59" s="134"/>
      <c r="B59" s="165"/>
      <c r="C59" s="72" t="s">
        <v>52</v>
      </c>
      <c r="D59" s="485" t="s">
        <v>219</v>
      </c>
      <c r="E59" s="485"/>
      <c r="F59" s="485"/>
      <c r="G59" s="60">
        <f>'Table 1'!G59-'Table 3'!G59</f>
        <v>246.93299999999994</v>
      </c>
      <c r="H59" s="60">
        <f>'Table 1'!H59-'Table 3'!H59</f>
        <v>0.88499999999999091</v>
      </c>
      <c r="I59" s="60">
        <f>'Table 1'!I59-'Table 3'!I59</f>
        <v>-97.601999999999862</v>
      </c>
      <c r="J59" s="60">
        <f>'Table 1'!J59-'Table 3'!J59</f>
        <v>166.01800000000003</v>
      </c>
      <c r="K59" s="60">
        <f>'Table 1'!K59-'Table 3'!K59</f>
        <v>262.02699999999993</v>
      </c>
      <c r="L59" s="60">
        <f>'Table 1'!L59-'Table 3'!L59</f>
        <v>636.40699999999981</v>
      </c>
    </row>
    <row r="60" spans="1:22" ht="20.100000000000001" customHeight="1">
      <c r="A60" s="134"/>
      <c r="B60" s="165"/>
      <c r="C60" s="72" t="s">
        <v>53</v>
      </c>
      <c r="D60" s="485" t="s">
        <v>240</v>
      </c>
      <c r="E60" s="485"/>
      <c r="F60" s="485"/>
      <c r="G60" s="60">
        <f>'Table 1'!G60-'Table 3'!G60</f>
        <v>1168.5109999999995</v>
      </c>
      <c r="H60" s="60">
        <f>'Table 1'!H60-'Table 3'!H60</f>
        <v>1603.4590000000007</v>
      </c>
      <c r="I60" s="60">
        <f>'Table 1'!I60-'Table 3'!I60</f>
        <v>1561.143</v>
      </c>
      <c r="J60" s="60">
        <f>'Table 1'!J60-'Table 3'!J60</f>
        <v>1110.4150000000009</v>
      </c>
      <c r="K60" s="60">
        <f>'Table 1'!K60-'Table 3'!K60</f>
        <v>1333.6299999999992</v>
      </c>
      <c r="L60" s="60">
        <f>'Table 1'!L60-'Table 3'!L60</f>
        <v>-63.880999999999403</v>
      </c>
    </row>
    <row r="61" spans="1:22" ht="19.5" customHeight="1">
      <c r="A61" s="134"/>
      <c r="B61" s="165"/>
      <c r="C61" s="72"/>
      <c r="D61" s="489" t="s">
        <v>170</v>
      </c>
      <c r="E61" s="489"/>
      <c r="F61" s="489"/>
      <c r="G61" s="60"/>
      <c r="H61" s="60"/>
      <c r="I61" s="60"/>
      <c r="J61" s="60"/>
      <c r="K61" s="60"/>
      <c r="L61" s="60"/>
    </row>
    <row r="62" spans="1:22" s="135" customFormat="1" ht="19.5" customHeight="1">
      <c r="A62" s="134"/>
      <c r="B62" s="165">
        <v>10.3</v>
      </c>
      <c r="C62" s="488" t="s">
        <v>169</v>
      </c>
      <c r="D62" s="488"/>
      <c r="E62" s="488"/>
      <c r="F62" s="72"/>
      <c r="G62" s="133">
        <f>'Table 1'!G62-'Table 3'!G62</f>
        <v>-11306.831999999999</v>
      </c>
      <c r="H62" s="133">
        <f>'Table 1'!H62-'Table 3'!H62</f>
        <v>-5892.9880000000012</v>
      </c>
      <c r="I62" s="133">
        <f>'Table 1'!I62-'Table 3'!I62</f>
        <v>-5464.2590000000018</v>
      </c>
      <c r="J62" s="133">
        <f>'Table 1'!J62-'Table 3'!J62</f>
        <v>-4578.143</v>
      </c>
      <c r="K62" s="133">
        <f>'Table 1'!K62-'Table 3'!K62</f>
        <v>-3977.2129999999979</v>
      </c>
      <c r="L62" s="133">
        <f>'Table 1'!L62-'Table 3'!L62</f>
        <v>-4541.6219999999994</v>
      </c>
      <c r="M62" s="227"/>
      <c r="N62" s="227"/>
      <c r="O62" s="227"/>
      <c r="P62" s="227"/>
      <c r="Q62" s="227"/>
      <c r="R62" s="227"/>
      <c r="S62" s="227"/>
      <c r="T62" s="227"/>
      <c r="U62" s="227"/>
      <c r="V62" s="227"/>
    </row>
    <row r="63" spans="1:22" s="135" customFormat="1" ht="15" customHeight="1">
      <c r="A63" s="134"/>
      <c r="B63" s="165"/>
      <c r="C63" s="384" t="s">
        <v>168</v>
      </c>
      <c r="D63" s="386"/>
      <c r="E63" s="386"/>
      <c r="F63" s="72"/>
      <c r="G63" s="133"/>
      <c r="H63" s="133"/>
      <c r="I63" s="133"/>
      <c r="J63" s="133"/>
      <c r="K63" s="133"/>
      <c r="L63" s="133"/>
      <c r="M63" s="227"/>
      <c r="N63" s="227"/>
      <c r="O63" s="227"/>
      <c r="P63" s="227"/>
      <c r="Q63" s="227"/>
      <c r="R63" s="227"/>
      <c r="S63" s="227"/>
      <c r="T63" s="227"/>
      <c r="U63" s="227"/>
      <c r="V63" s="227"/>
    </row>
    <row r="64" spans="1:22" ht="20.100000000000001" customHeight="1">
      <c r="A64" s="134"/>
      <c r="B64" s="134"/>
      <c r="C64" s="489" t="s">
        <v>10</v>
      </c>
      <c r="D64" s="489"/>
      <c r="E64" s="489"/>
      <c r="F64" s="72"/>
      <c r="G64" s="60"/>
      <c r="H64" s="60"/>
      <c r="I64" s="60"/>
      <c r="J64" s="60"/>
      <c r="K64" s="60"/>
      <c r="L64" s="60"/>
    </row>
    <row r="65" spans="1:22" s="135" customFormat="1" ht="20.100000000000001" customHeight="1">
      <c r="A65" s="134"/>
      <c r="B65" s="134"/>
      <c r="C65" s="72" t="s">
        <v>54</v>
      </c>
      <c r="D65" s="498" t="s">
        <v>64</v>
      </c>
      <c r="E65" s="498"/>
      <c r="F65" s="72"/>
      <c r="G65" s="60">
        <f>'Table 1'!G65-'Table 3'!G65</f>
        <v>-6956.4779999999992</v>
      </c>
      <c r="H65" s="60">
        <f>'Table 1'!H65-'Table 3'!H65</f>
        <v>-2664.2089999999998</v>
      </c>
      <c r="I65" s="60">
        <f>'Table 1'!I65-'Table 3'!I65</f>
        <v>-2961.1120000000001</v>
      </c>
      <c r="J65" s="60">
        <f>'Table 1'!J65-'Table 3'!J65</f>
        <v>-678.2519999999995</v>
      </c>
      <c r="K65" s="60">
        <f>'Table 1'!K65-'Table 3'!K65</f>
        <v>-939.06899999999951</v>
      </c>
      <c r="L65" s="60">
        <f>'Table 1'!L65-'Table 3'!L65</f>
        <v>-2100.7029999999995</v>
      </c>
      <c r="M65" s="227"/>
      <c r="N65" s="227"/>
      <c r="O65" s="227"/>
      <c r="P65" s="227"/>
      <c r="Q65" s="227"/>
      <c r="R65" s="227"/>
      <c r="S65" s="227"/>
      <c r="T65" s="227"/>
      <c r="U65" s="227"/>
      <c r="V65" s="227"/>
    </row>
    <row r="66" spans="1:22" ht="19.5" customHeight="1">
      <c r="A66" s="134"/>
      <c r="B66" s="134"/>
      <c r="C66" s="72"/>
      <c r="D66" s="489" t="s">
        <v>63</v>
      </c>
      <c r="E66" s="489"/>
      <c r="F66" s="489"/>
      <c r="G66" s="60"/>
      <c r="H66" s="60"/>
      <c r="I66" s="60"/>
      <c r="J66" s="60"/>
      <c r="K66" s="60"/>
      <c r="L66" s="60"/>
    </row>
    <row r="67" spans="1:22" ht="20.100000000000001" customHeight="1">
      <c r="A67" s="134"/>
      <c r="B67" s="134"/>
      <c r="C67" s="72" t="s">
        <v>55</v>
      </c>
      <c r="D67" s="485" t="s">
        <v>220</v>
      </c>
      <c r="E67" s="485"/>
      <c r="F67" s="485"/>
      <c r="G67" s="60">
        <f>'Table 1'!G67-'Table 3'!G67</f>
        <v>-1755.6060000000002</v>
      </c>
      <c r="H67" s="60">
        <f>'Table 1'!H67-'Table 3'!H67</f>
        <v>-1045.712</v>
      </c>
      <c r="I67" s="60">
        <f>'Table 1'!I67-'Table 3'!I67</f>
        <v>-648.19799999999987</v>
      </c>
      <c r="J67" s="60">
        <f>'Table 1'!J67-'Table 3'!J67</f>
        <v>-1473.7420000000002</v>
      </c>
      <c r="K67" s="60">
        <f>'Table 1'!K67-'Table 3'!K67</f>
        <v>-1482.8890000000001</v>
      </c>
      <c r="L67" s="60">
        <f>'Table 1'!L67-'Table 3'!L67</f>
        <v>-1553.2520000000002</v>
      </c>
    </row>
    <row r="68" spans="1:22" s="135" customFormat="1" ht="19.5" customHeight="1">
      <c r="A68" s="134"/>
      <c r="B68" s="134"/>
      <c r="C68" s="72" t="s">
        <v>56</v>
      </c>
      <c r="D68" s="499" t="s">
        <v>241</v>
      </c>
      <c r="E68" s="500"/>
      <c r="F68" s="72"/>
      <c r="G68" s="60">
        <f>'Table 1'!G68-'Table 3'!G68</f>
        <v>-2594.7479999999996</v>
      </c>
      <c r="H68" s="60">
        <f>'Table 1'!H68-'Table 3'!H68</f>
        <v>-2183.0670000000009</v>
      </c>
      <c r="I68" s="60">
        <f>'Table 1'!I68-'Table 3'!I68</f>
        <v>-1854.9490000000014</v>
      </c>
      <c r="J68" s="60">
        <f>'Table 1'!J68-'Table 3'!J68</f>
        <v>-2426.1489999999994</v>
      </c>
      <c r="K68" s="60">
        <f>'Table 1'!K68-'Table 3'!K68</f>
        <v>-1555.2549999999992</v>
      </c>
      <c r="L68" s="60">
        <f>'Table 1'!L68-'Table 3'!L68</f>
        <v>-887.66700000000128</v>
      </c>
      <c r="M68" s="227"/>
      <c r="N68" s="227"/>
      <c r="O68" s="227"/>
      <c r="P68" s="227"/>
      <c r="Q68" s="227"/>
      <c r="R68" s="227"/>
      <c r="S68" s="227"/>
      <c r="T68" s="227"/>
      <c r="U68" s="227"/>
      <c r="V68" s="227"/>
    </row>
    <row r="69" spans="1:22" s="135" customFormat="1" ht="15" customHeight="1">
      <c r="A69" s="134"/>
      <c r="B69" s="134"/>
      <c r="C69" s="72"/>
      <c r="D69" s="498" t="s">
        <v>168</v>
      </c>
      <c r="E69" s="498"/>
      <c r="F69" s="72"/>
      <c r="G69" s="60"/>
      <c r="H69" s="60"/>
      <c r="I69" s="60"/>
      <c r="J69" s="60"/>
      <c r="K69" s="60"/>
      <c r="L69" s="60"/>
      <c r="M69" s="227"/>
      <c r="N69" s="227"/>
      <c r="O69" s="227"/>
      <c r="P69" s="227"/>
      <c r="Q69" s="227"/>
      <c r="R69" s="227"/>
      <c r="S69" s="227"/>
      <c r="T69" s="227"/>
      <c r="U69" s="227"/>
      <c r="V69" s="227"/>
    </row>
    <row r="70" spans="1:22" ht="19.5" customHeight="1">
      <c r="A70" s="134"/>
      <c r="B70" s="134"/>
      <c r="C70" s="72"/>
      <c r="D70" s="489" t="s">
        <v>94</v>
      </c>
      <c r="E70" s="489"/>
      <c r="F70" s="489"/>
      <c r="G70" s="60"/>
      <c r="H70" s="60"/>
      <c r="I70" s="60"/>
      <c r="J70" s="60"/>
      <c r="K70" s="60"/>
      <c r="L70" s="60"/>
    </row>
    <row r="71" spans="1:22" s="194" customFormat="1" ht="9" customHeight="1">
      <c r="A71" s="134"/>
      <c r="B71" s="134"/>
      <c r="C71" s="72"/>
      <c r="D71" s="155"/>
      <c r="E71" s="155"/>
      <c r="F71" s="155"/>
      <c r="G71" s="60"/>
      <c r="H71" s="60"/>
      <c r="I71" s="60"/>
      <c r="J71" s="60"/>
      <c r="K71" s="60"/>
      <c r="L71" s="60"/>
    </row>
    <row r="72" spans="1:22" s="153" customFormat="1" ht="20.100000000000001" customHeight="1">
      <c r="A72" s="150" t="s">
        <v>86</v>
      </c>
      <c r="B72" s="487" t="s">
        <v>24</v>
      </c>
      <c r="C72" s="487"/>
      <c r="D72" s="487"/>
      <c r="E72" s="487"/>
      <c r="F72" s="156"/>
      <c r="G72" s="192">
        <f>'Table 1'!G72-'Table 3'!G72</f>
        <v>-1672.1030000000001</v>
      </c>
      <c r="H72" s="192">
        <f>'Table 1'!H72-'Table 3'!H72</f>
        <v>-1436.9959999999999</v>
      </c>
      <c r="I72" s="192">
        <f>'Table 1'!I72-'Table 3'!I72</f>
        <v>-1285.2360000000001</v>
      </c>
      <c r="J72" s="192">
        <f>'Table 1'!J72-'Table 3'!J72</f>
        <v>-972.73300000000017</v>
      </c>
      <c r="K72" s="192">
        <f>'Table 1'!K72-'Table 3'!K72</f>
        <v>-471.2510000000002</v>
      </c>
      <c r="L72" s="192">
        <f>'Table 1'!L72-'Table 3'!L72</f>
        <v>-524.37100000000009</v>
      </c>
    </row>
    <row r="73" spans="1:22" s="95" customFormat="1" ht="20.100000000000001" customHeight="1">
      <c r="A73" s="134"/>
      <c r="B73" s="484" t="s">
        <v>11</v>
      </c>
      <c r="C73" s="484"/>
      <c r="D73" s="484"/>
      <c r="E73" s="484"/>
      <c r="F73" s="77"/>
      <c r="G73" s="60"/>
      <c r="H73" s="60"/>
      <c r="I73" s="60"/>
      <c r="J73" s="60"/>
      <c r="K73" s="60"/>
      <c r="L73" s="60"/>
      <c r="M73" s="222"/>
      <c r="N73" s="222"/>
      <c r="O73" s="222"/>
      <c r="P73" s="222"/>
      <c r="Q73" s="222"/>
      <c r="R73" s="222"/>
      <c r="S73" s="222"/>
      <c r="T73" s="222"/>
      <c r="U73" s="222"/>
      <c r="V73" s="222"/>
    </row>
    <row r="74" spans="1:22" s="95" customFormat="1" ht="20.100000000000001" customHeight="1">
      <c r="A74" s="134"/>
      <c r="B74" s="165" t="s">
        <v>175</v>
      </c>
      <c r="C74" s="485" t="s">
        <v>177</v>
      </c>
      <c r="D74" s="485"/>
      <c r="E74" s="485"/>
      <c r="F74" s="77"/>
      <c r="G74" s="60">
        <f>'Table 1'!G74-'Table 3'!G74</f>
        <v>-316.26800000000003</v>
      </c>
      <c r="H74" s="60">
        <f>'Table 1'!H74-'Table 3'!H74</f>
        <v>-307.72999999999996</v>
      </c>
      <c r="I74" s="60">
        <f>'Table 1'!I74-'Table 3'!I74</f>
        <v>-210.99900000000002</v>
      </c>
      <c r="J74" s="60">
        <f>'Table 1'!J74-'Table 3'!J74</f>
        <v>-346.26299999999998</v>
      </c>
      <c r="K74" s="60">
        <f>'Table 1'!K74-'Table 3'!K74</f>
        <v>-27.698000000000008</v>
      </c>
      <c r="L74" s="60">
        <f>'Table 1'!L74-'Table 3'!L74</f>
        <v>-50.349999999999966</v>
      </c>
      <c r="M74" s="222"/>
      <c r="N74" s="222"/>
      <c r="O74" s="222"/>
      <c r="P74" s="222"/>
      <c r="Q74" s="222"/>
      <c r="R74" s="222"/>
      <c r="S74" s="222"/>
      <c r="T74" s="222"/>
      <c r="U74" s="222"/>
      <c r="V74" s="222"/>
    </row>
    <row r="75" spans="1:22" s="95" customFormat="1" ht="20.100000000000001" customHeight="1">
      <c r="A75" s="134"/>
      <c r="B75" s="165"/>
      <c r="C75" s="502" t="s">
        <v>178</v>
      </c>
      <c r="D75" s="502"/>
      <c r="E75" s="502"/>
      <c r="F75" s="77"/>
      <c r="G75" s="60"/>
      <c r="H75" s="60"/>
      <c r="I75" s="60"/>
      <c r="J75" s="60"/>
      <c r="K75" s="60"/>
      <c r="L75" s="60"/>
      <c r="M75" s="222"/>
      <c r="N75" s="222"/>
      <c r="O75" s="222"/>
      <c r="P75" s="222"/>
      <c r="Q75" s="222"/>
      <c r="R75" s="222"/>
      <c r="S75" s="222"/>
      <c r="T75" s="222"/>
      <c r="U75" s="222"/>
      <c r="V75" s="222"/>
    </row>
    <row r="76" spans="1:22" s="95" customFormat="1" ht="20.100000000000001" customHeight="1">
      <c r="A76" s="134"/>
      <c r="B76" s="166" t="s">
        <v>176</v>
      </c>
      <c r="C76" s="485" t="s">
        <v>180</v>
      </c>
      <c r="D76" s="485"/>
      <c r="E76" s="485"/>
      <c r="F76" s="72"/>
      <c r="G76" s="60">
        <f>'Table 1'!G76-'Table 3'!G76</f>
        <v>-1355.8340000000001</v>
      </c>
      <c r="H76" s="60">
        <f>'Table 1'!H76-'Table 3'!H76</f>
        <v>-1129.3400000000001</v>
      </c>
      <c r="I76" s="60">
        <f>'Table 1'!I76-'Table 3'!I76</f>
        <v>-1074.2370000000001</v>
      </c>
      <c r="J76" s="60">
        <f>'Table 1'!J76-'Table 3'!J76</f>
        <v>-626.47</v>
      </c>
      <c r="K76" s="60">
        <f>'Table 1'!K76-'Table 3'!K76</f>
        <v>-443.55300000000034</v>
      </c>
      <c r="L76" s="60">
        <f>'Table 1'!L76-'Table 3'!L76</f>
        <v>-474.02099999999973</v>
      </c>
      <c r="M76" s="222"/>
      <c r="N76" s="222"/>
      <c r="O76" s="222"/>
      <c r="P76" s="222"/>
      <c r="Q76" s="222"/>
      <c r="R76" s="222"/>
      <c r="S76" s="222"/>
      <c r="T76" s="222"/>
      <c r="U76" s="222"/>
      <c r="V76" s="222"/>
    </row>
    <row r="77" spans="1:22" s="95" customFormat="1" ht="20.100000000000001" customHeight="1">
      <c r="A77" s="134"/>
      <c r="B77" s="166"/>
      <c r="C77" s="485" t="s">
        <v>181</v>
      </c>
      <c r="D77" s="485"/>
      <c r="E77" s="485"/>
      <c r="F77" s="72"/>
      <c r="G77" s="60"/>
      <c r="H77" s="60"/>
      <c r="I77" s="60"/>
      <c r="J77" s="60"/>
      <c r="K77" s="60"/>
      <c r="L77" s="60"/>
      <c r="M77" s="222"/>
      <c r="N77" s="222"/>
      <c r="O77" s="222"/>
      <c r="P77" s="222"/>
      <c r="Q77" s="222"/>
      <c r="R77" s="222"/>
      <c r="S77" s="222"/>
      <c r="T77" s="222"/>
      <c r="U77" s="222"/>
      <c r="V77" s="222"/>
    </row>
    <row r="78" spans="1:22" s="95" customFormat="1" ht="19.5" customHeight="1">
      <c r="A78" s="134"/>
      <c r="B78" s="166"/>
      <c r="C78" s="502" t="s">
        <v>179</v>
      </c>
      <c r="D78" s="502"/>
      <c r="E78" s="502"/>
      <c r="F78" s="72"/>
      <c r="G78" s="60"/>
      <c r="H78" s="60"/>
      <c r="I78" s="60"/>
      <c r="J78" s="60"/>
      <c r="K78" s="60"/>
      <c r="L78" s="60"/>
      <c r="M78" s="222"/>
      <c r="N78" s="222"/>
      <c r="O78" s="222"/>
      <c r="P78" s="222"/>
      <c r="Q78" s="222"/>
      <c r="R78" s="222"/>
      <c r="S78" s="222"/>
      <c r="T78" s="222"/>
      <c r="U78" s="222"/>
      <c r="V78" s="222"/>
    </row>
    <row r="79" spans="1:22" s="68" customFormat="1" ht="9" customHeight="1">
      <c r="A79" s="134"/>
      <c r="B79" s="164"/>
      <c r="C79" s="169"/>
      <c r="D79" s="169"/>
      <c r="E79" s="169"/>
      <c r="F79" s="77"/>
      <c r="G79" s="60"/>
      <c r="H79" s="60"/>
      <c r="I79" s="60"/>
      <c r="J79" s="60"/>
      <c r="K79" s="60"/>
      <c r="L79" s="60"/>
    </row>
    <row r="80" spans="1:22" s="171" customFormat="1" ht="20.100000000000001" customHeight="1">
      <c r="A80" s="150" t="s">
        <v>87</v>
      </c>
      <c r="B80" s="483" t="s">
        <v>25</v>
      </c>
      <c r="C80" s="483"/>
      <c r="D80" s="483"/>
      <c r="E80" s="483"/>
      <c r="F80" s="170"/>
      <c r="G80" s="192">
        <f>'Table 1'!G80-'Table 3'!G80</f>
        <v>-665.19399999999996</v>
      </c>
      <c r="H80" s="192">
        <f>'Table 1'!H80-'Table 3'!H80</f>
        <v>-1398.2620000000002</v>
      </c>
      <c r="I80" s="192">
        <f>'Table 1'!I80-'Table 3'!I80</f>
        <v>-757.53700000000003</v>
      </c>
      <c r="J80" s="192">
        <f>'Table 1'!J80-'Table 3'!J80</f>
        <v>-711.44100000000003</v>
      </c>
      <c r="K80" s="192">
        <f>'Table 1'!K80-'Table 3'!K80</f>
        <v>-614.10299999999984</v>
      </c>
      <c r="L80" s="192">
        <f>'Table 1'!L80-'Table 3'!L80</f>
        <v>-904.04150000000004</v>
      </c>
    </row>
    <row r="81" spans="1:12" ht="20.100000000000001" customHeight="1">
      <c r="A81" s="134"/>
      <c r="B81" s="484" t="s">
        <v>12</v>
      </c>
      <c r="C81" s="484"/>
      <c r="D81" s="484"/>
      <c r="E81" s="484"/>
      <c r="F81" s="72"/>
      <c r="G81" s="195"/>
      <c r="H81" s="195"/>
      <c r="I81" s="195"/>
      <c r="J81" s="195"/>
      <c r="K81" s="378"/>
      <c r="L81" s="138"/>
    </row>
    <row r="82" spans="1:12" ht="16.5" customHeight="1">
      <c r="A82" s="134"/>
      <c r="B82" s="164"/>
      <c r="C82" s="72"/>
      <c r="D82" s="72"/>
      <c r="E82" s="72"/>
      <c r="F82" s="72"/>
      <c r="G82" s="133"/>
      <c r="H82" s="133"/>
      <c r="I82" s="133"/>
      <c r="J82" s="133"/>
      <c r="K82" s="378"/>
      <c r="L82" s="377"/>
    </row>
    <row r="83" spans="1:12" ht="16.5" customHeight="1">
      <c r="A83" s="197"/>
      <c r="B83" s="198"/>
      <c r="C83" s="199"/>
      <c r="D83" s="199"/>
      <c r="E83" s="199"/>
      <c r="F83" s="199"/>
      <c r="G83" s="201"/>
      <c r="H83" s="201"/>
      <c r="I83" s="201"/>
      <c r="J83" s="201"/>
      <c r="K83" s="379"/>
      <c r="L83" s="379"/>
    </row>
    <row r="84" spans="1:12" ht="16.5" customHeight="1">
      <c r="A84" s="228"/>
      <c r="B84" s="229"/>
      <c r="C84" s="134"/>
      <c r="D84" s="72"/>
      <c r="E84" s="72"/>
      <c r="F84" s="72"/>
      <c r="G84" s="158"/>
      <c r="H84" s="158"/>
      <c r="I84" s="158"/>
      <c r="J84" s="158"/>
      <c r="K84" s="158"/>
      <c r="L84" s="158"/>
    </row>
    <row r="85" spans="1:12" ht="16.5" customHeight="1">
      <c r="A85" s="494">
        <v>25</v>
      </c>
      <c r="B85" s="494"/>
      <c r="C85" s="494"/>
      <c r="D85" s="494"/>
      <c r="E85" s="494"/>
      <c r="F85" s="494"/>
      <c r="G85" s="494"/>
      <c r="H85" s="494"/>
      <c r="I85" s="494"/>
      <c r="J85" s="494"/>
      <c r="K85" s="494"/>
      <c r="L85" s="304"/>
    </row>
  </sheetData>
  <sheetProtection algorithmName="SHA-512" hashValue="c7a1TTDTA3revBrXQrCSy2twBJ7wwjwC7ZqnNVL85PI+5hMs0BmZObgVluSE+4hg13FeijDRvzjpjFaQWOUHzw==" saltValue="HwwGl+LapFyntX9a4dviDw==" spinCount="100000" sheet="1" objects="1" scenarios="1"/>
  <mergeCells count="65">
    <mergeCell ref="D65:E65"/>
    <mergeCell ref="C62:E62"/>
    <mergeCell ref="C64:E64"/>
    <mergeCell ref="D66:F66"/>
    <mergeCell ref="C45:E45"/>
    <mergeCell ref="B47:E47"/>
    <mergeCell ref="B48:E48"/>
    <mergeCell ref="C56:E56"/>
    <mergeCell ref="C57:E57"/>
    <mergeCell ref="C49:E49"/>
    <mergeCell ref="C50:E50"/>
    <mergeCell ref="C51:E51"/>
    <mergeCell ref="C55:E55"/>
    <mergeCell ref="C54:E54"/>
    <mergeCell ref="D58:F58"/>
    <mergeCell ref="D59:F59"/>
    <mergeCell ref="B41:E41"/>
    <mergeCell ref="B42:E42"/>
    <mergeCell ref="A7:E7"/>
    <mergeCell ref="C43:E43"/>
    <mergeCell ref="C44:E44"/>
    <mergeCell ref="B34:E34"/>
    <mergeCell ref="B36:E36"/>
    <mergeCell ref="B37:E37"/>
    <mergeCell ref="B39:E39"/>
    <mergeCell ref="D32:F32"/>
    <mergeCell ref="B27:E27"/>
    <mergeCell ref="C28:E28"/>
    <mergeCell ref="C29:E29"/>
    <mergeCell ref="D30:F30"/>
    <mergeCell ref="D31:F31"/>
    <mergeCell ref="D25:F25"/>
    <mergeCell ref="J3:K4"/>
    <mergeCell ref="A2:C3"/>
    <mergeCell ref="A5:F5"/>
    <mergeCell ref="B9:E9"/>
    <mergeCell ref="B15:E15"/>
    <mergeCell ref="B10:E10"/>
    <mergeCell ref="B12:E12"/>
    <mergeCell ref="B13:E13"/>
    <mergeCell ref="C16:E16"/>
    <mergeCell ref="D24:E24"/>
    <mergeCell ref="C22:E22"/>
    <mergeCell ref="D17:E17"/>
    <mergeCell ref="D18:E18"/>
    <mergeCell ref="C19:E19"/>
    <mergeCell ref="D20:F20"/>
    <mergeCell ref="D21:F21"/>
    <mergeCell ref="D23:F23"/>
    <mergeCell ref="D60:F60"/>
    <mergeCell ref="D61:F61"/>
    <mergeCell ref="A85:K85"/>
    <mergeCell ref="D68:E68"/>
    <mergeCell ref="D69:E69"/>
    <mergeCell ref="B73:E73"/>
    <mergeCell ref="C78:E78"/>
    <mergeCell ref="B81:E81"/>
    <mergeCell ref="B72:E72"/>
    <mergeCell ref="B80:E80"/>
    <mergeCell ref="C74:E74"/>
    <mergeCell ref="C75:E75"/>
    <mergeCell ref="C76:E76"/>
    <mergeCell ref="D67:F67"/>
    <mergeCell ref="D70:F70"/>
    <mergeCell ref="C77:E77"/>
  </mergeCells>
  <conditionalFormatting sqref="A34:A35">
    <cfRule type="duplicateValues" dxfId="69" priority="2"/>
  </conditionalFormatting>
  <conditionalFormatting sqref="B35">
    <cfRule type="duplicateValues" dxfId="68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5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8"/>
  <sheetViews>
    <sheetView view="pageBreakPreview" zoomScale="70" zoomScaleNormal="85" zoomScaleSheetLayoutView="70" workbookViewId="0">
      <pane xSplit="5" ySplit="9" topLeftCell="G10" activePane="bottomRight" state="frozen"/>
      <selection pane="topRight" activeCell="F1" sqref="F1"/>
      <selection pane="bottomLeft" activeCell="A8" sqref="A8"/>
      <selection pane="bottomRight"/>
    </sheetView>
  </sheetViews>
  <sheetFormatPr defaultColWidth="9.140625" defaultRowHeight="15.75"/>
  <cols>
    <col min="1" max="1" width="3.7109375" style="70" customWidth="1"/>
    <col min="2" max="2" width="10.7109375" style="95" customWidth="1"/>
    <col min="3" max="3" width="5.7109375" style="70" customWidth="1"/>
    <col min="4" max="4" width="5" style="70" customWidth="1"/>
    <col min="5" max="5" width="26.42578125" style="70" customWidth="1"/>
    <col min="6" max="6" width="2.42578125" style="70" customWidth="1"/>
    <col min="7" max="9" width="15.7109375" style="96" customWidth="1"/>
    <col min="10" max="10" width="16.85546875" style="96" bestFit="1" customWidth="1"/>
    <col min="11" max="11" width="18.7109375" style="96" bestFit="1" customWidth="1"/>
    <col min="12" max="12" width="18.7109375" style="96" customWidth="1"/>
    <col min="13" max="13" width="22.140625" style="96" customWidth="1"/>
    <col min="14" max="14" width="19.140625" style="96" customWidth="1"/>
    <col min="15" max="16" width="19.140625" style="70" customWidth="1"/>
    <col min="17" max="17" width="14.140625" style="70" bestFit="1" customWidth="1"/>
    <col min="18" max="16384" width="9.140625" style="70"/>
  </cols>
  <sheetData>
    <row r="1" spans="1:19" ht="12.75" customHeight="1"/>
    <row r="2" spans="1:19" ht="15" customHeight="1">
      <c r="A2" s="504" t="s">
        <v>235</v>
      </c>
      <c r="B2" s="504"/>
      <c r="C2" s="504"/>
      <c r="D2" s="97" t="s">
        <v>141</v>
      </c>
      <c r="G2" s="98"/>
      <c r="H2" s="98"/>
      <c r="I2" s="98"/>
      <c r="J2" s="98"/>
      <c r="K2" s="98"/>
      <c r="L2" s="98"/>
      <c r="M2" s="98"/>
      <c r="N2" s="98"/>
    </row>
    <row r="3" spans="1:19" ht="15" customHeight="1">
      <c r="A3" s="504"/>
      <c r="B3" s="504"/>
      <c r="C3" s="504"/>
      <c r="D3" s="99" t="s">
        <v>249</v>
      </c>
      <c r="G3" s="100"/>
      <c r="H3" s="100"/>
      <c r="J3" s="493"/>
      <c r="K3" s="493"/>
      <c r="M3" s="101"/>
      <c r="N3" s="101"/>
    </row>
    <row r="4" spans="1:19" ht="12" customHeight="1">
      <c r="A4" s="72"/>
      <c r="B4" s="77"/>
      <c r="C4" s="72"/>
      <c r="D4" s="72"/>
      <c r="E4" s="72"/>
      <c r="F4" s="72"/>
      <c r="G4" s="100"/>
      <c r="H4" s="100"/>
      <c r="I4" s="100"/>
      <c r="J4" s="493"/>
      <c r="K4" s="493"/>
      <c r="L4" s="100"/>
      <c r="M4" s="101"/>
      <c r="N4" s="101"/>
      <c r="P4" s="102"/>
    </row>
    <row r="5" spans="1:19" ht="24.75" customHeight="1">
      <c r="A5" s="496"/>
      <c r="B5" s="496"/>
      <c r="C5" s="496"/>
      <c r="D5" s="496"/>
      <c r="E5" s="496"/>
      <c r="F5" s="496"/>
      <c r="G5" s="389">
        <v>2016</v>
      </c>
      <c r="H5" s="389">
        <v>2017</v>
      </c>
      <c r="I5" s="389">
        <v>2018</v>
      </c>
      <c r="J5" s="389">
        <v>2019</v>
      </c>
      <c r="K5" s="389">
        <v>2020</v>
      </c>
      <c r="L5" s="389" t="s">
        <v>226</v>
      </c>
      <c r="M5" s="103"/>
      <c r="N5" s="103"/>
      <c r="P5" s="104"/>
    </row>
    <row r="6" spans="1:19" ht="13.5" customHeight="1">
      <c r="A6" s="145"/>
      <c r="B6" s="146"/>
      <c r="C6" s="147"/>
      <c r="D6" s="147"/>
      <c r="E6" s="147"/>
      <c r="F6" s="387"/>
      <c r="G6" s="388"/>
      <c r="H6" s="388"/>
      <c r="I6" s="388"/>
      <c r="J6" s="388"/>
      <c r="K6" s="388"/>
      <c r="L6" s="388"/>
      <c r="M6" s="105"/>
      <c r="N6" s="105"/>
      <c r="P6" s="104"/>
    </row>
    <row r="7" spans="1:19" s="106" customFormat="1" ht="24.75" customHeight="1" thickBot="1">
      <c r="A7" s="506" t="s">
        <v>230</v>
      </c>
      <c r="B7" s="506" t="s">
        <v>193</v>
      </c>
      <c r="C7" s="506"/>
      <c r="D7" s="506"/>
      <c r="E7" s="506"/>
      <c r="F7" s="335"/>
      <c r="G7" s="336">
        <f>G75+G69+G64+G46+G41+G9</f>
        <v>147595.663</v>
      </c>
      <c r="H7" s="336">
        <f>H75+H69+H64+H46+H41+H9</f>
        <v>159383.93300000002</v>
      </c>
      <c r="I7" s="336">
        <f>SUM(I75,I69,I64,I46,I41,I9)</f>
        <v>162374.51199999999</v>
      </c>
      <c r="J7" s="336">
        <f>SUM(J75,J69,J64,J46,J41,J9)</f>
        <v>170221.17700000003</v>
      </c>
      <c r="K7" s="336">
        <f>SUM(K75,K69,K64,K46,K41,K9)</f>
        <v>92966.614000000001</v>
      </c>
      <c r="L7" s="336">
        <f>SUM(L75,L69,L64,L46,L41,L9)</f>
        <v>86740.948999999993</v>
      </c>
      <c r="M7" s="318"/>
      <c r="N7" s="318"/>
      <c r="O7" s="318"/>
      <c r="P7" s="318"/>
      <c r="Q7" s="318"/>
      <c r="R7" s="318"/>
      <c r="S7" s="318"/>
    </row>
    <row r="8" spans="1:19" s="95" customFormat="1" ht="12.75" customHeight="1">
      <c r="G8" s="107"/>
      <c r="H8" s="107"/>
      <c r="I8" s="60"/>
      <c r="J8" s="60"/>
      <c r="K8" s="345"/>
      <c r="L8" s="399"/>
      <c r="M8" s="318"/>
      <c r="N8" s="318"/>
      <c r="O8" s="318"/>
      <c r="P8" s="318"/>
      <c r="Q8" s="318"/>
      <c r="R8" s="318"/>
      <c r="S8" s="318"/>
    </row>
    <row r="9" spans="1:19" s="68" customFormat="1" ht="17.100000000000001" customHeight="1">
      <c r="A9" s="108"/>
      <c r="B9" s="109" t="s">
        <v>26</v>
      </c>
      <c r="C9" s="109"/>
      <c r="D9" s="109"/>
      <c r="E9" s="109"/>
      <c r="F9" s="108"/>
      <c r="G9" s="110">
        <f t="shared" ref="G9:J9" si="0">SUM(G10:G37)</f>
        <v>104517.93</v>
      </c>
      <c r="H9" s="110">
        <f t="shared" si="0"/>
        <v>111423.452</v>
      </c>
      <c r="I9" s="110">
        <f t="shared" si="0"/>
        <v>116098.41399999999</v>
      </c>
      <c r="J9" s="110">
        <f t="shared" si="0"/>
        <v>119025.26100000001</v>
      </c>
      <c r="K9" s="192">
        <f>SUM(K10:K37)</f>
        <v>47784.218999999997</v>
      </c>
      <c r="L9" s="192">
        <f>SUM(L10:L37)</f>
        <v>41631.111999999986</v>
      </c>
      <c r="M9" s="318"/>
      <c r="N9" s="318"/>
      <c r="O9" s="318"/>
      <c r="P9" s="318"/>
      <c r="Q9" s="318"/>
      <c r="R9" s="318"/>
      <c r="S9" s="318"/>
    </row>
    <row r="10" spans="1:19" ht="15" customHeight="1">
      <c r="A10" s="111"/>
      <c r="B10" s="112"/>
      <c r="C10" s="112" t="s">
        <v>30</v>
      </c>
      <c r="D10" s="112"/>
      <c r="E10" s="112"/>
      <c r="G10" s="60">
        <v>46542.040999999997</v>
      </c>
      <c r="H10" s="60">
        <v>48726.464999999997</v>
      </c>
      <c r="I10" s="60">
        <v>44805.767999999996</v>
      </c>
      <c r="J10" s="60">
        <v>40968.557999999997</v>
      </c>
      <c r="K10" s="60">
        <v>19085.181</v>
      </c>
      <c r="L10" s="60">
        <v>19519.036</v>
      </c>
      <c r="M10" s="318"/>
      <c r="N10" s="318"/>
      <c r="O10" s="318"/>
      <c r="P10" s="318"/>
      <c r="Q10" s="318"/>
      <c r="R10" s="318"/>
      <c r="S10" s="318"/>
    </row>
    <row r="11" spans="1:19" ht="15" customHeight="1">
      <c r="B11" s="112"/>
      <c r="C11" s="112" t="s">
        <v>92</v>
      </c>
      <c r="D11" s="112"/>
      <c r="E11" s="112"/>
      <c r="G11" s="60">
        <v>2658.3240000000001</v>
      </c>
      <c r="H11" s="60">
        <v>3056.6060000000002</v>
      </c>
      <c r="I11" s="60">
        <v>3860.9850000000001</v>
      </c>
      <c r="J11" s="60">
        <v>3817.4070000000002</v>
      </c>
      <c r="K11" s="60">
        <v>5144.7889999999998</v>
      </c>
      <c r="L11" s="60">
        <v>5524.335</v>
      </c>
      <c r="M11" s="80"/>
      <c r="N11" s="318"/>
      <c r="O11" s="318"/>
      <c r="P11" s="318"/>
      <c r="Q11" s="318"/>
      <c r="R11" s="318"/>
      <c r="S11" s="318"/>
    </row>
    <row r="12" spans="1:19" ht="15" customHeight="1">
      <c r="A12" s="111"/>
      <c r="B12" s="112"/>
      <c r="C12" s="112" t="s">
        <v>32</v>
      </c>
      <c r="D12" s="112"/>
      <c r="E12" s="112"/>
      <c r="G12" s="60">
        <v>9848.4060000000009</v>
      </c>
      <c r="H12" s="60">
        <v>12814.661</v>
      </c>
      <c r="I12" s="60">
        <v>14122.428</v>
      </c>
      <c r="J12" s="60">
        <v>17756.797999999999</v>
      </c>
      <c r="K12" s="60">
        <v>4406.1000000000004</v>
      </c>
      <c r="L12" s="60">
        <v>2848.5349999999999</v>
      </c>
      <c r="M12" s="318"/>
      <c r="N12" s="318"/>
      <c r="O12" s="318"/>
      <c r="P12" s="318"/>
      <c r="Q12" s="318"/>
      <c r="R12" s="318"/>
      <c r="S12" s="318"/>
    </row>
    <row r="13" spans="1:19" ht="15.75" customHeight="1">
      <c r="B13" s="112"/>
      <c r="C13" s="112" t="s">
        <v>33</v>
      </c>
      <c r="D13" s="112"/>
      <c r="E13" s="112"/>
      <c r="G13" s="60">
        <v>5717.0619999999999</v>
      </c>
      <c r="H13" s="60">
        <v>4382.982</v>
      </c>
      <c r="I13" s="60">
        <v>5293.3280000000004</v>
      </c>
      <c r="J13" s="60">
        <v>5238.2370000000001</v>
      </c>
      <c r="K13" s="60">
        <v>3073.2080000000001</v>
      </c>
      <c r="L13" s="60">
        <v>2752.739</v>
      </c>
      <c r="M13" s="80"/>
      <c r="N13" s="318"/>
      <c r="O13" s="318"/>
      <c r="P13" s="318"/>
      <c r="Q13" s="318"/>
      <c r="R13" s="318"/>
      <c r="S13" s="318"/>
    </row>
    <row r="14" spans="1:19" ht="15" customHeight="1">
      <c r="B14" s="112"/>
      <c r="C14" s="113" t="s">
        <v>31</v>
      </c>
      <c r="D14" s="113"/>
      <c r="E14" s="113"/>
      <c r="F14" s="111"/>
      <c r="G14" s="114">
        <v>5021.8100000000004</v>
      </c>
      <c r="H14" s="114">
        <v>5700.38</v>
      </c>
      <c r="I14" s="60">
        <v>5118.7330000000002</v>
      </c>
      <c r="J14" s="60">
        <v>5322.7860000000001</v>
      </c>
      <c r="K14" s="60">
        <v>2309.502</v>
      </c>
      <c r="L14" s="60">
        <v>2167.0320000000002</v>
      </c>
      <c r="M14" s="80"/>
      <c r="N14" s="318"/>
      <c r="O14" s="318"/>
      <c r="P14" s="318"/>
      <c r="Q14" s="318"/>
      <c r="R14" s="318"/>
      <c r="S14" s="318"/>
    </row>
    <row r="15" spans="1:19" ht="15" customHeight="1">
      <c r="B15" s="112"/>
      <c r="C15" s="112" t="s">
        <v>28</v>
      </c>
      <c r="D15" s="112"/>
      <c r="E15" s="112"/>
      <c r="G15" s="60">
        <v>10715.163</v>
      </c>
      <c r="H15" s="60">
        <v>10906.723</v>
      </c>
      <c r="I15" s="60">
        <v>14652.471</v>
      </c>
      <c r="J15" s="60">
        <v>14804.8</v>
      </c>
      <c r="K15" s="60">
        <v>3644.0509999999999</v>
      </c>
      <c r="L15" s="60">
        <v>1758.13</v>
      </c>
      <c r="M15" s="318"/>
      <c r="N15" s="318"/>
      <c r="O15" s="318"/>
      <c r="P15" s="318"/>
      <c r="Q15" s="318"/>
      <c r="R15" s="318"/>
      <c r="S15" s="318"/>
    </row>
    <row r="16" spans="1:19" ht="15" customHeight="1">
      <c r="B16" s="56"/>
      <c r="C16" s="112" t="s">
        <v>34</v>
      </c>
      <c r="D16" s="112"/>
      <c r="E16" s="112"/>
      <c r="G16" s="60">
        <v>3543.6979999999999</v>
      </c>
      <c r="H16" s="60">
        <v>3561.7820000000002</v>
      </c>
      <c r="I16" s="60">
        <v>3942.9119999999998</v>
      </c>
      <c r="J16" s="60">
        <v>4366.3230000000003</v>
      </c>
      <c r="K16" s="60">
        <v>1653.91</v>
      </c>
      <c r="L16" s="60">
        <v>1303.6189999999999</v>
      </c>
      <c r="M16" s="80"/>
      <c r="N16" s="318"/>
      <c r="O16" s="318"/>
      <c r="P16" s="318"/>
      <c r="Q16" s="318"/>
      <c r="R16" s="318"/>
      <c r="S16" s="318"/>
    </row>
    <row r="17" spans="1:42" ht="15" customHeight="1">
      <c r="B17" s="112"/>
      <c r="C17" s="112" t="s">
        <v>36</v>
      </c>
      <c r="D17" s="112"/>
      <c r="E17" s="112"/>
      <c r="G17" s="60">
        <v>5184.3950000000004</v>
      </c>
      <c r="H17" s="60">
        <v>5884.9059999999999</v>
      </c>
      <c r="I17" s="60">
        <v>7361.8450000000003</v>
      </c>
      <c r="J17" s="60">
        <v>7776.7479999999996</v>
      </c>
      <c r="K17" s="60">
        <v>2028.9369999999999</v>
      </c>
      <c r="L17" s="60">
        <v>995.18899999999996</v>
      </c>
      <c r="M17" s="318"/>
      <c r="N17" s="318"/>
      <c r="O17" s="318"/>
      <c r="P17" s="318"/>
      <c r="Q17" s="318"/>
      <c r="R17" s="318"/>
      <c r="S17" s="318"/>
    </row>
    <row r="18" spans="1:42" ht="15" customHeight="1">
      <c r="B18" s="56"/>
      <c r="C18" s="112" t="s">
        <v>67</v>
      </c>
      <c r="D18" s="112"/>
      <c r="E18" s="112"/>
      <c r="G18" s="60">
        <v>1448.924</v>
      </c>
      <c r="H18" s="60">
        <v>2083.1010000000001</v>
      </c>
      <c r="I18" s="60">
        <v>2102.6460000000002</v>
      </c>
      <c r="J18" s="60">
        <v>3232.4279999999999</v>
      </c>
      <c r="K18" s="60">
        <v>847.43399999999997</v>
      </c>
      <c r="L18" s="60">
        <v>850.32</v>
      </c>
      <c r="M18" s="80"/>
      <c r="N18" s="318"/>
      <c r="O18" s="318"/>
      <c r="P18" s="318"/>
      <c r="Q18" s="318"/>
      <c r="R18" s="318"/>
      <c r="S18" s="318"/>
    </row>
    <row r="19" spans="1:42" ht="15" customHeight="1">
      <c r="B19" s="112"/>
      <c r="C19" s="113" t="s">
        <v>27</v>
      </c>
      <c r="D19" s="113"/>
      <c r="E19" s="113"/>
      <c r="F19" s="111"/>
      <c r="G19" s="114">
        <v>4193.5129999999999</v>
      </c>
      <c r="H19" s="114">
        <v>3954.53</v>
      </c>
      <c r="I19" s="60">
        <v>3904.5430000000001</v>
      </c>
      <c r="J19" s="60">
        <v>3982.53</v>
      </c>
      <c r="K19" s="60">
        <v>895.42399999999998</v>
      </c>
      <c r="L19" s="60">
        <v>651.78899999999999</v>
      </c>
      <c r="M19" s="80"/>
      <c r="N19" s="318"/>
      <c r="O19" s="318"/>
      <c r="P19" s="318"/>
      <c r="Q19" s="318"/>
      <c r="R19" s="318"/>
      <c r="S19" s="318"/>
    </row>
    <row r="20" spans="1:42" ht="15" customHeight="1">
      <c r="B20" s="112"/>
      <c r="C20" s="112" t="s">
        <v>147</v>
      </c>
      <c r="D20" s="112"/>
      <c r="E20" s="112"/>
      <c r="G20" s="60">
        <v>785.38499999999999</v>
      </c>
      <c r="H20" s="60">
        <v>512.28700000000003</v>
      </c>
      <c r="I20" s="60">
        <v>481.97399999999999</v>
      </c>
      <c r="J20" s="60">
        <v>573</v>
      </c>
      <c r="K20" s="60">
        <v>659.84799999999996</v>
      </c>
      <c r="L20" s="60">
        <v>650.81100000000004</v>
      </c>
      <c r="M20" s="318"/>
      <c r="N20" s="318"/>
      <c r="O20" s="318"/>
      <c r="P20" s="318"/>
      <c r="Q20" s="318"/>
      <c r="R20" s="318"/>
      <c r="S20" s="318"/>
    </row>
    <row r="21" spans="1:42" ht="15" customHeight="1">
      <c r="B21" s="112"/>
      <c r="C21" s="113" t="s">
        <v>93</v>
      </c>
      <c r="D21" s="113"/>
      <c r="E21" s="113"/>
      <c r="F21" s="111"/>
      <c r="G21" s="114">
        <v>1225.9880000000001</v>
      </c>
      <c r="H21" s="114">
        <v>1310.624</v>
      </c>
      <c r="I21" s="60">
        <v>1860.5889999999999</v>
      </c>
      <c r="J21" s="60">
        <v>1956.914</v>
      </c>
      <c r="K21" s="60">
        <v>996.93</v>
      </c>
      <c r="L21" s="60">
        <v>645.93299999999999</v>
      </c>
      <c r="M21" s="80"/>
      <c r="N21" s="318"/>
      <c r="O21" s="318"/>
      <c r="P21" s="318"/>
      <c r="Q21" s="318"/>
      <c r="R21" s="318"/>
      <c r="S21" s="318"/>
    </row>
    <row r="22" spans="1:42" ht="15" customHeight="1">
      <c r="B22" s="112"/>
      <c r="C22" s="112" t="s">
        <v>29</v>
      </c>
      <c r="D22" s="112"/>
      <c r="E22" s="112"/>
      <c r="G22" s="60">
        <v>2039.364</v>
      </c>
      <c r="H22" s="60">
        <v>1883.231</v>
      </c>
      <c r="I22" s="60">
        <v>1623.511</v>
      </c>
      <c r="J22" s="60">
        <v>1916.694</v>
      </c>
      <c r="K22" s="60">
        <v>716.16499999999996</v>
      </c>
      <c r="L22" s="60">
        <v>510.08199999999999</v>
      </c>
      <c r="M22" s="318"/>
      <c r="N22" s="318"/>
      <c r="O22" s="318"/>
      <c r="P22" s="318"/>
      <c r="Q22" s="318"/>
      <c r="R22" s="318"/>
      <c r="S22" s="318"/>
    </row>
    <row r="23" spans="1:42" ht="15" customHeight="1">
      <c r="B23" s="112"/>
      <c r="C23" s="112" t="s">
        <v>110</v>
      </c>
      <c r="D23" s="112"/>
      <c r="E23" s="112"/>
      <c r="G23" s="60">
        <v>108.654</v>
      </c>
      <c r="H23" s="60">
        <v>707.41800000000001</v>
      </c>
      <c r="I23" s="60">
        <v>219.28100000000001</v>
      </c>
      <c r="J23" s="60">
        <v>249.45599999999999</v>
      </c>
      <c r="K23" s="60">
        <v>191.28100000000001</v>
      </c>
      <c r="L23" s="60">
        <v>293.71600000000001</v>
      </c>
      <c r="M23" s="318"/>
      <c r="N23" s="318"/>
      <c r="O23" s="318"/>
      <c r="P23" s="318"/>
      <c r="Q23" s="318"/>
      <c r="R23" s="318"/>
      <c r="S23" s="318"/>
    </row>
    <row r="24" spans="1:42" ht="15" customHeight="1">
      <c r="B24" s="112"/>
      <c r="C24" s="112" t="s">
        <v>146</v>
      </c>
      <c r="D24" s="112"/>
      <c r="E24" s="112"/>
      <c r="G24" s="60">
        <v>1621.7629999999999</v>
      </c>
      <c r="H24" s="60">
        <v>1992.424</v>
      </c>
      <c r="I24" s="60">
        <v>1412.529</v>
      </c>
      <c r="J24" s="60">
        <v>1516.269</v>
      </c>
      <c r="K24" s="60">
        <v>645.54700000000003</v>
      </c>
      <c r="L24" s="60">
        <v>292.81599999999997</v>
      </c>
      <c r="M24" s="318"/>
      <c r="N24" s="318"/>
      <c r="O24" s="318"/>
      <c r="P24" s="318"/>
      <c r="Q24" s="318"/>
      <c r="R24" s="318"/>
      <c r="S24" s="318"/>
    </row>
    <row r="25" spans="1:42" ht="15" customHeight="1">
      <c r="B25" s="112"/>
      <c r="C25" s="112" t="s">
        <v>108</v>
      </c>
      <c r="D25" s="112"/>
      <c r="E25" s="112"/>
      <c r="G25" s="60">
        <v>221.98699999999999</v>
      </c>
      <c r="H25" s="60">
        <v>291.80099999999999</v>
      </c>
      <c r="I25" s="60">
        <v>561.14400000000001</v>
      </c>
      <c r="J25" s="60">
        <v>453.774</v>
      </c>
      <c r="K25" s="60">
        <v>194.309</v>
      </c>
      <c r="L25" s="60">
        <v>157.71700000000001</v>
      </c>
      <c r="M25" s="318"/>
      <c r="N25" s="318"/>
      <c r="O25" s="318"/>
      <c r="P25" s="318"/>
      <c r="Q25" s="318"/>
      <c r="R25" s="318"/>
      <c r="S25" s="318"/>
    </row>
    <row r="26" spans="1:42" ht="15" customHeight="1">
      <c r="B26" s="112"/>
      <c r="C26" s="113" t="s">
        <v>35</v>
      </c>
      <c r="D26" s="113"/>
      <c r="E26" s="113"/>
      <c r="F26" s="111"/>
      <c r="G26" s="114">
        <v>764.31</v>
      </c>
      <c r="H26" s="114">
        <v>823.71600000000001</v>
      </c>
      <c r="I26" s="60">
        <v>997.35799999999995</v>
      </c>
      <c r="J26" s="60">
        <v>1566.298</v>
      </c>
      <c r="K26" s="60">
        <v>64.167000000000002</v>
      </c>
      <c r="L26" s="60">
        <v>101.91200000000001</v>
      </c>
      <c r="M26" s="318"/>
      <c r="N26" s="318"/>
      <c r="O26" s="318"/>
      <c r="P26" s="318"/>
      <c r="Q26" s="318"/>
      <c r="R26" s="318"/>
      <c r="S26" s="318"/>
    </row>
    <row r="27" spans="1:42" s="115" customFormat="1" ht="15" customHeight="1">
      <c r="A27" s="70"/>
      <c r="B27" s="112"/>
      <c r="C27" s="112" t="s">
        <v>72</v>
      </c>
      <c r="D27" s="112"/>
      <c r="E27" s="112"/>
      <c r="F27" s="70"/>
      <c r="G27" s="60">
        <v>327.49599999999998</v>
      </c>
      <c r="H27" s="60">
        <v>360.55799999999999</v>
      </c>
      <c r="I27" s="60">
        <v>186.59700000000001</v>
      </c>
      <c r="J27" s="60">
        <v>259.42200000000003</v>
      </c>
      <c r="K27" s="60">
        <v>102.059</v>
      </c>
      <c r="L27" s="60">
        <v>81.369</v>
      </c>
      <c r="M27" s="318"/>
      <c r="N27" s="318"/>
      <c r="O27" s="318"/>
      <c r="P27" s="318"/>
      <c r="Q27" s="318"/>
      <c r="R27" s="318"/>
      <c r="S27" s="318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</row>
    <row r="28" spans="1:42" ht="15" customHeight="1">
      <c r="A28" s="115"/>
      <c r="B28" s="112"/>
      <c r="C28" s="116" t="s">
        <v>38</v>
      </c>
      <c r="D28" s="116"/>
      <c r="E28" s="112"/>
      <c r="F28" s="115"/>
      <c r="G28" s="60">
        <v>340.947</v>
      </c>
      <c r="H28" s="60">
        <v>357.32400000000001</v>
      </c>
      <c r="I28" s="60">
        <v>365.56</v>
      </c>
      <c r="J28" s="60">
        <v>490.64800000000002</v>
      </c>
      <c r="K28" s="60">
        <v>115.15300000000001</v>
      </c>
      <c r="L28" s="60">
        <v>75.501999999999995</v>
      </c>
      <c r="M28" s="318"/>
      <c r="N28" s="318"/>
      <c r="O28" s="318"/>
      <c r="P28" s="318"/>
      <c r="Q28" s="318"/>
      <c r="R28" s="318"/>
      <c r="S28" s="318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</row>
    <row r="29" spans="1:42" ht="15" customHeight="1">
      <c r="B29" s="112"/>
      <c r="C29" s="113" t="s">
        <v>148</v>
      </c>
      <c r="D29" s="113"/>
      <c r="E29" s="113"/>
      <c r="F29" s="111"/>
      <c r="G29" s="114">
        <v>323.64600000000002</v>
      </c>
      <c r="H29" s="114">
        <v>329.34699999999998</v>
      </c>
      <c r="I29" s="60">
        <v>625.61300000000006</v>
      </c>
      <c r="J29" s="60">
        <v>524.90200000000004</v>
      </c>
      <c r="K29" s="60">
        <v>90.885999999999996</v>
      </c>
      <c r="L29" s="60">
        <v>56.731000000000002</v>
      </c>
      <c r="M29" s="318"/>
      <c r="N29" s="318"/>
      <c r="O29" s="318"/>
      <c r="P29" s="318"/>
      <c r="Q29" s="318"/>
      <c r="R29" s="318"/>
      <c r="S29" s="318"/>
    </row>
    <row r="30" spans="1:42" ht="15" customHeight="1">
      <c r="A30" s="111"/>
      <c r="B30" s="112"/>
      <c r="C30" s="112" t="s">
        <v>107</v>
      </c>
      <c r="D30" s="112"/>
      <c r="E30" s="112"/>
      <c r="G30" s="60">
        <v>230.51499999999999</v>
      </c>
      <c r="H30" s="60">
        <v>172.292</v>
      </c>
      <c r="I30" s="60">
        <v>152.71199999999999</v>
      </c>
      <c r="J30" s="60">
        <v>179.82400000000001</v>
      </c>
      <c r="K30" s="60">
        <v>160.87700000000001</v>
      </c>
      <c r="L30" s="60">
        <v>54.225000000000001</v>
      </c>
      <c r="M30" s="318"/>
      <c r="N30" s="318"/>
      <c r="O30" s="318"/>
      <c r="P30" s="318"/>
      <c r="Q30" s="318"/>
      <c r="R30" s="318"/>
      <c r="S30" s="318"/>
    </row>
    <row r="31" spans="1:42" ht="15" customHeight="1">
      <c r="B31" s="112"/>
      <c r="C31" s="112" t="s">
        <v>73</v>
      </c>
      <c r="D31" s="112"/>
      <c r="E31" s="112"/>
      <c r="G31" s="60">
        <v>219.30199999999999</v>
      </c>
      <c r="H31" s="60">
        <v>150.71299999999999</v>
      </c>
      <c r="I31" s="60">
        <v>197.07900000000001</v>
      </c>
      <c r="J31" s="60">
        <v>247.011</v>
      </c>
      <c r="K31" s="60">
        <v>42.305999999999997</v>
      </c>
      <c r="L31" s="60">
        <v>28.177</v>
      </c>
      <c r="M31" s="318"/>
      <c r="N31" s="318"/>
      <c r="O31" s="318"/>
      <c r="P31" s="318"/>
      <c r="Q31" s="318"/>
      <c r="R31" s="318"/>
      <c r="S31" s="318"/>
    </row>
    <row r="32" spans="1:42" ht="15" customHeight="1">
      <c r="A32" s="111"/>
      <c r="B32" s="112"/>
      <c r="C32" s="112" t="s">
        <v>109</v>
      </c>
      <c r="D32" s="112"/>
      <c r="E32" s="112"/>
      <c r="G32" s="60">
        <v>144.45599999999999</v>
      </c>
      <c r="H32" s="60">
        <v>167.53899999999999</v>
      </c>
      <c r="I32" s="60">
        <v>128.96700000000001</v>
      </c>
      <c r="J32" s="60">
        <v>126.393</v>
      </c>
      <c r="K32" s="60">
        <v>29.911000000000001</v>
      </c>
      <c r="L32" s="60">
        <v>21.161999999999999</v>
      </c>
      <c r="M32" s="318"/>
      <c r="N32" s="318"/>
      <c r="O32" s="318"/>
      <c r="P32" s="318"/>
      <c r="Q32" s="318"/>
      <c r="R32" s="318"/>
      <c r="S32" s="318"/>
    </row>
    <row r="33" spans="1:19" ht="15" customHeight="1">
      <c r="B33" s="112"/>
      <c r="C33" s="112" t="s">
        <v>37</v>
      </c>
      <c r="D33" s="112"/>
      <c r="E33" s="112"/>
      <c r="G33" s="60">
        <v>177.87799999999999</v>
      </c>
      <c r="H33" s="60">
        <v>103.89400000000001</v>
      </c>
      <c r="I33" s="60">
        <v>131.03700000000001</v>
      </c>
      <c r="J33" s="60">
        <v>158.94900000000001</v>
      </c>
      <c r="K33" s="60">
        <v>52.265999999999998</v>
      </c>
      <c r="L33" s="60">
        <v>20.035</v>
      </c>
      <c r="M33" s="318"/>
      <c r="N33" s="318"/>
      <c r="O33" s="318"/>
      <c r="P33" s="318"/>
      <c r="Q33" s="318"/>
      <c r="R33" s="318"/>
      <c r="S33" s="318"/>
    </row>
    <row r="34" spans="1:19" ht="15" customHeight="1">
      <c r="A34" s="111"/>
      <c r="B34" s="403"/>
      <c r="C34" s="112" t="s">
        <v>130</v>
      </c>
      <c r="D34" s="112"/>
      <c r="E34" s="112"/>
      <c r="G34" s="60">
        <v>125.714</v>
      </c>
      <c r="H34" s="60">
        <v>165.47300000000001</v>
      </c>
      <c r="I34" s="60">
        <v>87.477999999999994</v>
      </c>
      <c r="J34" s="60">
        <v>231.297</v>
      </c>
      <c r="K34" s="60">
        <v>101.422</v>
      </c>
      <c r="L34" s="60">
        <v>13.787000000000001</v>
      </c>
      <c r="M34" s="318"/>
      <c r="N34" s="318"/>
      <c r="O34" s="318"/>
      <c r="P34" s="318"/>
      <c r="Q34" s="318"/>
      <c r="R34" s="318"/>
      <c r="S34" s="318"/>
    </row>
    <row r="35" spans="1:19" ht="15" customHeight="1">
      <c r="B35" s="112"/>
      <c r="C35" s="112" t="s">
        <v>71</v>
      </c>
      <c r="D35" s="112"/>
      <c r="E35" s="112"/>
      <c r="G35" s="60">
        <v>152.01499999999999</v>
      </c>
      <c r="H35" s="60">
        <v>166.542</v>
      </c>
      <c r="I35" s="60">
        <v>193.54499999999999</v>
      </c>
      <c r="J35" s="60">
        <v>197.44300000000001</v>
      </c>
      <c r="K35" s="60">
        <v>30.553000000000001</v>
      </c>
      <c r="L35" s="60">
        <v>5.0739999999999998</v>
      </c>
      <c r="M35" s="318"/>
      <c r="N35" s="318"/>
      <c r="O35" s="318"/>
      <c r="P35" s="318"/>
      <c r="Q35" s="318"/>
      <c r="R35" s="318"/>
      <c r="S35" s="318"/>
    </row>
    <row r="36" spans="1:19" ht="15" customHeight="1">
      <c r="B36" s="56"/>
      <c r="C36" s="112" t="s">
        <v>70</v>
      </c>
      <c r="D36" s="112"/>
      <c r="E36" s="112"/>
      <c r="G36" s="60">
        <v>388.71499999999997</v>
      </c>
      <c r="H36" s="60">
        <v>425.54399999999998</v>
      </c>
      <c r="I36" s="60">
        <v>501.90300000000002</v>
      </c>
      <c r="J36" s="60">
        <v>361.41500000000002</v>
      </c>
      <c r="K36" s="60">
        <v>54.456000000000003</v>
      </c>
      <c r="L36" s="60">
        <v>3.371</v>
      </c>
      <c r="M36" s="318"/>
      <c r="N36" s="318"/>
      <c r="O36" s="318"/>
      <c r="P36" s="318"/>
      <c r="Q36" s="318"/>
      <c r="R36" s="318"/>
      <c r="S36" s="318"/>
    </row>
    <row r="37" spans="1:19" ht="15" customHeight="1">
      <c r="A37" s="111"/>
      <c r="B37" s="118"/>
      <c r="C37" s="113" t="s">
        <v>149</v>
      </c>
      <c r="D37" s="113"/>
      <c r="E37" s="113"/>
      <c r="F37" s="111"/>
      <c r="G37" s="114">
        <v>446.459</v>
      </c>
      <c r="H37" s="114">
        <v>430.589</v>
      </c>
      <c r="I37" s="60">
        <v>1205.8779999999999</v>
      </c>
      <c r="J37" s="60">
        <v>748.93700000000001</v>
      </c>
      <c r="K37" s="60">
        <v>447.54700000000003</v>
      </c>
      <c r="L37" s="60">
        <v>247.96799999999999</v>
      </c>
      <c r="M37" s="318"/>
      <c r="N37" s="318"/>
      <c r="O37" s="318"/>
      <c r="P37" s="318"/>
      <c r="Q37" s="318"/>
      <c r="R37" s="318"/>
      <c r="S37" s="318"/>
    </row>
    <row r="38" spans="1:19" s="72" customFormat="1" ht="7.5" customHeight="1">
      <c r="A38" s="119"/>
      <c r="B38" s="120"/>
      <c r="C38" s="121"/>
      <c r="D38" s="121"/>
      <c r="E38" s="121"/>
      <c r="F38" s="119"/>
      <c r="G38" s="67"/>
      <c r="H38" s="67"/>
      <c r="I38" s="67"/>
      <c r="J38" s="296"/>
      <c r="K38" s="67"/>
      <c r="L38" s="67"/>
      <c r="M38" s="318"/>
      <c r="N38" s="318"/>
      <c r="O38" s="318"/>
      <c r="P38" s="318"/>
      <c r="Q38" s="318"/>
      <c r="R38" s="318"/>
      <c r="S38" s="318"/>
    </row>
    <row r="39" spans="1:19" s="75" customFormat="1" ht="14.1" customHeight="1">
      <c r="B39" s="122" t="s">
        <v>157</v>
      </c>
      <c r="C39" s="74"/>
      <c r="D39" s="74"/>
      <c r="E39" s="74"/>
      <c r="G39" s="123">
        <v>70316.096000000005</v>
      </c>
      <c r="H39" s="123">
        <v>73111.520000000004</v>
      </c>
      <c r="I39" s="123">
        <v>72766.948000000004</v>
      </c>
      <c r="J39" s="123">
        <v>69817.176999999996</v>
      </c>
      <c r="K39" s="123">
        <v>28103.86</v>
      </c>
      <c r="L39" s="123">
        <v>25477.73</v>
      </c>
      <c r="M39" s="318"/>
      <c r="N39" s="318"/>
      <c r="O39" s="318"/>
      <c r="P39" s="318"/>
      <c r="Q39" s="318"/>
      <c r="R39" s="318"/>
      <c r="S39" s="318"/>
    </row>
    <row r="40" spans="1:19" ht="14.1" customHeight="1">
      <c r="A40" s="111"/>
      <c r="B40" s="118"/>
      <c r="C40" s="113"/>
      <c r="D40" s="113"/>
      <c r="E40" s="113"/>
      <c r="F40" s="111"/>
      <c r="G40" s="124"/>
      <c r="H40" s="124"/>
      <c r="I40" s="124"/>
      <c r="J40" s="124"/>
      <c r="K40" s="349"/>
      <c r="L40" s="401"/>
      <c r="M40" s="318"/>
      <c r="N40" s="318"/>
      <c r="O40" s="318"/>
      <c r="P40" s="318"/>
      <c r="Q40" s="318"/>
      <c r="R40" s="318"/>
      <c r="S40" s="318"/>
    </row>
    <row r="41" spans="1:19" s="68" customFormat="1" ht="17.100000000000001" customHeight="1">
      <c r="A41" s="108"/>
      <c r="B41" s="109" t="s">
        <v>163</v>
      </c>
      <c r="C41" s="109"/>
      <c r="D41" s="109"/>
      <c r="E41" s="109"/>
      <c r="F41" s="108"/>
      <c r="G41" s="110">
        <v>19660.208999999999</v>
      </c>
      <c r="H41" s="110">
        <v>22268.966</v>
      </c>
      <c r="I41" s="110">
        <f>SUM(I42:I44)</f>
        <v>21900.199000000001</v>
      </c>
      <c r="J41" s="110">
        <f>SUM(J42:J44)</f>
        <v>24552.276999999998</v>
      </c>
      <c r="K41" s="192">
        <f>SUM(K42:K44)</f>
        <v>25893.846000000001</v>
      </c>
      <c r="L41" s="192">
        <f>SUM(L42:L44)</f>
        <v>27181.550999999999</v>
      </c>
      <c r="M41" s="318"/>
      <c r="N41" s="318"/>
      <c r="O41" s="318"/>
      <c r="P41" s="318"/>
      <c r="Q41" s="318"/>
      <c r="R41" s="318"/>
      <c r="S41" s="318"/>
    </row>
    <row r="42" spans="1:19" ht="15" customHeight="1">
      <c r="A42" s="111"/>
      <c r="B42" s="69"/>
      <c r="C42" s="112" t="s">
        <v>65</v>
      </c>
      <c r="D42" s="112"/>
      <c r="E42" s="112"/>
      <c r="G42" s="60">
        <v>18792.851999999999</v>
      </c>
      <c r="H42" s="60">
        <v>20864.792000000001</v>
      </c>
      <c r="I42" s="60">
        <v>20641.27</v>
      </c>
      <c r="J42" s="60">
        <v>23078.420999999998</v>
      </c>
      <c r="K42" s="60">
        <v>24875.733</v>
      </c>
      <c r="L42" s="60">
        <v>26611.300999999999</v>
      </c>
      <c r="M42" s="318"/>
      <c r="N42" s="318"/>
      <c r="O42" s="318"/>
      <c r="P42" s="318"/>
      <c r="Q42" s="318"/>
      <c r="R42" s="318"/>
      <c r="S42" s="318"/>
    </row>
    <row r="43" spans="1:19" ht="15" customHeight="1">
      <c r="B43" s="118"/>
      <c r="C43" s="113" t="s">
        <v>150</v>
      </c>
      <c r="D43" s="113"/>
      <c r="E43" s="113"/>
      <c r="F43" s="111"/>
      <c r="G43" s="114">
        <v>392.99900000000002</v>
      </c>
      <c r="H43" s="114">
        <v>478.35199999999998</v>
      </c>
      <c r="I43" s="60">
        <v>546.81700000000001</v>
      </c>
      <c r="J43" s="60">
        <v>670.32799999999997</v>
      </c>
      <c r="K43" s="60">
        <v>280.714</v>
      </c>
      <c r="L43" s="60">
        <v>253.35300000000001</v>
      </c>
      <c r="M43" s="318"/>
      <c r="N43" s="318"/>
      <c r="O43" s="318"/>
      <c r="P43" s="318"/>
      <c r="Q43" s="318"/>
      <c r="R43" s="318"/>
      <c r="S43" s="318"/>
    </row>
    <row r="44" spans="1:19" ht="15" customHeight="1">
      <c r="A44" s="111"/>
      <c r="B44" s="118"/>
      <c r="C44" s="113" t="s">
        <v>164</v>
      </c>
      <c r="D44" s="113"/>
      <c r="E44" s="113"/>
      <c r="F44" s="111"/>
      <c r="G44" s="114">
        <v>474.358</v>
      </c>
      <c r="H44" s="114">
        <v>925.822</v>
      </c>
      <c r="I44" s="114">
        <v>712.11199999999997</v>
      </c>
      <c r="J44" s="114">
        <v>803.52800000000002</v>
      </c>
      <c r="K44" s="60">
        <v>737.399</v>
      </c>
      <c r="L44" s="60">
        <v>316.89699999999999</v>
      </c>
      <c r="M44" s="318"/>
      <c r="N44" s="318"/>
      <c r="O44" s="318"/>
      <c r="P44" s="318"/>
      <c r="Q44" s="318"/>
      <c r="R44" s="318"/>
      <c r="S44" s="318"/>
    </row>
    <row r="45" spans="1:19" ht="14.1" customHeight="1">
      <c r="A45" s="111"/>
      <c r="B45" s="118"/>
      <c r="C45" s="113"/>
      <c r="D45" s="113"/>
      <c r="E45" s="113"/>
      <c r="F45" s="111"/>
      <c r="G45" s="125"/>
      <c r="H45" s="125"/>
      <c r="I45" s="125"/>
      <c r="J45" s="125"/>
      <c r="K45" s="195"/>
      <c r="L45" s="195"/>
      <c r="M45" s="318"/>
      <c r="N45" s="318"/>
      <c r="O45" s="318"/>
      <c r="P45" s="318"/>
      <c r="Q45" s="318"/>
      <c r="R45" s="318"/>
      <c r="S45" s="318"/>
    </row>
    <row r="46" spans="1:19" s="68" customFormat="1" ht="17.100000000000001" customHeight="1">
      <c r="A46" s="108"/>
      <c r="B46" s="109" t="s">
        <v>39</v>
      </c>
      <c r="C46" s="109"/>
      <c r="D46" s="109"/>
      <c r="E46" s="109"/>
      <c r="F46" s="108"/>
      <c r="G46" s="110">
        <f t="shared" ref="G46" si="1">SUM(G47:G60)</f>
        <v>17631.584000000003</v>
      </c>
      <c r="H46" s="110">
        <f>SUM(H47:H60)</f>
        <v>18702.591000000004</v>
      </c>
      <c r="I46" s="110">
        <f t="shared" ref="I46:J46" si="2">SUM(I47:I60)</f>
        <v>19064.495999999999</v>
      </c>
      <c r="J46" s="110">
        <f t="shared" si="2"/>
        <v>19392.065000000002</v>
      </c>
      <c r="K46" s="192">
        <f>SUM(K47:K60)</f>
        <v>15877.762999999995</v>
      </c>
      <c r="L46" s="192">
        <f>SUM(L47:L60)</f>
        <v>16104.119000000002</v>
      </c>
      <c r="M46" s="318"/>
      <c r="N46" s="318"/>
      <c r="O46" s="318"/>
      <c r="P46" s="318"/>
      <c r="Q46" s="318"/>
      <c r="R46" s="318"/>
      <c r="S46" s="318"/>
    </row>
    <row r="47" spans="1:19" ht="15" customHeight="1">
      <c r="A47" s="111"/>
      <c r="B47" s="112"/>
      <c r="C47" s="113" t="s">
        <v>66</v>
      </c>
      <c r="D47" s="113"/>
      <c r="E47" s="113"/>
      <c r="F47" s="111"/>
      <c r="G47" s="114">
        <v>6736.4889999999996</v>
      </c>
      <c r="H47" s="114">
        <v>7043.902</v>
      </c>
      <c r="I47" s="114">
        <v>6828.7780000000002</v>
      </c>
      <c r="J47" s="114">
        <v>7289.0349999999999</v>
      </c>
      <c r="K47" s="60">
        <v>5903.8490000000002</v>
      </c>
      <c r="L47" s="60">
        <v>6322.5349999999999</v>
      </c>
      <c r="M47" s="318"/>
      <c r="N47" s="318"/>
      <c r="O47" s="318"/>
      <c r="P47" s="318"/>
      <c r="Q47" s="318"/>
      <c r="R47" s="318"/>
      <c r="S47" s="318"/>
    </row>
    <row r="48" spans="1:19" ht="15" customHeight="1">
      <c r="B48" s="112"/>
      <c r="C48" s="112" t="s">
        <v>41</v>
      </c>
      <c r="D48" s="112"/>
      <c r="E48" s="112"/>
      <c r="G48" s="60">
        <v>3235.0990000000002</v>
      </c>
      <c r="H48" s="114">
        <v>3859.7890000000002</v>
      </c>
      <c r="I48" s="114">
        <v>4134.3549999999996</v>
      </c>
      <c r="J48" s="114">
        <v>3502.866</v>
      </c>
      <c r="K48" s="60">
        <v>2632.3429999999998</v>
      </c>
      <c r="L48" s="60">
        <v>2674.3490000000002</v>
      </c>
      <c r="M48" s="318"/>
      <c r="N48" s="318"/>
      <c r="O48" s="318"/>
      <c r="P48" s="318"/>
      <c r="Q48" s="318"/>
      <c r="R48" s="318"/>
      <c r="S48" s="318"/>
    </row>
    <row r="49" spans="1:19" ht="15" customHeight="1">
      <c r="B49" s="112"/>
      <c r="C49" s="113" t="s">
        <v>42</v>
      </c>
      <c r="D49" s="113"/>
      <c r="E49" s="113"/>
      <c r="F49" s="111"/>
      <c r="G49" s="114">
        <v>2000.8789999999999</v>
      </c>
      <c r="H49" s="114">
        <v>1601.0509999999999</v>
      </c>
      <c r="I49" s="114">
        <v>1498.9490000000001</v>
      </c>
      <c r="J49" s="114">
        <v>1511.8710000000001</v>
      </c>
      <c r="K49" s="60">
        <v>1455.953</v>
      </c>
      <c r="L49" s="60">
        <v>1480.491</v>
      </c>
      <c r="M49" s="318"/>
      <c r="N49" s="318"/>
      <c r="O49" s="318"/>
      <c r="P49" s="318"/>
      <c r="Q49" s="318"/>
      <c r="R49" s="318"/>
      <c r="S49" s="318"/>
    </row>
    <row r="50" spans="1:19" ht="15" customHeight="1">
      <c r="B50" s="112"/>
      <c r="C50" s="113" t="s">
        <v>43</v>
      </c>
      <c r="D50" s="113"/>
      <c r="E50" s="113"/>
      <c r="F50" s="111"/>
      <c r="G50" s="114">
        <v>639.88199999999995</v>
      </c>
      <c r="H50" s="114">
        <v>614.93100000000004</v>
      </c>
      <c r="I50" s="114">
        <v>941.82</v>
      </c>
      <c r="J50" s="114">
        <v>788.81700000000001</v>
      </c>
      <c r="K50" s="60">
        <v>799.42</v>
      </c>
      <c r="L50" s="60">
        <v>960.05200000000002</v>
      </c>
      <c r="M50" s="318"/>
      <c r="N50" s="318"/>
      <c r="O50" s="318"/>
      <c r="P50" s="318"/>
      <c r="Q50" s="318"/>
      <c r="R50" s="318"/>
      <c r="S50" s="318"/>
    </row>
    <row r="51" spans="1:19" ht="15" customHeight="1">
      <c r="A51" s="111"/>
      <c r="B51" s="112"/>
      <c r="C51" s="112" t="s">
        <v>44</v>
      </c>
      <c r="D51" s="112"/>
      <c r="E51" s="112"/>
      <c r="G51" s="60">
        <v>339.06400000000002</v>
      </c>
      <c r="H51" s="114">
        <v>600.68600000000004</v>
      </c>
      <c r="I51" s="114">
        <v>639.53399999999999</v>
      </c>
      <c r="J51" s="114">
        <v>783.39099999999996</v>
      </c>
      <c r="K51" s="60">
        <v>748.93700000000001</v>
      </c>
      <c r="L51" s="60">
        <v>949.91399999999999</v>
      </c>
      <c r="M51" s="318"/>
      <c r="N51" s="318"/>
      <c r="O51" s="318"/>
      <c r="P51" s="318"/>
      <c r="Q51" s="318"/>
      <c r="R51" s="318"/>
      <c r="S51" s="318"/>
    </row>
    <row r="52" spans="1:19" ht="15" customHeight="1">
      <c r="B52" s="112"/>
      <c r="C52" s="113" t="s">
        <v>68</v>
      </c>
      <c r="D52" s="113"/>
      <c r="E52" s="113"/>
      <c r="F52" s="111"/>
      <c r="G52" s="114">
        <v>557.95000000000005</v>
      </c>
      <c r="H52" s="114">
        <v>665.572</v>
      </c>
      <c r="I52" s="114">
        <v>728.28899999999999</v>
      </c>
      <c r="J52" s="114">
        <v>751.59400000000005</v>
      </c>
      <c r="K52" s="60">
        <v>649.06100000000004</v>
      </c>
      <c r="L52" s="60">
        <v>753.72500000000002</v>
      </c>
      <c r="M52" s="318"/>
      <c r="N52" s="318"/>
      <c r="O52" s="318"/>
      <c r="P52" s="318"/>
      <c r="Q52" s="318"/>
      <c r="R52" s="318"/>
      <c r="S52" s="318"/>
    </row>
    <row r="53" spans="1:19" ht="15" customHeight="1">
      <c r="B53" s="112"/>
      <c r="C53" s="112" t="s">
        <v>40</v>
      </c>
      <c r="D53" s="112"/>
      <c r="E53" s="112"/>
      <c r="G53" s="60">
        <v>1311.9079999999999</v>
      </c>
      <c r="H53" s="114">
        <v>1428.742</v>
      </c>
      <c r="I53" s="114">
        <v>1230.183</v>
      </c>
      <c r="J53" s="114">
        <v>1252.444</v>
      </c>
      <c r="K53" s="60">
        <v>737.33600000000001</v>
      </c>
      <c r="L53" s="60">
        <v>685.44299999999998</v>
      </c>
      <c r="M53" s="318"/>
      <c r="N53" s="318"/>
      <c r="O53" s="318"/>
      <c r="P53" s="318"/>
      <c r="Q53" s="318"/>
      <c r="R53" s="318"/>
      <c r="S53" s="318"/>
    </row>
    <row r="54" spans="1:19" ht="15" customHeight="1">
      <c r="B54" s="112"/>
      <c r="C54" s="112" t="s">
        <v>106</v>
      </c>
      <c r="D54" s="112"/>
      <c r="E54" s="112"/>
      <c r="G54" s="60">
        <v>259.798</v>
      </c>
      <c r="H54" s="114">
        <v>254.33</v>
      </c>
      <c r="I54" s="114">
        <v>272.28300000000002</v>
      </c>
      <c r="J54" s="114">
        <v>260.68</v>
      </c>
      <c r="K54" s="60">
        <v>583.005</v>
      </c>
      <c r="L54" s="60">
        <v>464.25</v>
      </c>
      <c r="M54" s="318"/>
      <c r="N54" s="318"/>
      <c r="O54" s="318"/>
      <c r="P54" s="318"/>
      <c r="Q54" s="318"/>
      <c r="R54" s="318"/>
      <c r="S54" s="318"/>
    </row>
    <row r="55" spans="1:19" ht="15" customHeight="1">
      <c r="A55" s="111"/>
      <c r="B55" s="112"/>
      <c r="C55" s="113" t="s">
        <v>74</v>
      </c>
      <c r="D55" s="113"/>
      <c r="E55" s="113"/>
      <c r="F55" s="111"/>
      <c r="G55" s="114">
        <v>597.13900000000001</v>
      </c>
      <c r="H55" s="114">
        <v>479.589</v>
      </c>
      <c r="I55" s="114">
        <v>254.90700000000001</v>
      </c>
      <c r="J55" s="114">
        <v>300.40600000000001</v>
      </c>
      <c r="K55" s="60">
        <v>208.846</v>
      </c>
      <c r="L55" s="60">
        <v>176.29300000000001</v>
      </c>
      <c r="M55" s="318"/>
      <c r="N55" s="318"/>
      <c r="O55" s="318"/>
      <c r="P55" s="318"/>
      <c r="Q55" s="318"/>
      <c r="R55" s="318"/>
      <c r="S55" s="318"/>
    </row>
    <row r="56" spans="1:19" ht="15" customHeight="1">
      <c r="A56" s="111"/>
      <c r="B56" s="112"/>
      <c r="C56" s="112" t="s">
        <v>105</v>
      </c>
      <c r="D56" s="112"/>
      <c r="E56" s="112"/>
      <c r="G56" s="60">
        <v>313.95600000000002</v>
      </c>
      <c r="H56" s="114">
        <v>299.524</v>
      </c>
      <c r="I56" s="114">
        <v>192.48599999999999</v>
      </c>
      <c r="J56" s="114">
        <v>201.96899999999999</v>
      </c>
      <c r="K56" s="60">
        <v>183.827</v>
      </c>
      <c r="L56" s="60">
        <v>374.14699999999999</v>
      </c>
      <c r="M56" s="318"/>
      <c r="N56" s="318"/>
      <c r="O56" s="318"/>
      <c r="P56" s="318"/>
      <c r="Q56" s="318"/>
      <c r="R56" s="318"/>
      <c r="S56" s="318"/>
    </row>
    <row r="57" spans="1:19" ht="15" customHeight="1">
      <c r="A57" s="111"/>
      <c r="B57" s="112"/>
      <c r="C57" s="112" t="s">
        <v>45</v>
      </c>
      <c r="D57" s="112"/>
      <c r="E57" s="112"/>
      <c r="G57" s="60">
        <v>367.07299999999998</v>
      </c>
      <c r="H57" s="114">
        <v>296.27100000000002</v>
      </c>
      <c r="I57" s="114">
        <v>337.13200000000001</v>
      </c>
      <c r="J57" s="114">
        <v>370.16899999999998</v>
      </c>
      <c r="K57" s="60">
        <v>149.63200000000001</v>
      </c>
      <c r="L57" s="60">
        <v>138.785</v>
      </c>
      <c r="M57" s="318"/>
      <c r="N57" s="318"/>
      <c r="O57" s="318"/>
      <c r="P57" s="318"/>
      <c r="Q57" s="318"/>
      <c r="R57" s="318"/>
      <c r="S57" s="318"/>
    </row>
    <row r="58" spans="1:19" ht="15" customHeight="1">
      <c r="A58" s="111"/>
      <c r="B58" s="112"/>
      <c r="C58" s="113" t="s">
        <v>151</v>
      </c>
      <c r="D58" s="113"/>
      <c r="E58" s="113"/>
      <c r="F58" s="111"/>
      <c r="G58" s="114">
        <v>248.983</v>
      </c>
      <c r="H58" s="114">
        <v>296.52600000000001</v>
      </c>
      <c r="I58" s="114">
        <v>348.23700000000002</v>
      </c>
      <c r="J58" s="114">
        <v>352.702</v>
      </c>
      <c r="K58" s="60">
        <v>160.65199999999999</v>
      </c>
      <c r="L58" s="60">
        <v>67.87</v>
      </c>
      <c r="M58" s="318"/>
      <c r="N58" s="318"/>
      <c r="O58" s="318"/>
      <c r="P58" s="318"/>
      <c r="Q58" s="318"/>
      <c r="R58" s="318"/>
      <c r="S58" s="318"/>
    </row>
    <row r="59" spans="1:19" ht="15" customHeight="1">
      <c r="A59" s="111"/>
      <c r="B59" s="112"/>
      <c r="C59" s="113" t="s">
        <v>69</v>
      </c>
      <c r="D59" s="113"/>
      <c r="E59" s="113"/>
      <c r="F59" s="111"/>
      <c r="G59" s="114">
        <v>248.64400000000001</v>
      </c>
      <c r="H59" s="114">
        <v>266.09699999999998</v>
      </c>
      <c r="I59" s="114">
        <v>379.459</v>
      </c>
      <c r="J59" s="114">
        <v>404.93200000000002</v>
      </c>
      <c r="K59" s="60">
        <v>52.744</v>
      </c>
      <c r="L59" s="60">
        <v>15.958</v>
      </c>
      <c r="M59" s="318"/>
      <c r="N59" s="318"/>
      <c r="O59" s="318"/>
      <c r="P59" s="318"/>
      <c r="Q59" s="318"/>
      <c r="R59" s="318"/>
      <c r="S59" s="318"/>
    </row>
    <row r="60" spans="1:19" ht="15" customHeight="1">
      <c r="A60" s="111"/>
      <c r="B60" s="118"/>
      <c r="C60" s="113" t="s">
        <v>152</v>
      </c>
      <c r="D60" s="113"/>
      <c r="E60" s="113"/>
      <c r="F60" s="111"/>
      <c r="G60" s="114">
        <v>774.72</v>
      </c>
      <c r="H60" s="114">
        <v>995.58100000000002</v>
      </c>
      <c r="I60" s="114">
        <v>1278.0840000000001</v>
      </c>
      <c r="J60" s="114">
        <v>1621.1890000000001</v>
      </c>
      <c r="K60" s="60">
        <v>1612.1579999999999</v>
      </c>
      <c r="L60" s="60">
        <v>1040.307</v>
      </c>
      <c r="M60" s="318"/>
      <c r="N60" s="318"/>
      <c r="O60" s="318"/>
      <c r="P60" s="318"/>
      <c r="Q60" s="318"/>
      <c r="R60" s="318"/>
      <c r="S60" s="318"/>
    </row>
    <row r="61" spans="1:19" s="72" customFormat="1" ht="7.5" customHeight="1">
      <c r="A61" s="119"/>
      <c r="B61" s="120"/>
      <c r="C61" s="121"/>
      <c r="D61" s="121"/>
      <c r="E61" s="121"/>
      <c r="F61" s="119"/>
      <c r="G61" s="126"/>
      <c r="H61" s="297"/>
      <c r="I61" s="297"/>
      <c r="J61" s="297"/>
      <c r="K61" s="67"/>
      <c r="L61" s="67"/>
      <c r="M61" s="318"/>
      <c r="N61" s="318"/>
      <c r="O61" s="318"/>
      <c r="P61" s="318"/>
      <c r="Q61" s="318"/>
      <c r="R61" s="318"/>
      <c r="S61" s="318"/>
    </row>
    <row r="62" spans="1:19" s="129" customFormat="1" ht="14.45" customHeight="1">
      <c r="A62" s="127"/>
      <c r="B62" s="128" t="s">
        <v>246</v>
      </c>
      <c r="C62" s="128"/>
      <c r="D62" s="128"/>
      <c r="E62" s="128"/>
      <c r="G62" s="123">
        <v>9568.8919999999998</v>
      </c>
      <c r="H62" s="123">
        <v>10302.25</v>
      </c>
      <c r="I62" s="123">
        <v>10536.924999999999</v>
      </c>
      <c r="J62" s="123">
        <v>10525.906000000001</v>
      </c>
      <c r="K62" s="123">
        <v>8720.0280000000002</v>
      </c>
      <c r="L62" s="123">
        <v>8279.7929999999997</v>
      </c>
      <c r="M62" s="318"/>
      <c r="N62" s="318"/>
      <c r="O62" s="318"/>
      <c r="P62" s="318"/>
      <c r="Q62" s="318"/>
      <c r="R62" s="318"/>
      <c r="S62" s="318"/>
    </row>
    <row r="63" spans="1:19" ht="14.1" customHeight="1">
      <c r="A63" s="111"/>
      <c r="B63" s="118"/>
      <c r="C63" s="113"/>
      <c r="D63" s="113"/>
      <c r="E63" s="113"/>
      <c r="F63" s="111"/>
      <c r="G63" s="114"/>
      <c r="H63" s="114"/>
      <c r="I63" s="114"/>
      <c r="J63" s="114"/>
      <c r="K63" s="346"/>
      <c r="L63" s="338"/>
      <c r="M63" s="318"/>
      <c r="N63" s="318"/>
      <c r="O63" s="318"/>
      <c r="P63" s="318"/>
      <c r="Q63" s="318"/>
      <c r="R63" s="318"/>
      <c r="S63" s="318"/>
    </row>
    <row r="64" spans="1:19" s="68" customFormat="1" ht="17.100000000000001" customHeight="1">
      <c r="A64" s="108"/>
      <c r="B64" s="109" t="s">
        <v>46</v>
      </c>
      <c r="C64" s="109"/>
      <c r="D64" s="109"/>
      <c r="E64" s="109"/>
      <c r="F64" s="108"/>
      <c r="G64" s="110">
        <v>4406.3189999999995</v>
      </c>
      <c r="H64" s="110">
        <v>5356.1450000000004</v>
      </c>
      <c r="I64" s="110">
        <f>SUM(I65:I67)</f>
        <v>4119.0239999999994</v>
      </c>
      <c r="J64" s="110">
        <f>SUM(J65:J67)</f>
        <v>5767.03</v>
      </c>
      <c r="K64" s="192">
        <f>SUM(K65:K67)</f>
        <v>2457.2820000000002</v>
      </c>
      <c r="L64" s="192">
        <f>SUM(L65:L67)</f>
        <v>1359.8</v>
      </c>
      <c r="M64" s="318"/>
      <c r="N64" s="318"/>
      <c r="O64" s="318"/>
      <c r="P64" s="318"/>
      <c r="Q64" s="318"/>
      <c r="R64" s="318"/>
      <c r="S64" s="318"/>
    </row>
    <row r="65" spans="1:19" ht="15" customHeight="1">
      <c r="A65" s="111"/>
      <c r="B65" s="118"/>
      <c r="C65" s="113" t="s">
        <v>47</v>
      </c>
      <c r="D65" s="113"/>
      <c r="E65" s="113"/>
      <c r="F65" s="111"/>
      <c r="G65" s="114">
        <v>3760.5079999999998</v>
      </c>
      <c r="H65" s="114">
        <v>4469.0249999999996</v>
      </c>
      <c r="I65" s="114">
        <v>3439.154</v>
      </c>
      <c r="J65" s="114">
        <v>5227.0959999999995</v>
      </c>
      <c r="K65" s="60">
        <v>2121.2220000000002</v>
      </c>
      <c r="L65" s="60">
        <v>1136.5989999999999</v>
      </c>
      <c r="M65" s="318"/>
      <c r="N65" s="318"/>
      <c r="O65" s="318"/>
      <c r="P65" s="318"/>
      <c r="Q65" s="318"/>
      <c r="R65" s="318"/>
      <c r="S65" s="318"/>
    </row>
    <row r="66" spans="1:19" ht="15" customHeight="1">
      <c r="A66" s="111"/>
      <c r="B66" s="118"/>
      <c r="C66" s="113" t="s">
        <v>48</v>
      </c>
      <c r="D66" s="113"/>
      <c r="E66" s="113"/>
      <c r="F66" s="111"/>
      <c r="G66" s="114">
        <v>600.19899999999996</v>
      </c>
      <c r="H66" s="114">
        <v>840.67200000000003</v>
      </c>
      <c r="I66" s="114">
        <v>616.47900000000004</v>
      </c>
      <c r="J66" s="114">
        <v>477.06900000000002</v>
      </c>
      <c r="K66" s="60">
        <v>165.58</v>
      </c>
      <c r="L66" s="60">
        <v>114.366</v>
      </c>
      <c r="M66" s="318"/>
      <c r="N66" s="318"/>
      <c r="O66" s="318"/>
      <c r="P66" s="318"/>
      <c r="Q66" s="318"/>
      <c r="R66" s="318"/>
      <c r="S66" s="318"/>
    </row>
    <row r="67" spans="1:19" ht="15" customHeight="1">
      <c r="A67" s="111"/>
      <c r="B67" s="118"/>
      <c r="C67" s="113" t="s">
        <v>153</v>
      </c>
      <c r="D67" s="113"/>
      <c r="E67" s="113"/>
      <c r="F67" s="111"/>
      <c r="G67" s="114">
        <v>45.612000000000002</v>
      </c>
      <c r="H67" s="114">
        <v>46.448</v>
      </c>
      <c r="I67" s="114">
        <v>63.390999999999998</v>
      </c>
      <c r="J67" s="114">
        <v>62.865000000000002</v>
      </c>
      <c r="K67" s="60">
        <v>170.48</v>
      </c>
      <c r="L67" s="60">
        <v>108.83499999999999</v>
      </c>
      <c r="M67" s="318"/>
      <c r="N67" s="318"/>
      <c r="O67" s="318"/>
      <c r="P67" s="318"/>
      <c r="Q67" s="318"/>
      <c r="R67" s="318"/>
      <c r="S67" s="318"/>
    </row>
    <row r="68" spans="1:19" ht="14.1" customHeight="1">
      <c r="A68" s="111"/>
      <c r="B68" s="118"/>
      <c r="C68" s="113"/>
      <c r="D68" s="113"/>
      <c r="E68" s="113"/>
      <c r="F68" s="111"/>
      <c r="G68" s="125"/>
      <c r="H68" s="125"/>
      <c r="I68" s="125"/>
      <c r="J68" s="125"/>
      <c r="K68" s="350"/>
      <c r="L68" s="402"/>
      <c r="M68" s="318"/>
      <c r="N68" s="318"/>
      <c r="O68" s="318"/>
      <c r="P68" s="318"/>
      <c r="Q68" s="318"/>
      <c r="R68" s="318"/>
      <c r="S68" s="318"/>
    </row>
    <row r="69" spans="1:19" s="68" customFormat="1" ht="17.100000000000001" customHeight="1">
      <c r="A69" s="108"/>
      <c r="B69" s="109" t="s">
        <v>49</v>
      </c>
      <c r="C69" s="109"/>
      <c r="D69" s="109"/>
      <c r="E69" s="109"/>
      <c r="F69" s="108"/>
      <c r="G69" s="110">
        <v>1098.327</v>
      </c>
      <c r="H69" s="110">
        <v>902.43299999999999</v>
      </c>
      <c r="I69" s="110">
        <f>SUM(I70:I73)</f>
        <v>1161.1469999999999</v>
      </c>
      <c r="J69" s="110">
        <f>SUM(J70:J73)</f>
        <v>1444.875</v>
      </c>
      <c r="K69" s="192">
        <f>SUM(K70:K73)</f>
        <v>807.03499999999997</v>
      </c>
      <c r="L69" s="192">
        <f>SUM(L70:L73)</f>
        <v>416.233</v>
      </c>
      <c r="M69" s="318"/>
      <c r="N69" s="318"/>
      <c r="O69" s="318"/>
      <c r="P69" s="318"/>
      <c r="Q69" s="318"/>
      <c r="R69" s="318"/>
      <c r="S69" s="318"/>
    </row>
    <row r="70" spans="1:19" ht="15" customHeight="1">
      <c r="A70" s="111"/>
      <c r="B70" s="118"/>
      <c r="C70" s="113" t="s">
        <v>155</v>
      </c>
      <c r="D70" s="113"/>
      <c r="E70" s="113"/>
      <c r="F70" s="111"/>
      <c r="G70" s="114">
        <v>240.85499999999999</v>
      </c>
      <c r="H70" s="114">
        <v>247.511</v>
      </c>
      <c r="I70" s="114">
        <v>510.19200000000001</v>
      </c>
      <c r="J70" s="114">
        <v>631.51700000000005</v>
      </c>
      <c r="K70" s="60">
        <v>189.46899999999999</v>
      </c>
      <c r="L70" s="60">
        <v>63.576999999999998</v>
      </c>
      <c r="M70" s="318"/>
      <c r="N70" s="318"/>
      <c r="O70" s="318"/>
      <c r="P70" s="318"/>
      <c r="Q70" s="318"/>
      <c r="R70" s="318"/>
      <c r="S70" s="318"/>
    </row>
    <row r="71" spans="1:19" ht="15" customHeight="1">
      <c r="A71" s="111"/>
      <c r="B71" s="118"/>
      <c r="C71" s="113" t="s">
        <v>50</v>
      </c>
      <c r="D71" s="113"/>
      <c r="E71" s="113"/>
      <c r="F71" s="111"/>
      <c r="G71" s="114">
        <v>233.636</v>
      </c>
      <c r="H71" s="114">
        <v>142.87</v>
      </c>
      <c r="I71" s="114">
        <v>106.714</v>
      </c>
      <c r="J71" s="114">
        <v>180.566</v>
      </c>
      <c r="K71" s="60">
        <v>171.84100000000001</v>
      </c>
      <c r="L71" s="60">
        <v>133.99100000000001</v>
      </c>
      <c r="M71" s="318"/>
      <c r="N71" s="318"/>
      <c r="O71" s="318"/>
      <c r="P71" s="318"/>
      <c r="Q71" s="318"/>
      <c r="R71" s="318"/>
      <c r="S71" s="318"/>
    </row>
    <row r="72" spans="1:19" ht="15" customHeight="1">
      <c r="A72" s="111"/>
      <c r="B72" s="118"/>
      <c r="C72" s="113" t="s">
        <v>154</v>
      </c>
      <c r="D72" s="113"/>
      <c r="E72" s="113"/>
      <c r="F72" s="111"/>
      <c r="G72" s="114">
        <v>138.93199999999999</v>
      </c>
      <c r="H72" s="114">
        <v>123.881</v>
      </c>
      <c r="I72" s="114">
        <v>118.48</v>
      </c>
      <c r="J72" s="114">
        <v>141.58699999999999</v>
      </c>
      <c r="K72" s="60">
        <v>78.652000000000001</v>
      </c>
      <c r="L72" s="60">
        <v>47.332000000000001</v>
      </c>
      <c r="M72" s="318"/>
      <c r="N72" s="318"/>
      <c r="O72" s="318"/>
      <c r="P72" s="318"/>
      <c r="Q72" s="318"/>
      <c r="R72" s="318"/>
      <c r="S72" s="318"/>
    </row>
    <row r="73" spans="1:19" ht="15" customHeight="1">
      <c r="A73" s="111"/>
      <c r="B73" s="118"/>
      <c r="C73" s="113" t="s">
        <v>156</v>
      </c>
      <c r="D73" s="113"/>
      <c r="E73" s="113"/>
      <c r="F73" s="111"/>
      <c r="G73" s="114">
        <v>484.904</v>
      </c>
      <c r="H73" s="114">
        <v>388.17099999999999</v>
      </c>
      <c r="I73" s="114">
        <v>425.76100000000002</v>
      </c>
      <c r="J73" s="114">
        <v>491.20500000000004</v>
      </c>
      <c r="K73" s="60">
        <v>367.07299999999998</v>
      </c>
      <c r="L73" s="60">
        <v>171.333</v>
      </c>
      <c r="M73" s="318"/>
      <c r="N73" s="318"/>
      <c r="O73" s="318"/>
      <c r="P73" s="318"/>
      <c r="Q73" s="318"/>
      <c r="R73" s="318"/>
      <c r="S73" s="318"/>
    </row>
    <row r="74" spans="1:19" ht="14.1" customHeight="1">
      <c r="A74" s="111"/>
      <c r="B74" s="118"/>
      <c r="C74" s="113"/>
      <c r="D74" s="113"/>
      <c r="E74" s="113"/>
      <c r="F74" s="111"/>
      <c r="G74" s="125"/>
      <c r="H74" s="125"/>
      <c r="I74" s="125"/>
      <c r="J74" s="125"/>
      <c r="K74" s="350"/>
      <c r="L74" s="402"/>
      <c r="M74" s="318"/>
      <c r="N74" s="318"/>
      <c r="O74" s="318"/>
      <c r="P74" s="318"/>
      <c r="Q74" s="318"/>
      <c r="R74" s="318"/>
      <c r="S74" s="318"/>
    </row>
    <row r="75" spans="1:19" s="68" customFormat="1" ht="17.100000000000001" customHeight="1">
      <c r="A75" s="108"/>
      <c r="B75" s="109" t="s">
        <v>194</v>
      </c>
      <c r="C75" s="109"/>
      <c r="D75" s="109"/>
      <c r="E75" s="109"/>
      <c r="F75" s="108"/>
      <c r="G75" s="110">
        <v>281.29400000000004</v>
      </c>
      <c r="H75" s="110">
        <v>730.346</v>
      </c>
      <c r="I75" s="110">
        <v>31.232000000000003</v>
      </c>
      <c r="J75" s="110">
        <v>39.668999999999997</v>
      </c>
      <c r="K75" s="192">
        <f>146.469</f>
        <v>146.46899999999999</v>
      </c>
      <c r="L75" s="192">
        <v>48.134</v>
      </c>
      <c r="M75" s="318"/>
      <c r="N75" s="318"/>
      <c r="O75" s="318"/>
      <c r="P75" s="318"/>
      <c r="Q75" s="318"/>
      <c r="R75" s="318"/>
      <c r="S75" s="318"/>
    </row>
    <row r="76" spans="1:19" s="95" customFormat="1" ht="14.1" customHeight="1">
      <c r="A76" s="131"/>
      <c r="B76" s="131"/>
      <c r="C76" s="131"/>
      <c r="D76" s="131"/>
      <c r="E76" s="131"/>
      <c r="F76" s="131"/>
      <c r="G76" s="132"/>
      <c r="H76" s="132"/>
      <c r="I76" s="132"/>
      <c r="J76" s="132"/>
      <c r="K76" s="132"/>
      <c r="L76" s="132"/>
      <c r="M76" s="318"/>
      <c r="N76" s="318"/>
      <c r="O76" s="318"/>
      <c r="P76" s="318"/>
      <c r="Q76" s="318"/>
      <c r="R76" s="318"/>
      <c r="S76" s="318"/>
    </row>
    <row r="77" spans="1:19" s="72" customFormat="1" ht="7.5" customHeight="1">
      <c r="A77" s="119"/>
      <c r="B77" s="120"/>
      <c r="C77" s="121"/>
      <c r="D77" s="121"/>
      <c r="E77" s="121"/>
      <c r="F77" s="119"/>
      <c r="G77" s="67"/>
      <c r="H77" s="67"/>
      <c r="I77" s="67"/>
      <c r="J77" s="296"/>
      <c r="K77" s="347"/>
      <c r="L77" s="340"/>
      <c r="M77" s="318"/>
      <c r="N77" s="318"/>
      <c r="O77" s="318"/>
      <c r="P77" s="318"/>
      <c r="Q77" s="318"/>
      <c r="R77" s="318"/>
      <c r="S77" s="318"/>
    </row>
    <row r="78" spans="1:19" s="75" customFormat="1" ht="14.1" customHeight="1">
      <c r="B78" s="405" t="s">
        <v>247</v>
      </c>
      <c r="C78" s="74"/>
      <c r="D78" s="74"/>
      <c r="E78" s="74"/>
      <c r="G78" s="123"/>
      <c r="H78" s="123"/>
      <c r="I78" s="123"/>
      <c r="J78" s="123"/>
      <c r="K78" s="348"/>
      <c r="L78" s="400"/>
      <c r="M78" s="318"/>
      <c r="N78" s="318"/>
      <c r="O78" s="318"/>
      <c r="P78" s="318"/>
      <c r="Q78" s="318"/>
      <c r="R78" s="318"/>
      <c r="S78" s="318"/>
    </row>
    <row r="79" spans="1:19" ht="16.5" customHeight="1">
      <c r="B79" s="404" t="s">
        <v>248</v>
      </c>
      <c r="C79" s="72"/>
      <c r="D79" s="72"/>
      <c r="E79" s="72"/>
      <c r="F79" s="72"/>
      <c r="G79" s="133"/>
      <c r="H79" s="133"/>
      <c r="I79" s="133"/>
      <c r="J79" s="133"/>
      <c r="K79" s="133"/>
      <c r="L79" s="133"/>
      <c r="M79" s="318"/>
      <c r="N79" s="318"/>
      <c r="O79" s="318"/>
      <c r="P79" s="318"/>
      <c r="Q79" s="318"/>
      <c r="R79" s="318"/>
      <c r="S79" s="318"/>
    </row>
    <row r="80" spans="1:19" s="95" customFormat="1" ht="16.5" customHeight="1">
      <c r="A80" s="505">
        <v>26</v>
      </c>
      <c r="B80" s="505"/>
      <c r="C80" s="505"/>
      <c r="D80" s="505"/>
      <c r="E80" s="505"/>
      <c r="F80" s="505"/>
      <c r="G80" s="505"/>
      <c r="H80" s="505"/>
      <c r="I80" s="505"/>
      <c r="J80" s="505"/>
      <c r="K80" s="505"/>
      <c r="L80" s="305"/>
      <c r="M80" s="318"/>
      <c r="N80" s="318"/>
      <c r="O80" s="318"/>
      <c r="P80" s="318"/>
      <c r="Q80" s="318"/>
      <c r="R80" s="318"/>
      <c r="S80" s="318"/>
    </row>
    <row r="81" spans="1:14" s="135" customFormat="1" ht="21.75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59"/>
      <c r="K81" s="59"/>
      <c r="L81" s="134"/>
      <c r="M81" s="134"/>
      <c r="N81" s="134"/>
    </row>
    <row r="82" spans="1:14">
      <c r="B82" s="70"/>
      <c r="C82" s="136"/>
      <c r="D82" s="136"/>
      <c r="E82" s="136"/>
      <c r="F82" s="136"/>
      <c r="G82" s="310"/>
      <c r="H82" s="311"/>
      <c r="I82" s="311"/>
      <c r="J82" s="313"/>
      <c r="K82" s="313"/>
      <c r="L82" s="312"/>
    </row>
    <row r="83" spans="1:14" ht="15">
      <c r="B83" s="70"/>
      <c r="C83" s="136"/>
      <c r="D83" s="136"/>
      <c r="E83" s="136"/>
      <c r="F83" s="136"/>
      <c r="G83" s="137"/>
      <c r="H83" s="137"/>
      <c r="I83" s="137"/>
      <c r="J83" s="137"/>
      <c r="K83" s="137"/>
      <c r="L83" s="137"/>
      <c r="M83" s="137"/>
      <c r="N83" s="137"/>
    </row>
    <row r="84" spans="1:14" ht="15">
      <c r="B84" s="70"/>
      <c r="C84" s="136"/>
      <c r="D84" s="136"/>
      <c r="E84" s="136"/>
      <c r="F84" s="136"/>
      <c r="G84" s="138"/>
      <c r="H84" s="138"/>
      <c r="I84" s="138"/>
      <c r="J84" s="138"/>
      <c r="K84" s="138"/>
      <c r="L84" s="138"/>
      <c r="M84" s="138"/>
      <c r="N84" s="138"/>
    </row>
    <row r="85" spans="1:14" ht="15">
      <c r="B85" s="70"/>
      <c r="C85" s="136"/>
      <c r="D85" s="136"/>
      <c r="E85" s="136"/>
      <c r="F85" s="136"/>
      <c r="G85" s="139"/>
      <c r="H85" s="139"/>
      <c r="I85" s="139"/>
      <c r="J85" s="140"/>
      <c r="K85" s="140"/>
      <c r="L85" s="139"/>
      <c r="M85" s="139"/>
      <c r="N85" s="139"/>
    </row>
    <row r="86" spans="1:14">
      <c r="J86" s="138"/>
      <c r="K86" s="138"/>
    </row>
    <row r="87" spans="1:14">
      <c r="J87" s="138"/>
      <c r="K87" s="138"/>
    </row>
    <row r="88" spans="1:14" ht="15">
      <c r="B88" s="70"/>
      <c r="J88" s="138"/>
      <c r="K88" s="138"/>
    </row>
  </sheetData>
  <sheetProtection algorithmName="SHA-512" hashValue="LLyBn/atQh8CNXiNz3UUm+cGRrj1t19yOXwON0mRaXw9lmQWce0iE/vfgO9p0Y8qGOm0llUZU6paigDF9yOiNw==" saltValue="uBI8QWEzPuknpzAPPF7zMg==" spinCount="100000" sheet="1" objects="1" scenarios="1"/>
  <sortState ref="A10:AT36">
    <sortCondition descending="1" ref="L10:L36"/>
  </sortState>
  <mergeCells count="5">
    <mergeCell ref="A2:C3"/>
    <mergeCell ref="J3:K4"/>
    <mergeCell ref="A5:F5"/>
    <mergeCell ref="A80:K80"/>
    <mergeCell ref="A7:E7"/>
  </mergeCells>
  <conditionalFormatting sqref="D9:E76">
    <cfRule type="duplicateValues" dxfId="67" priority="5"/>
  </conditionalFormatting>
  <conditionalFormatting sqref="D77:E78">
    <cfRule type="duplicateValues" dxfId="66" priority="1"/>
  </conditionalFormatting>
  <printOptions horizontalCentered="1"/>
  <pageMargins left="0.39370078740157483" right="0.39370078740157483" top="0.47244094488188981" bottom="0.19685039370078741" header="0.31496062992125984" footer="0.31496062992125984"/>
  <pageSetup paperSize="9" scale="56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view="pageBreakPreview" zoomScale="70" zoomScaleNormal="85" zoomScaleSheetLayoutView="70" workbookViewId="0">
      <pane xSplit="5" ySplit="9" topLeftCell="F10" activePane="bottomRight" state="frozen"/>
      <selection pane="topRight" activeCell="F1" sqref="F1"/>
      <selection pane="bottomLeft" activeCell="A8" sqref="A8"/>
      <selection pane="bottomRight" activeCell="O11" sqref="O11"/>
    </sheetView>
  </sheetViews>
  <sheetFormatPr defaultColWidth="9.140625" defaultRowHeight="15.75"/>
  <cols>
    <col min="1" max="1" width="3.7109375" style="70" customWidth="1"/>
    <col min="2" max="2" width="10.7109375" style="95" customWidth="1"/>
    <col min="3" max="3" width="5.7109375" style="70" customWidth="1"/>
    <col min="4" max="4" width="5" style="70" customWidth="1"/>
    <col min="5" max="5" width="26.42578125" style="70" customWidth="1"/>
    <col min="6" max="6" width="2.42578125" style="70" customWidth="1"/>
    <col min="7" max="9" width="15.7109375" style="96" customWidth="1"/>
    <col min="10" max="11" width="16.85546875" style="96" bestFit="1" customWidth="1"/>
    <col min="12" max="12" width="15.7109375" style="96" customWidth="1"/>
    <col min="13" max="16384" width="9.140625" style="70"/>
  </cols>
  <sheetData>
    <row r="1" spans="1:12" ht="12.75" customHeight="1"/>
    <row r="2" spans="1:12" ht="15" customHeight="1">
      <c r="A2" s="504" t="s">
        <v>236</v>
      </c>
      <c r="B2" s="504"/>
      <c r="C2" s="504"/>
      <c r="D2" s="97" t="s">
        <v>188</v>
      </c>
      <c r="G2" s="98"/>
      <c r="H2" s="98"/>
      <c r="I2" s="98"/>
      <c r="J2" s="98"/>
      <c r="K2" s="98"/>
      <c r="L2" s="98"/>
    </row>
    <row r="3" spans="1:12" ht="15" customHeight="1">
      <c r="A3" s="504"/>
      <c r="B3" s="504"/>
      <c r="C3" s="504"/>
      <c r="D3" s="99" t="s">
        <v>250</v>
      </c>
      <c r="G3" s="100"/>
      <c r="H3" s="100"/>
      <c r="J3" s="493"/>
      <c r="K3" s="493"/>
    </row>
    <row r="4" spans="1:12" ht="12" customHeight="1">
      <c r="A4" s="72"/>
      <c r="B4" s="77"/>
      <c r="C4" s="72"/>
      <c r="D4" s="72"/>
      <c r="E4" s="72"/>
      <c r="F4" s="72"/>
      <c r="G4" s="100"/>
      <c r="H4" s="100"/>
      <c r="I4" s="100"/>
      <c r="J4" s="493"/>
      <c r="K4" s="493"/>
      <c r="L4" s="100"/>
    </row>
    <row r="5" spans="1:12" ht="24.75" customHeight="1">
      <c r="A5" s="496"/>
      <c r="B5" s="496"/>
      <c r="C5" s="496"/>
      <c r="D5" s="496"/>
      <c r="E5" s="496"/>
      <c r="F5" s="496"/>
      <c r="G5" s="389">
        <v>2016</v>
      </c>
      <c r="H5" s="389">
        <v>2017</v>
      </c>
      <c r="I5" s="389">
        <v>2018</v>
      </c>
      <c r="J5" s="389">
        <v>2019</v>
      </c>
      <c r="K5" s="389">
        <v>2020</v>
      </c>
      <c r="L5" s="389" t="s">
        <v>226</v>
      </c>
    </row>
    <row r="6" spans="1:12" ht="13.5" customHeight="1">
      <c r="A6" s="391"/>
      <c r="B6" s="391"/>
      <c r="C6" s="391"/>
      <c r="D6" s="391"/>
      <c r="E6" s="391"/>
      <c r="F6" s="391"/>
      <c r="G6" s="392"/>
      <c r="H6" s="392"/>
      <c r="I6" s="392"/>
      <c r="J6" s="392"/>
      <c r="K6" s="392"/>
      <c r="L6" s="392"/>
    </row>
    <row r="7" spans="1:12" s="106" customFormat="1" ht="24.75" customHeight="1" thickBot="1">
      <c r="A7" s="352"/>
      <c r="B7" s="352" t="s">
        <v>193</v>
      </c>
      <c r="C7" s="352"/>
      <c r="D7" s="352"/>
      <c r="E7" s="352"/>
      <c r="F7" s="353"/>
      <c r="G7" s="355">
        <f>'Table 6'!G7/'Table 6'!G$7*100</f>
        <v>100</v>
      </c>
      <c r="H7" s="355">
        <f>'Table 6'!H7/'Table 6'!H$7*100</f>
        <v>100</v>
      </c>
      <c r="I7" s="355">
        <f>'Table 6'!I7/'Table 6'!I$7*100</f>
        <v>100</v>
      </c>
      <c r="J7" s="355">
        <f>'Table 6'!J7/'Table 6'!J$7*100</f>
        <v>100</v>
      </c>
      <c r="K7" s="355">
        <f>'Table 6'!K7/'Table 6'!K$7*100</f>
        <v>100</v>
      </c>
      <c r="L7" s="355">
        <f>'Table 6'!L7/'Table 6'!L$7*100</f>
        <v>100</v>
      </c>
    </row>
    <row r="8" spans="1:12" s="95" customFormat="1" ht="12.75" customHeight="1">
      <c r="G8" s="107"/>
      <c r="H8" s="107"/>
      <c r="I8" s="107"/>
      <c r="J8" s="60"/>
      <c r="K8" s="60"/>
      <c r="L8" s="60"/>
    </row>
    <row r="9" spans="1:12" s="68" customFormat="1" ht="17.100000000000001" customHeight="1">
      <c r="A9" s="108"/>
      <c r="B9" s="109" t="s">
        <v>26</v>
      </c>
      <c r="C9" s="109"/>
      <c r="D9" s="109"/>
      <c r="E9" s="109"/>
      <c r="F9" s="108"/>
      <c r="G9" s="231">
        <f>'Table 6'!G9/'Table 6'!G$7*100</f>
        <v>70.813686442805562</v>
      </c>
      <c r="H9" s="231">
        <f>'Table 6'!H9/'Table 6'!H$7*100</f>
        <v>69.908835792124663</v>
      </c>
      <c r="I9" s="231">
        <f>'Table 6'!I9/'Table 6'!I$7*100</f>
        <v>71.500392869541002</v>
      </c>
      <c r="J9" s="231">
        <f>'Table 6'!J9/'Table 6'!J$7*100</f>
        <v>69.923885557435668</v>
      </c>
      <c r="K9" s="231">
        <f>'Table 6'!K9/'Table 6'!K$7*100</f>
        <v>51.399332452830862</v>
      </c>
      <c r="L9" s="231">
        <f>'Table 6'!L9/'Table 6'!L$7*100</f>
        <v>47.994761966461759</v>
      </c>
    </row>
    <row r="10" spans="1:12" ht="15" customHeight="1">
      <c r="A10" s="111"/>
      <c r="B10" s="112"/>
      <c r="C10" s="112" t="str">
        <f>'Table 6'!C10</f>
        <v>Singapore</v>
      </c>
      <c r="D10" s="112"/>
      <c r="E10" s="112"/>
      <c r="G10" s="208">
        <f>'Table 6'!G10/'Table 6'!G$7*100</f>
        <v>31.53347466585112</v>
      </c>
      <c r="H10" s="208">
        <f>'Table 6'!H10/'Table 6'!H$7*100</f>
        <v>30.571754682449697</v>
      </c>
      <c r="I10" s="208">
        <f>'Table 6'!I10/'Table 6'!I$7*100</f>
        <v>27.594089397478839</v>
      </c>
      <c r="J10" s="208">
        <f>'Table 6'!J10/'Table 6'!J$7*100</f>
        <v>24.067838515768216</v>
      </c>
      <c r="K10" s="208">
        <f>'Table 6'!K10/'Table 6'!K$7*100</f>
        <v>20.529069715285104</v>
      </c>
      <c r="L10" s="208">
        <f>'Table 6'!L10/'Table 6'!L$7*100</f>
        <v>22.502677483964352</v>
      </c>
    </row>
    <row r="11" spans="1:12" ht="15" customHeight="1">
      <c r="A11" s="111"/>
      <c r="B11" s="112"/>
      <c r="C11" s="112" t="str">
        <f>'Table 6'!C11</f>
        <v>Hong Kong</v>
      </c>
      <c r="D11" s="112"/>
      <c r="E11" s="112"/>
      <c r="G11" s="208">
        <f>'Table 6'!G11/'Table 6'!G$7*100</f>
        <v>1.8010854424631704</v>
      </c>
      <c r="H11" s="208">
        <f>'Table 6'!H11/'Table 6'!H$7*100</f>
        <v>1.9177629403837084</v>
      </c>
      <c r="I11" s="208">
        <f>'Table 6'!I11/'Table 6'!I$7*100</f>
        <v>2.3778270077264345</v>
      </c>
      <c r="J11" s="208">
        <f>'Table 6'!J11/'Table 6'!J$7*100</f>
        <v>2.2426157939208702</v>
      </c>
      <c r="K11" s="208">
        <f>'Table 6'!K11/'Table 6'!K$7*100</f>
        <v>5.5340178356931435</v>
      </c>
      <c r="L11" s="208">
        <f>'Table 6'!L11/'Table 6'!L$7*100</f>
        <v>6.3687739916241863</v>
      </c>
    </row>
    <row r="12" spans="1:12" ht="15" customHeight="1">
      <c r="B12" s="112"/>
      <c r="C12" s="112" t="str">
        <f>'Table 6'!C12</f>
        <v>China</v>
      </c>
      <c r="D12" s="112"/>
      <c r="E12" s="112"/>
      <c r="G12" s="208">
        <f>'Table 6'!G12/'Table 6'!G$7*100</f>
        <v>6.6725578515135648</v>
      </c>
      <c r="H12" s="208">
        <f>'Table 6'!H12/'Table 6'!H$7*100</f>
        <v>8.040120957486975</v>
      </c>
      <c r="I12" s="208">
        <f>'Table 6'!I12/'Table 6'!I$7*100</f>
        <v>8.6974413816868026</v>
      </c>
      <c r="J12" s="208">
        <f>'Table 6'!J12/'Table 6'!J$7*100</f>
        <v>10.431603348624476</v>
      </c>
      <c r="K12" s="208">
        <f>'Table 6'!K12/'Table 6'!K$7*100</f>
        <v>4.7394433446828561</v>
      </c>
      <c r="L12" s="208">
        <f>'Table 6'!L12/'Table 6'!L$7*100</f>
        <v>3.2839564621318589</v>
      </c>
    </row>
    <row r="13" spans="1:12" ht="15.75" customHeight="1">
      <c r="B13" s="112"/>
      <c r="C13" s="112" t="str">
        <f>'Table 6'!C13</f>
        <v>Japan</v>
      </c>
      <c r="D13" s="112"/>
      <c r="E13" s="112"/>
      <c r="G13" s="208">
        <f>'Table 6'!G13/'Table 6'!G$7*100</f>
        <v>3.8734620542339377</v>
      </c>
      <c r="H13" s="208">
        <f>'Table 6'!H13/'Table 6'!H$7*100</f>
        <v>2.7499522175801743</v>
      </c>
      <c r="I13" s="208">
        <f>'Table 6'!I13/'Table 6'!I$7*100</f>
        <v>3.2599500591570685</v>
      </c>
      <c r="J13" s="208">
        <f>'Table 6'!J13/'Table 6'!J$7*100</f>
        <v>3.0773121725036594</v>
      </c>
      <c r="K13" s="208">
        <f>'Table 6'!K13/'Table 6'!K$7*100</f>
        <v>3.3057114460466419</v>
      </c>
      <c r="L13" s="208">
        <f>'Table 6'!L13/'Table 6'!L$7*100</f>
        <v>3.1735172738310715</v>
      </c>
    </row>
    <row r="14" spans="1:12" ht="15" customHeight="1">
      <c r="B14" s="112"/>
      <c r="C14" s="112" t="str">
        <f>'Table 6'!C14</f>
        <v>Thailand</v>
      </c>
      <c r="D14" s="112"/>
      <c r="E14" s="112"/>
      <c r="G14" s="208">
        <f>'Table 6'!G14/'Table 6'!G$7*100</f>
        <v>3.4024102727191927</v>
      </c>
      <c r="H14" s="208">
        <f>'Table 6'!H14/'Table 6'!H$7*100</f>
        <v>3.5765085556020253</v>
      </c>
      <c r="I14" s="208">
        <f>'Table 6'!I14/'Table 6'!I$7*100</f>
        <v>3.1524239469307846</v>
      </c>
      <c r="J14" s="208">
        <f>'Table 6'!J14/'Table 6'!J$7*100</f>
        <v>3.1269822555627136</v>
      </c>
      <c r="K14" s="208">
        <f>'Table 6'!K14/'Table 6'!K$7*100</f>
        <v>2.4842272947576642</v>
      </c>
      <c r="L14" s="208">
        <f>'Table 6'!L14/'Table 6'!L$7*100</f>
        <v>2.4982802528480526</v>
      </c>
    </row>
    <row r="15" spans="1:12" ht="15" customHeight="1">
      <c r="B15" s="112"/>
      <c r="C15" s="112" t="str">
        <f>'Table 6'!C15</f>
        <v>Indonesia</v>
      </c>
      <c r="D15" s="113"/>
      <c r="E15" s="113"/>
      <c r="F15" s="111"/>
      <c r="G15" s="232">
        <f>'Table 6'!G15/'Table 6'!G$7*100</f>
        <v>7.2598088468222812</v>
      </c>
      <c r="H15" s="232">
        <f>'Table 6'!H15/'Table 6'!H$7*100</f>
        <v>6.8430504848942322</v>
      </c>
      <c r="I15" s="232">
        <f>'Table 6'!I15/'Table 6'!I$7*100</f>
        <v>9.0238737715190176</v>
      </c>
      <c r="J15" s="232">
        <f>'Table 6'!J15/'Table 6'!J$7*100</f>
        <v>8.6973902195494723</v>
      </c>
      <c r="K15" s="208">
        <f>'Table 6'!K15/'Table 6'!K$7*100</f>
        <v>3.9197415536721603</v>
      </c>
      <c r="L15" s="208">
        <f>'Table 6'!L15/'Table 6'!L$7*100</f>
        <v>2.0268742967061613</v>
      </c>
    </row>
    <row r="16" spans="1:12" ht="15" customHeight="1">
      <c r="B16" s="112"/>
      <c r="C16" s="112" t="str">
        <f>'Table 6'!C16</f>
        <v>Republic of Korea</v>
      </c>
      <c r="D16" s="112"/>
      <c r="E16" s="112"/>
      <c r="G16" s="208">
        <f>'Table 6'!G16/'Table 6'!G$7*100</f>
        <v>2.4009499520321267</v>
      </c>
      <c r="H16" s="208">
        <f>'Table 6'!H16/'Table 6'!H$7*100</f>
        <v>2.2347183514413587</v>
      </c>
      <c r="I16" s="208">
        <f>'Table 6'!I16/'Table 6'!I$7*100</f>
        <v>2.4282825866167963</v>
      </c>
      <c r="J16" s="208">
        <f>'Table 6'!J16/'Table 6'!J$7*100</f>
        <v>2.5650880089966712</v>
      </c>
      <c r="K16" s="208">
        <f>'Table 6'!K16/'Table 6'!K$7*100</f>
        <v>1.7790365044380343</v>
      </c>
      <c r="L16" s="208">
        <f>'Table 6'!L16/'Table 6'!L$7*100</f>
        <v>1.5028876384555121</v>
      </c>
    </row>
    <row r="17" spans="2:12" ht="15" customHeight="1">
      <c r="B17" s="56"/>
      <c r="C17" s="112" t="str">
        <f>'Table 6'!C17</f>
        <v>India</v>
      </c>
      <c r="D17" s="112"/>
      <c r="E17" s="112"/>
      <c r="G17" s="208">
        <f>'Table 6'!G17/'Table 6'!G$7*100</f>
        <v>3.5125659484994491</v>
      </c>
      <c r="H17" s="208">
        <f>'Table 6'!H17/'Table 6'!H$7*100</f>
        <v>3.6922830860247369</v>
      </c>
      <c r="I17" s="208">
        <f>'Table 6'!I17/'Table 6'!I$7*100</f>
        <v>4.5338673596752681</v>
      </c>
      <c r="J17" s="208">
        <f>'Table 6'!J17/'Table 6'!J$7*100</f>
        <v>4.5686136925254601</v>
      </c>
      <c r="K17" s="208">
        <f>'Table 6'!K17/'Table 6'!K$7*100</f>
        <v>2.182436159286171</v>
      </c>
      <c r="L17" s="208">
        <f>'Table 6'!L17/'Table 6'!L$7*100</f>
        <v>1.1473116347850887</v>
      </c>
    </row>
    <row r="18" spans="2:12" ht="15" customHeight="1">
      <c r="B18" s="112"/>
      <c r="C18" s="112" t="str">
        <f>'Table 6'!C18</f>
        <v>Taiwan</v>
      </c>
      <c r="D18" s="113"/>
      <c r="E18" s="113"/>
      <c r="F18" s="111"/>
      <c r="G18" s="232">
        <f>'Table 6'!G18/'Table 6'!G$7*100</f>
        <v>0.98168467185922659</v>
      </c>
      <c r="H18" s="232">
        <f>'Table 6'!H18/'Table 6'!H$7*100</f>
        <v>1.306970508752598</v>
      </c>
      <c r="I18" s="232">
        <f>'Table 6'!I18/'Table 6'!I$7*100</f>
        <v>1.2949359934027087</v>
      </c>
      <c r="J18" s="232">
        <f>'Table 6'!J18/'Table 6'!J$7*100</f>
        <v>1.8989576132469106</v>
      </c>
      <c r="K18" s="232">
        <f>'Table 6'!K18/'Table 6'!K$7*100</f>
        <v>0.91154659026303786</v>
      </c>
      <c r="L18" s="232">
        <f>'Table 6'!L18/'Table 6'!L$7*100</f>
        <v>0.9802982441430288</v>
      </c>
    </row>
    <row r="19" spans="2:12" ht="15" customHeight="1">
      <c r="B19" s="56"/>
      <c r="C19" s="112" t="str">
        <f>'Table 6'!C19</f>
        <v>Brunei Darussalam</v>
      </c>
      <c r="D19" s="112"/>
      <c r="E19" s="112"/>
      <c r="G19" s="208">
        <f>'Table 6'!G19/'Table 6'!G$7*100</f>
        <v>2.8412169536444982</v>
      </c>
      <c r="H19" s="208">
        <f>'Table 6'!H19/'Table 6'!H$7*100</f>
        <v>2.4811346574061512</v>
      </c>
      <c r="I19" s="208">
        <f>'Table 6'!I19/'Table 6'!I$7*100</f>
        <v>2.4046526464695397</v>
      </c>
      <c r="J19" s="208">
        <f>'Table 6'!J19/'Table 6'!J$7*100</f>
        <v>2.3396207629324524</v>
      </c>
      <c r="K19" s="208">
        <f>'Table 6'!K19/'Table 6'!K$7*100</f>
        <v>0.96316727207038</v>
      </c>
      <c r="L19" s="208">
        <f>'Table 6'!L19/'Table 6'!L$7*100</f>
        <v>0.7514201856380428</v>
      </c>
    </row>
    <row r="20" spans="2:12" ht="15" customHeight="1">
      <c r="B20" s="112"/>
      <c r="C20" s="112" t="str">
        <f>'Table 6'!C20</f>
        <v>United Arab Emirates</v>
      </c>
      <c r="D20" s="113"/>
      <c r="E20" s="113"/>
      <c r="F20" s="111"/>
      <c r="G20" s="232">
        <f>'Table 6'!G20/'Table 6'!G$7*100</f>
        <v>0.53211929404727831</v>
      </c>
      <c r="H20" s="232">
        <f>'Table 6'!H20/'Table 6'!H$7*100</f>
        <v>0.32141696490825078</v>
      </c>
      <c r="I20" s="232">
        <f>'Table 6'!I20/'Table 6'!I$7*100</f>
        <v>0.29682860571122149</v>
      </c>
      <c r="J20" s="208">
        <f>'Table 6'!J20/'Table 6'!J$7*100</f>
        <v>0.33662086592198803</v>
      </c>
      <c r="K20" s="208">
        <f>'Table 6'!K20/'Table 6'!K$7*100</f>
        <v>0.70976877785395076</v>
      </c>
      <c r="L20" s="208">
        <f>'Table 6'!L20/'Table 6'!L$7*100</f>
        <v>0.75029269048001779</v>
      </c>
    </row>
    <row r="21" spans="2:12" ht="15" customHeight="1">
      <c r="B21" s="112"/>
      <c r="C21" s="112" t="str">
        <f>'Table 6'!C21</f>
        <v>Vietnam</v>
      </c>
      <c r="D21" s="112"/>
      <c r="E21" s="112"/>
      <c r="G21" s="208">
        <f>'Table 6'!G21/'Table 6'!G$7*100</f>
        <v>0.83063958322406806</v>
      </c>
      <c r="H21" s="208">
        <f>'Table 6'!H21/'Table 6'!H$7*100</f>
        <v>0.82230622330043757</v>
      </c>
      <c r="I21" s="208">
        <f>'Table 6'!I21/'Table 6'!I$7*100</f>
        <v>1.1458627201293761</v>
      </c>
      <c r="J21" s="208">
        <f>'Table 6'!J21/'Table 6'!J$7*100</f>
        <v>1.1496301661690422</v>
      </c>
      <c r="K21" s="208">
        <f>'Table 6'!K21/'Table 6'!K$7*100</f>
        <v>1.0723527050259138</v>
      </c>
      <c r="L21" s="208">
        <f>'Table 6'!L21/'Table 6'!L$7*100</f>
        <v>0.74466904898630981</v>
      </c>
    </row>
    <row r="22" spans="2:12" ht="15" customHeight="1">
      <c r="B22" s="112"/>
      <c r="C22" s="112" t="str">
        <f>'Table 6'!C22</f>
        <v>Philippines</v>
      </c>
      <c r="D22" s="112"/>
      <c r="E22" s="112"/>
      <c r="G22" s="208">
        <f>'Table 6'!G22/'Table 6'!G$7*100</f>
        <v>1.3817235266594521</v>
      </c>
      <c r="H22" s="208">
        <f>'Table 6'!H22/'Table 6'!H$7*100</f>
        <v>1.1815689100858113</v>
      </c>
      <c r="I22" s="208">
        <f>'Table 6'!I22/'Table 6'!I$7*100</f>
        <v>0.99985581480916164</v>
      </c>
      <c r="J22" s="208">
        <f>'Table 6'!J22/'Table 6'!J$7*100</f>
        <v>1.1260020837477818</v>
      </c>
      <c r="K22" s="208">
        <f>'Table 6'!K22/'Table 6'!K$7*100</f>
        <v>0.77034643856126672</v>
      </c>
      <c r="L22" s="208">
        <f>'Table 6'!L22/'Table 6'!L$7*100</f>
        <v>0.58805213210199025</v>
      </c>
    </row>
    <row r="23" spans="2:12" ht="15" customHeight="1">
      <c r="B23" s="112"/>
      <c r="C23" s="112" t="str">
        <f>'Table 6'!C23</f>
        <v>Qatar</v>
      </c>
      <c r="D23" s="113"/>
      <c r="E23" s="113"/>
      <c r="F23" s="111"/>
      <c r="G23" s="232">
        <f>'Table 6'!G23/'Table 6'!G$7*100</f>
        <v>7.3615984231189771E-2</v>
      </c>
      <c r="H23" s="232">
        <f>'Table 6'!H23/'Table 6'!H$7*100</f>
        <v>0.44384524003432635</v>
      </c>
      <c r="I23" s="232">
        <f>'Table 6'!I23/'Table 6'!I$7*100</f>
        <v>0.13504644127891205</v>
      </c>
      <c r="J23" s="232">
        <f>'Table 6'!J23/'Table 6'!J$7*100</f>
        <v>0.14654815834107407</v>
      </c>
      <c r="K23" s="232">
        <f>'Table 6'!K23/'Table 6'!K$7*100</f>
        <v>0.2057523575076102</v>
      </c>
      <c r="L23" s="232">
        <f>'Table 6'!L23/'Table 6'!L$7*100</f>
        <v>0.33861285054651641</v>
      </c>
    </row>
    <row r="24" spans="2:12" ht="15" customHeight="1">
      <c r="B24" s="112"/>
      <c r="C24" s="112" t="str">
        <f>'Table 6'!C24</f>
        <v>Saudi Arabia</v>
      </c>
      <c r="D24" s="113"/>
      <c r="E24" s="113"/>
      <c r="F24" s="111"/>
      <c r="G24" s="232">
        <f>'Table 6'!G24/'Table 6'!G$7*100</f>
        <v>1.098787706248523</v>
      </c>
      <c r="H24" s="232">
        <f>'Table 6'!H24/'Table 6'!H$7*100</f>
        <v>1.2500783250216319</v>
      </c>
      <c r="I24" s="232">
        <f>'Table 6'!I24/'Table 6'!I$7*100</f>
        <v>0.86992039735891558</v>
      </c>
      <c r="J24" s="232">
        <f>'Table 6'!J24/'Table 6'!J$7*100</f>
        <v>0.8907640205072721</v>
      </c>
      <c r="K24" s="232">
        <f>'Table 6'!K24/'Table 6'!K$7*100</f>
        <v>0.69438583618846228</v>
      </c>
      <c r="L24" s="232">
        <f>'Table 6'!L24/'Table 6'!L$7*100</f>
        <v>0.33757527831520501</v>
      </c>
    </row>
    <row r="25" spans="2:12" ht="15" customHeight="1">
      <c r="B25" s="112"/>
      <c r="C25" s="112" t="str">
        <f>'Table 6'!C25</f>
        <v>Cambodia</v>
      </c>
      <c r="D25" s="112"/>
      <c r="E25" s="112"/>
      <c r="G25" s="208">
        <f>'Table 6'!G25/'Table 6'!G$7*100</f>
        <v>0.15040211581284743</v>
      </c>
      <c r="H25" s="208">
        <f>'Table 6'!H25/'Table 6'!H$7*100</f>
        <v>0.18308056182802313</v>
      </c>
      <c r="I25" s="208">
        <f>'Table 6'!I25/'Table 6'!I$7*100</f>
        <v>0.34558625802059378</v>
      </c>
      <c r="J25" s="208">
        <f>'Table 6'!J25/'Table 6'!J$7*100</f>
        <v>0.2665790520294663</v>
      </c>
      <c r="K25" s="208">
        <f>'Table 6'!K25/'Table 6'!K$7*100</f>
        <v>0.20900944074396427</v>
      </c>
      <c r="L25" s="208">
        <f>'Table 6'!L25/'Table 6'!L$7*100</f>
        <v>0.18182531067304789</v>
      </c>
    </row>
    <row r="26" spans="2:12" ht="15" customHeight="1">
      <c r="B26" s="56"/>
      <c r="C26" s="112" t="str">
        <f>'Table 6'!C26</f>
        <v>Bangladesh</v>
      </c>
      <c r="D26" s="112"/>
      <c r="E26" s="112"/>
      <c r="G26" s="208">
        <f>'Table 6'!G26/'Table 6'!G$7*100</f>
        <v>0.51784041919985135</v>
      </c>
      <c r="H26" s="208">
        <f>'Table 6'!H26/'Table 6'!H$7*100</f>
        <v>0.51681244432586559</v>
      </c>
      <c r="I26" s="208">
        <f>'Table 6'!I26/'Table 6'!I$7*100</f>
        <v>0.61423310082065097</v>
      </c>
      <c r="J26" s="208">
        <f>'Table 6'!J26/'Table 6'!J$7*100</f>
        <v>0.9201546056751797</v>
      </c>
      <c r="K26" s="208">
        <f>'Table 6'!K26/'Table 6'!K$7*100</f>
        <v>6.9021552188616872E-2</v>
      </c>
      <c r="L26" s="208">
        <f>'Table 6'!L26/'Table 6'!L$7*100</f>
        <v>0.11749006804156593</v>
      </c>
    </row>
    <row r="27" spans="2:12" ht="15" customHeight="1">
      <c r="B27" s="112"/>
      <c r="C27" s="112" t="str">
        <f>'Table 6'!C27</f>
        <v>Sri Lanka</v>
      </c>
      <c r="D27" s="112"/>
      <c r="E27" s="112"/>
      <c r="G27" s="208">
        <f>'Table 6'!G27/'Table 6'!G$7*100</f>
        <v>0.22188727862552438</v>
      </c>
      <c r="H27" s="208">
        <f>'Table 6'!H27/'Table 6'!H$7*100</f>
        <v>0.22621979092459713</v>
      </c>
      <c r="I27" s="208">
        <f>'Table 6'!I27/'Table 6'!I$7*100</f>
        <v>0.11491766638842926</v>
      </c>
      <c r="J27" s="208">
        <f>'Table 6'!J27/'Table 6'!J$7*100</f>
        <v>0.15240289403004187</v>
      </c>
      <c r="K27" s="208">
        <f>'Table 6'!K27/'Table 6'!K$7*100</f>
        <v>0.10978027015160517</v>
      </c>
      <c r="L27" s="208">
        <f>'Table 6'!L27/'Table 6'!L$7*100</f>
        <v>9.3806905432865406E-2</v>
      </c>
    </row>
    <row r="28" spans="2:12" s="115" customFormat="1" ht="15" customHeight="1">
      <c r="B28" s="116"/>
      <c r="C28" s="112" t="str">
        <f>'Table 6'!C28</f>
        <v>Pakistan</v>
      </c>
      <c r="D28" s="116"/>
      <c r="E28" s="116"/>
      <c r="G28" s="233">
        <f>'Table 6'!G28/'Table 6'!G$7*100</f>
        <v>0.231000690040601</v>
      </c>
      <c r="H28" s="233">
        <f>'Table 6'!H28/'Table 6'!H$7*100</f>
        <v>0.22419072818337338</v>
      </c>
      <c r="I28" s="233">
        <f>'Table 6'!I28/'Table 6'!I$7*100</f>
        <v>0.22513385598350563</v>
      </c>
      <c r="J28" s="233">
        <f>'Table 6'!J28/'Table 6'!J$7*100</f>
        <v>0.28824145658445305</v>
      </c>
      <c r="K28" s="233">
        <f>'Table 6'!K28/'Table 6'!K$7*100</f>
        <v>0.12386489627340842</v>
      </c>
      <c r="L28" s="233">
        <f>'Table 6'!L28/'Table 6'!L$7*100</f>
        <v>8.7043087342749736E-2</v>
      </c>
    </row>
    <row r="29" spans="2:12" ht="15" customHeight="1">
      <c r="B29" s="112"/>
      <c r="C29" s="112" t="str">
        <f>'Table 6'!C29</f>
        <v>Turkey</v>
      </c>
      <c r="D29" s="112"/>
      <c r="E29" s="112"/>
      <c r="G29" s="208">
        <f>'Table 6'!G29/'Table 6'!G$7*100</f>
        <v>0.21927880089538948</v>
      </c>
      <c r="H29" s="208">
        <f>'Table 6'!H29/'Table 6'!H$7*100</f>
        <v>0.20663751596592858</v>
      </c>
      <c r="I29" s="208">
        <f>'Table 6'!I29/'Table 6'!I$7*100</f>
        <v>0.38529014947863255</v>
      </c>
      <c r="J29" s="208">
        <f>'Table 6'!J29/'Table 6'!J$7*100</f>
        <v>0.30836468719752769</v>
      </c>
      <c r="K29" s="208">
        <f>'Table 6'!K29/'Table 6'!K$7*100</f>
        <v>9.7761977219047683E-2</v>
      </c>
      <c r="L29" s="208">
        <f>'Table 6'!L29/'Table 6'!L$7*100</f>
        <v>6.5402789171697909E-2</v>
      </c>
    </row>
    <row r="30" spans="2:12" ht="15" customHeight="1">
      <c r="B30" s="112"/>
      <c r="C30" s="112" t="str">
        <f>'Table 6'!C30</f>
        <v>Myanmar</v>
      </c>
      <c r="D30" s="112"/>
      <c r="E30" s="112"/>
      <c r="G30" s="208">
        <f>'Table 6'!G30/'Table 6'!G$7*100</f>
        <v>0.15618006336676707</v>
      </c>
      <c r="H30" s="208">
        <f>'Table 6'!H30/'Table 6'!H$7*100</f>
        <v>0.10809872535897327</v>
      </c>
      <c r="I30" s="208">
        <f>'Table 6'!I30/'Table 6'!I$7*100</f>
        <v>9.4049243393569057E-2</v>
      </c>
      <c r="J30" s="208">
        <f>'Table 6'!J30/'Table 6'!J$7*100</f>
        <v>0.1056413797444251</v>
      </c>
      <c r="K30" s="208">
        <f>'Table 6'!K30/'Table 6'!K$7*100</f>
        <v>0.17304814392831389</v>
      </c>
      <c r="L30" s="208">
        <f>'Table 6'!L30/'Table 6'!L$7*100</f>
        <v>6.2513726936512998E-2</v>
      </c>
    </row>
    <row r="31" spans="2:12" ht="15" customHeight="1">
      <c r="B31" s="112"/>
      <c r="C31" s="112" t="str">
        <f>'Table 6'!C31</f>
        <v>Oman</v>
      </c>
      <c r="D31" s="112"/>
      <c r="E31" s="112"/>
      <c r="G31" s="208">
        <f>'Table 6'!G31/'Table 6'!G$7*100</f>
        <v>0.14858295666858448</v>
      </c>
      <c r="H31" s="208">
        <f>'Table 6'!H31/'Table 6'!H$7*100</f>
        <v>9.4559719517023078E-2</v>
      </c>
      <c r="I31" s="208">
        <f>'Table 6'!I31/'Table 6'!I$7*100</f>
        <v>0.12137311304128817</v>
      </c>
      <c r="J31" s="208">
        <f>'Table 6'!J31/'Table 6'!J$7*100</f>
        <v>0.14511179181894623</v>
      </c>
      <c r="K31" s="208">
        <f>'Table 6'!K31/'Table 6'!K$7*100</f>
        <v>4.5506658981900747E-2</v>
      </c>
      <c r="L31" s="208">
        <f>'Table 6'!L31/'Table 6'!L$7*100</f>
        <v>3.2484080846290946E-2</v>
      </c>
    </row>
    <row r="32" spans="2:12" ht="15" customHeight="1">
      <c r="B32" s="112"/>
      <c r="C32" s="112" t="str">
        <f>'Table 6'!C32</f>
        <v>Kuwait</v>
      </c>
      <c r="D32" s="112"/>
      <c r="E32" s="112"/>
      <c r="G32" s="208">
        <f>'Table 6'!G32/'Table 6'!G$7*100</f>
        <v>9.787279454139515E-2</v>
      </c>
      <c r="H32" s="208">
        <f>'Table 6'!H32/'Table 6'!H$7*100</f>
        <v>0.10511661799687173</v>
      </c>
      <c r="I32" s="208">
        <f>'Table 6'!I32/'Table 6'!I$7*100</f>
        <v>7.9425642861978243E-2</v>
      </c>
      <c r="J32" s="208">
        <f>'Table 6'!J32/'Table 6'!J$7*100</f>
        <v>7.4252218335912445E-2</v>
      </c>
      <c r="K32" s="208">
        <f>'Table 6'!K32/'Table 6'!K$7*100</f>
        <v>3.2173915681171304E-2</v>
      </c>
      <c r="L32" s="208">
        <f>'Table 6'!L32/'Table 6'!L$7*100</f>
        <v>2.4396781732235834E-2</v>
      </c>
    </row>
    <row r="33" spans="1:12" ht="15" customHeight="1">
      <c r="A33" s="111"/>
      <c r="B33" s="112"/>
      <c r="C33" s="112" t="str">
        <f>'Table 6'!C33</f>
        <v>Nepal</v>
      </c>
      <c r="D33" s="112"/>
      <c r="E33" s="112"/>
      <c r="G33" s="208">
        <f>'Table 6'!G33/'Table 6'!G$7*100</f>
        <v>0.12051709134569895</v>
      </c>
      <c r="H33" s="208">
        <f>'Table 6'!H33/'Table 6'!H$7*100</f>
        <v>6.5184738539486281E-2</v>
      </c>
      <c r="I33" s="208">
        <f>'Table 6'!I33/'Table 6'!I$7*100</f>
        <v>8.0700473483178201E-2</v>
      </c>
      <c r="J33" s="208">
        <f>'Table 6'!J33/'Table 6'!J$7*100</f>
        <v>9.3377923241595245E-2</v>
      </c>
      <c r="K33" s="208">
        <f>'Table 6'!K33/'Table 6'!K$7*100</f>
        <v>5.622018244097822E-2</v>
      </c>
      <c r="L33" s="208">
        <f>'Table 6'!L33/'Table 6'!L$7*100</f>
        <v>2.3097510727026982E-2</v>
      </c>
    </row>
    <row r="34" spans="1:12" ht="15" customHeight="1">
      <c r="A34" s="111"/>
      <c r="B34" s="112"/>
      <c r="C34" s="112" t="str">
        <f>'Table 6'!C34</f>
        <v>Lao, People's Dem. Rep</v>
      </c>
      <c r="D34" s="112"/>
      <c r="E34" s="112"/>
      <c r="G34" s="208">
        <f>'Table 6'!G34/'Table 6'!G$7*100</f>
        <v>8.5174589445761686E-2</v>
      </c>
      <c r="H34" s="208">
        <f>'Table 6'!H34/'Table 6'!H$7*100</f>
        <v>0.10382037692594774</v>
      </c>
      <c r="I34" s="208">
        <f>'Table 6'!I34/'Table 6'!I$7*100</f>
        <v>5.3874218879869526E-2</v>
      </c>
      <c r="J34" s="208">
        <f>'Table 6'!J34/'Table 6'!J$7*100</f>
        <v>0.13588027299329505</v>
      </c>
      <c r="K34" s="208">
        <f>'Table 6'!K34/'Table 6'!K$7*100</f>
        <v>0.10909507793840915</v>
      </c>
      <c r="L34" s="208">
        <f>'Table 6'!L34/'Table 6'!L$7*100</f>
        <v>1.5894453725656149E-2</v>
      </c>
    </row>
    <row r="35" spans="1:12" ht="15" customHeight="1">
      <c r="B35" s="112"/>
      <c r="C35" s="112" t="str">
        <f>'Table 6'!C35</f>
        <v>Iraq</v>
      </c>
      <c r="D35" s="112"/>
      <c r="E35" s="112"/>
      <c r="G35" s="208">
        <f>'Table 6'!G35/'Table 6'!G$7*100</f>
        <v>0.1029942187393406</v>
      </c>
      <c r="H35" s="208">
        <f>'Table 6'!H35/'Table 6'!H$7*100</f>
        <v>0.10449108443069978</v>
      </c>
      <c r="I35" s="208">
        <f>'Table 6'!I35/'Table 6'!I$7*100</f>
        <v>0.11919666308219605</v>
      </c>
      <c r="J35" s="208">
        <f>'Table 6'!J35/'Table 6'!J$7*100</f>
        <v>0.11599203076829857</v>
      </c>
      <c r="K35" s="208">
        <f>'Table 6'!K35/'Table 6'!K$7*100</f>
        <v>3.2864486169196183E-2</v>
      </c>
      <c r="L35" s="208">
        <f>'Table 6'!L35/'Table 6'!L$7*100</f>
        <v>5.8496016685268227E-3</v>
      </c>
    </row>
    <row r="36" spans="1:12" ht="15" customHeight="1">
      <c r="A36" s="111"/>
      <c r="B36" s="56"/>
      <c r="C36" s="112" t="str">
        <f>'Table 6'!C36</f>
        <v>Iran</v>
      </c>
      <c r="D36" s="112"/>
      <c r="E36" s="112"/>
      <c r="G36" s="208">
        <f>'Table 6'!G36/'Table 6'!G$7*100</f>
        <v>0.26336478464140234</v>
      </c>
      <c r="H36" s="208">
        <f>'Table 6'!H36/'Table 6'!H$7*100</f>
        <v>0.26699303498803728</v>
      </c>
      <c r="I36" s="208">
        <f>'Table 6'!I36/'Table 6'!I$7*100</f>
        <v>0.30910208370633935</v>
      </c>
      <c r="J36" s="208">
        <f>'Table 6'!J36/'Table 6'!J$7*100</f>
        <v>0.21232082069318556</v>
      </c>
      <c r="K36" s="208">
        <f>'Table 6'!K36/'Table 6'!K$7*100</f>
        <v>5.8575866816016342E-2</v>
      </c>
      <c r="L36" s="208">
        <f>'Table 6'!L36/'Table 6'!L$7*100</f>
        <v>3.8862844352786597E-3</v>
      </c>
    </row>
    <row r="37" spans="1:12" ht="15" customHeight="1">
      <c r="A37" s="111"/>
      <c r="B37" s="118"/>
      <c r="C37" s="112" t="str">
        <f>'Table 6'!C37</f>
        <v>Other Asia</v>
      </c>
      <c r="D37" s="113"/>
      <c r="E37" s="113"/>
      <c r="F37" s="111"/>
      <c r="G37" s="232">
        <f>'Table 6'!G37/'Table 6'!G$7*100</f>
        <v>0.30248788543332744</v>
      </c>
      <c r="H37" s="232">
        <f>'Table 6'!H37/'Table 6'!H$7*100</f>
        <v>0.2701583477677138</v>
      </c>
      <c r="I37" s="232">
        <f>'Table 6'!I37/'Table 6'!I$7*100</f>
        <v>0.74265227044993365</v>
      </c>
      <c r="J37" s="232">
        <f>'Table 6'!J37/'Table 6'!J$7*100</f>
        <v>0.43997874600526343</v>
      </c>
      <c r="K37" s="232">
        <f>'Table 6'!K37/'Table 6'!K$7*100</f>
        <v>0.48140615296583783</v>
      </c>
      <c r="L37" s="232">
        <f>'Table 6'!L37/'Table 6'!L$7*100</f>
        <v>0.28587190117092215</v>
      </c>
    </row>
    <row r="38" spans="1:12" s="72" customFormat="1" ht="7.5" customHeight="1">
      <c r="A38" s="119"/>
      <c r="B38" s="120"/>
      <c r="C38" s="121"/>
      <c r="D38" s="121"/>
      <c r="E38" s="121"/>
      <c r="F38" s="119"/>
      <c r="G38" s="67"/>
      <c r="H38" s="67"/>
      <c r="I38" s="67"/>
      <c r="J38" s="67"/>
      <c r="K38" s="67"/>
      <c r="L38" s="67"/>
    </row>
    <row r="39" spans="1:12" s="75" customFormat="1" ht="14.1" customHeight="1">
      <c r="B39" s="122" t="s">
        <v>157</v>
      </c>
      <c r="C39" s="74"/>
      <c r="D39" s="74"/>
      <c r="E39" s="74"/>
      <c r="G39" s="234">
        <f>'Table 6'!G39/'Table 6'!G$7*100</f>
        <v>47.641031295072679</v>
      </c>
      <c r="H39" s="234">
        <f>'Table 6'!H39/'Table 6'!H$7*100</f>
        <v>45.871323805267117</v>
      </c>
      <c r="I39" s="234">
        <f>'Table 6'!I39/'Table 6'!I$7*100</f>
        <v>44.81426740177055</v>
      </c>
      <c r="J39" s="234">
        <f>'Table 6'!J39/'Table 6'!J$7*100</f>
        <v>41.015564708496868</v>
      </c>
      <c r="K39" s="234">
        <f>'Table 6'!K39/'Table 6'!K$7*100</f>
        <v>30.230056566328212</v>
      </c>
      <c r="L39" s="234">
        <f>'Table 6'!L39/'Table 6'!L$7*100</f>
        <v>29.372205738722091</v>
      </c>
    </row>
    <row r="40" spans="1:12" ht="14.1" customHeight="1">
      <c r="A40" s="111"/>
      <c r="B40" s="118"/>
      <c r="C40" s="113"/>
      <c r="D40" s="113"/>
      <c r="E40" s="113"/>
      <c r="F40" s="111"/>
      <c r="G40" s="124"/>
      <c r="H40" s="124"/>
      <c r="I40" s="124"/>
      <c r="J40" s="124"/>
      <c r="K40" s="124"/>
      <c r="L40" s="124"/>
    </row>
    <row r="41" spans="1:12" s="68" customFormat="1" ht="17.100000000000001" customHeight="1">
      <c r="A41" s="108"/>
      <c r="B41" s="109" t="s">
        <v>163</v>
      </c>
      <c r="C41" s="109"/>
      <c r="D41" s="109"/>
      <c r="E41" s="109"/>
      <c r="F41" s="108"/>
      <c r="G41" s="231">
        <f>'Table 6'!G41/'Table 6'!G$7*100</f>
        <v>13.320316193843718</v>
      </c>
      <c r="H41" s="231">
        <f>'Table 6'!H41/'Table 6'!H$7*100</f>
        <v>13.971901421205359</v>
      </c>
      <c r="I41" s="231">
        <f>'Table 6'!I41/'Table 6'!I$7*100</f>
        <v>13.487461012353959</v>
      </c>
      <c r="J41" s="231">
        <f>'Table 6'!J41/'Table 6'!J$7*100</f>
        <v>14.423749989697225</v>
      </c>
      <c r="K41" s="231">
        <f>'Table 6'!K41/'Table 6'!K$7*100</f>
        <v>27.852844032805152</v>
      </c>
      <c r="L41" s="231">
        <f>'Table 6'!L41/'Table 6'!L$7*100</f>
        <v>31.336469468416816</v>
      </c>
    </row>
    <row r="42" spans="1:12" ht="15" customHeight="1">
      <c r="A42" s="111"/>
      <c r="B42" s="69"/>
      <c r="C42" s="112" t="s">
        <v>65</v>
      </c>
      <c r="D42" s="112"/>
      <c r="E42" s="112"/>
      <c r="G42" s="208">
        <f>'Table 6'!G42/'Table 6'!G$7*100</f>
        <v>12.732658682525107</v>
      </c>
      <c r="H42" s="208">
        <f>'Table 6'!H42/'Table 6'!H$7*100</f>
        <v>13.090900448541445</v>
      </c>
      <c r="I42" s="208">
        <f>'Table 6'!I42/'Table 6'!I$7*100</f>
        <v>12.712136742249303</v>
      </c>
      <c r="J42" s="208">
        <f>'Table 6'!J42/'Table 6'!J$7*100</f>
        <v>13.557902375448853</v>
      </c>
      <c r="K42" s="208">
        <f>'Table 6'!K42/'Table 6'!K$7*100</f>
        <v>26.757705728639316</v>
      </c>
      <c r="L42" s="208">
        <f>'Table 6'!L42/'Table 6'!L$7*100</f>
        <v>30.679052174077555</v>
      </c>
    </row>
    <row r="43" spans="1:12" ht="15" customHeight="1">
      <c r="B43" s="118"/>
      <c r="C43" s="113" t="s">
        <v>150</v>
      </c>
      <c r="D43" s="113"/>
      <c r="E43" s="113"/>
      <c r="F43" s="111"/>
      <c r="G43" s="208">
        <f>'Table 6'!G43/'Table 6'!G$7*100</f>
        <v>0.26626730895202527</v>
      </c>
      <c r="H43" s="208">
        <f>'Table 6'!H43/'Table 6'!H$7*100</f>
        <v>0.30012560927330106</v>
      </c>
      <c r="I43" s="208">
        <f>'Table 6'!I43/'Table 6'!I$7*100</f>
        <v>0.33676282888536102</v>
      </c>
      <c r="J43" s="208">
        <f>'Table 6'!J43/'Table 6'!J$7*100</f>
        <v>0.39379824050916995</v>
      </c>
      <c r="K43" s="208">
        <f>'Table 6'!K43/'Table 6'!K$7*100</f>
        <v>0.30195140806139287</v>
      </c>
      <c r="L43" s="208">
        <f>'Table 6'!L43/'Table 6'!L$7*100</f>
        <v>0.29208004168826884</v>
      </c>
    </row>
    <row r="44" spans="1:12" ht="15" customHeight="1">
      <c r="A44" s="111"/>
      <c r="B44" s="118"/>
      <c r="C44" s="113" t="s">
        <v>164</v>
      </c>
      <c r="D44" s="113"/>
      <c r="E44" s="113"/>
      <c r="F44" s="111"/>
      <c r="G44" s="208">
        <f>'Table 6'!G44/'Table 6'!G$7*100</f>
        <v>0.32139020236658311</v>
      </c>
      <c r="H44" s="208">
        <f>'Table 6'!H44/'Table 6'!H$7*100</f>
        <v>0.58087536339061219</v>
      </c>
      <c r="I44" s="208">
        <f>'Table 6'!I44/'Table 6'!I$7*100</f>
        <v>0.43856144121929674</v>
      </c>
      <c r="J44" s="208">
        <f>'Table 6'!J44/'Table 6'!J$7*100</f>
        <v>0.47204937373920275</v>
      </c>
      <c r="K44" s="208">
        <f>'Table 6'!K44/'Table 6'!K$7*100</f>
        <v>0.79318689610444448</v>
      </c>
      <c r="L44" s="208">
        <f>'Table 6'!L44/'Table 6'!L$7*100</f>
        <v>0.36533725265099415</v>
      </c>
    </row>
    <row r="45" spans="1:12" ht="14.1" customHeight="1">
      <c r="A45" s="111"/>
      <c r="B45" s="118"/>
      <c r="C45" s="113"/>
      <c r="D45" s="113"/>
      <c r="E45" s="113"/>
      <c r="F45" s="111"/>
      <c r="G45" s="125"/>
      <c r="H45" s="125"/>
      <c r="I45" s="125"/>
      <c r="J45" s="125"/>
      <c r="K45" s="125"/>
      <c r="L45" s="125"/>
    </row>
    <row r="46" spans="1:12" s="68" customFormat="1" ht="17.100000000000001" customHeight="1">
      <c r="A46" s="108"/>
      <c r="B46" s="109" t="s">
        <v>39</v>
      </c>
      <c r="C46" s="109"/>
      <c r="D46" s="109"/>
      <c r="E46" s="109"/>
      <c r="F46" s="108"/>
      <c r="G46" s="231">
        <f>'Table 6'!G46/'Table 6'!G$7*100</f>
        <v>11.945868626234637</v>
      </c>
      <c r="H46" s="231">
        <f>'Table 6'!H46/'Table 6'!H$7*100</f>
        <v>11.734301348932078</v>
      </c>
      <c r="I46" s="231">
        <f>'Table 6'!I46/'Table 6'!I$7*100</f>
        <v>11.741064385770102</v>
      </c>
      <c r="J46" s="231">
        <f>'Table 6'!J46/'Table 6'!J$7*100</f>
        <v>11.392275239643066</v>
      </c>
      <c r="K46" s="231">
        <f>'Table 6'!K46/'Table 6'!K$7*100</f>
        <v>17.078994616282355</v>
      </c>
      <c r="L46" s="231">
        <f>'Table 6'!L46/'Table 6'!L$7*100</f>
        <v>18.565762982371801</v>
      </c>
    </row>
    <row r="47" spans="1:12" ht="15" customHeight="1">
      <c r="A47" s="111"/>
      <c r="B47" s="112"/>
      <c r="C47" s="113" t="str">
        <f>'Table 6'!C47</f>
        <v>United Kingdom</v>
      </c>
      <c r="D47" s="113"/>
      <c r="E47" s="113"/>
      <c r="F47" s="111"/>
      <c r="G47" s="208">
        <f>'Table 6'!G47/'Table 6'!G$7*100</f>
        <v>4.5641510482594603</v>
      </c>
      <c r="H47" s="208">
        <f>'Table 6'!H47/'Table 6'!H$7*100</f>
        <v>4.4194555043386954</v>
      </c>
      <c r="I47" s="208">
        <f>'Table 6'!I47/'Table 6'!I$7*100</f>
        <v>4.2055726085877332</v>
      </c>
      <c r="J47" s="208">
        <f>'Table 6'!J47/'Table 6'!J$7*100</f>
        <v>4.2820964632385303</v>
      </c>
      <c r="K47" s="208">
        <f>'Table 6'!K47/'Table 6'!K$7*100</f>
        <v>6.350504494011151</v>
      </c>
      <c r="L47" s="208">
        <f>'Table 6'!L47/'Table 6'!L$7*100</f>
        <v>7.2889852749939363</v>
      </c>
    </row>
    <row r="48" spans="1:12" ht="15" customHeight="1">
      <c r="B48" s="112"/>
      <c r="C48" s="113" t="str">
        <f>'Table 6'!C48</f>
        <v>Germany</v>
      </c>
      <c r="D48" s="112"/>
      <c r="E48" s="112"/>
      <c r="G48" s="208">
        <f>'Table 6'!G48/'Table 6'!G$7*100</f>
        <v>2.1918658951381249</v>
      </c>
      <c r="H48" s="208">
        <f>'Table 6'!H48/'Table 6'!H$7*100</f>
        <v>2.4216926558086627</v>
      </c>
      <c r="I48" s="208">
        <f>'Table 6'!I48/'Table 6'!I$7*100</f>
        <v>2.5461847115512808</v>
      </c>
      <c r="J48" s="208">
        <f>'Table 6'!J48/'Table 6'!J$7*100</f>
        <v>2.0578320874846256</v>
      </c>
      <c r="K48" s="208">
        <f>'Table 6'!K48/'Table 6'!K$7*100</f>
        <v>2.8314928195620848</v>
      </c>
      <c r="L48" s="208">
        <f>'Table 6'!L48/'Table 6'!L$7*100</f>
        <v>3.0831447324838472</v>
      </c>
    </row>
    <row r="49" spans="1:12" ht="15" customHeight="1">
      <c r="B49" s="112"/>
      <c r="C49" s="113" t="str">
        <f>'Table 6'!C49</f>
        <v>Netherlands</v>
      </c>
      <c r="D49" s="113"/>
      <c r="E49" s="113"/>
      <c r="F49" s="111"/>
      <c r="G49" s="208">
        <f>'Table 6'!G49/'Table 6'!G$7*100</f>
        <v>1.3556489122583499</v>
      </c>
      <c r="H49" s="208">
        <f>'Table 6'!H49/'Table 6'!H$7*100</f>
        <v>1.0045247158005568</v>
      </c>
      <c r="I49" s="208">
        <f>'Table 6'!I49/'Table 6'!I$7*100</f>
        <v>0.92314303614350524</v>
      </c>
      <c r="J49" s="208">
        <f>'Table 6'!J49/'Table 6'!J$7*100</f>
        <v>0.88818032318035245</v>
      </c>
      <c r="K49" s="208">
        <f>'Table 6'!K49/'Table 6'!K$7*100</f>
        <v>1.5661030743789377</v>
      </c>
      <c r="L49" s="208">
        <f>'Table 6'!L49/'Table 6'!L$7*100</f>
        <v>1.7067959447849712</v>
      </c>
    </row>
    <row r="50" spans="1:12" ht="15" customHeight="1">
      <c r="B50" s="112"/>
      <c r="C50" s="113" t="str">
        <f>'Table 6'!C50</f>
        <v>Switzerland</v>
      </c>
      <c r="D50" s="112"/>
      <c r="E50" s="112"/>
      <c r="G50" s="208">
        <f>'Table 6'!G50/'Table 6'!G$7*100</f>
        <v>0.43353712906862307</v>
      </c>
      <c r="H50" s="208">
        <f>'Table 6'!H50/'Table 6'!H$7*100</f>
        <v>0.38581743368072113</v>
      </c>
      <c r="I50" s="208">
        <f>'Table 6'!I50/'Table 6'!I$7*100</f>
        <v>0.5800294568398765</v>
      </c>
      <c r="J50" s="208">
        <f>'Table 6'!J50/'Table 6'!J$7*100</f>
        <v>0.46340708829665761</v>
      </c>
      <c r="K50" s="208">
        <f>'Table 6'!K50/'Table 6'!K$7*100</f>
        <v>0.85990009273651713</v>
      </c>
      <c r="L50" s="208">
        <f>'Table 6'!L50/'Table 6'!L$7*100</f>
        <v>1.1068036620166561</v>
      </c>
    </row>
    <row r="51" spans="1:12" ht="15" customHeight="1">
      <c r="B51" s="112"/>
      <c r="C51" s="113" t="str">
        <f>'Table 6'!C51</f>
        <v>Ireland</v>
      </c>
      <c r="D51" s="113"/>
      <c r="E51" s="113"/>
      <c r="F51" s="111"/>
      <c r="G51" s="208">
        <f>'Table 6'!G51/'Table 6'!G$7*100</f>
        <v>0.22972490729622594</v>
      </c>
      <c r="H51" s="208">
        <f>'Table 6'!H51/'Table 6'!H$7*100</f>
        <v>0.37687989541580708</v>
      </c>
      <c r="I51" s="208">
        <f>'Table 6'!I51/'Table 6'!I$7*100</f>
        <v>0.39386353937125307</v>
      </c>
      <c r="J51" s="208">
        <f>'Table 6'!J51/'Table 6'!J$7*100</f>
        <v>0.46021947081237718</v>
      </c>
      <c r="K51" s="208">
        <f>'Table 6'!K51/'Table 6'!K$7*100</f>
        <v>0.80559780309950835</v>
      </c>
      <c r="L51" s="208">
        <f>'Table 6'!L51/'Table 6'!L$7*100</f>
        <v>1.0951159872599503</v>
      </c>
    </row>
    <row r="52" spans="1:12" ht="15" customHeight="1">
      <c r="B52" s="112"/>
      <c r="C52" s="113" t="str">
        <f>'Table 6'!C52</f>
        <v>Austria</v>
      </c>
      <c r="D52" s="113"/>
      <c r="E52" s="113"/>
      <c r="F52" s="111"/>
      <c r="G52" s="208">
        <f>'Table 6'!G52/'Table 6'!G$7*100</f>
        <v>0.37802601286461923</v>
      </c>
      <c r="H52" s="208">
        <f>'Table 6'!H52/'Table 6'!H$7*100</f>
        <v>0.41759039789788599</v>
      </c>
      <c r="I52" s="208">
        <f>'Table 6'!I52/'Table 6'!I$7*100</f>
        <v>0.44852421173096435</v>
      </c>
      <c r="J52" s="208">
        <f>'Table 6'!J52/'Table 6'!J$7*100</f>
        <v>0.44153965637307274</v>
      </c>
      <c r="K52" s="208">
        <f>'Table 6'!K52/'Table 6'!K$7*100</f>
        <v>0.698165687738181</v>
      </c>
      <c r="L52" s="208">
        <f>'Table 6'!L52/'Table 6'!L$7*100</f>
        <v>0.86893792227244382</v>
      </c>
    </row>
    <row r="53" spans="1:12" ht="15" customHeight="1">
      <c r="A53" s="111"/>
      <c r="B53" s="112"/>
      <c r="C53" s="113" t="str">
        <f>'Table 6'!C53</f>
        <v>France</v>
      </c>
      <c r="D53" s="112"/>
      <c r="E53" s="112"/>
      <c r="G53" s="208">
        <f>'Table 6'!G53/'Table 6'!G$7*100</f>
        <v>0.88885267584048167</v>
      </c>
      <c r="H53" s="208">
        <f>'Table 6'!H53/'Table 6'!H$7*100</f>
        <v>0.89641532437275195</v>
      </c>
      <c r="I53" s="208">
        <f>'Table 6'!I53/'Table 6'!I$7*100</f>
        <v>0.75762075269547235</v>
      </c>
      <c r="J53" s="208">
        <f>'Table 6'!J53/'Table 6'!J$7*100</f>
        <v>0.73577449179545962</v>
      </c>
      <c r="K53" s="208">
        <f>'Table 6'!K53/'Table 6'!K$7*100</f>
        <v>0.79311912984160093</v>
      </c>
      <c r="L53" s="208">
        <f>'Table 6'!L53/'Table 6'!L$7*100</f>
        <v>0.79021846994088119</v>
      </c>
    </row>
    <row r="54" spans="1:12" ht="15" customHeight="1">
      <c r="B54" s="112"/>
      <c r="C54" s="113" t="str">
        <f>'Table 6'!C54</f>
        <v>Belgium</v>
      </c>
      <c r="D54" s="112"/>
      <c r="E54" s="112"/>
      <c r="G54" s="208">
        <f>'Table 6'!G54/'Table 6'!G$7*100</f>
        <v>0.17602007722950502</v>
      </c>
      <c r="H54" s="208">
        <f>'Table 6'!H54/'Table 6'!H$7*100</f>
        <v>0.15957066387613861</v>
      </c>
      <c r="I54" s="208">
        <f>'Table 6'!I54/'Table 6'!I$7*100</f>
        <v>0.16768826378366578</v>
      </c>
      <c r="J54" s="208">
        <f>'Table 6'!J54/'Table 6'!J$7*100</f>
        <v>0.1531419325105477</v>
      </c>
      <c r="K54" s="208">
        <f>'Table 6'!K54/'Table 6'!K$7*100</f>
        <v>0.62711222331922301</v>
      </c>
      <c r="L54" s="208">
        <f>'Table 6'!L54/'Table 6'!L$7*100</f>
        <v>0.53521434265147372</v>
      </c>
    </row>
    <row r="55" spans="1:12" ht="15" customHeight="1">
      <c r="A55" s="111"/>
      <c r="B55" s="112"/>
      <c r="C55" s="113" t="str">
        <f>'Table 6'!C55</f>
        <v>Sweden</v>
      </c>
      <c r="D55" s="113"/>
      <c r="E55" s="113"/>
      <c r="F55" s="111"/>
      <c r="G55" s="208">
        <f>'Table 6'!G55/'Table 6'!G$7*100</f>
        <v>0.40457760605066018</v>
      </c>
      <c r="H55" s="208">
        <f>'Table 6'!H55/'Table 6'!H$7*100</f>
        <v>0.30090172263474008</v>
      </c>
      <c r="I55" s="208">
        <f>'Table 6'!I55/'Table 6'!I$7*100</f>
        <v>0.15698707688802785</v>
      </c>
      <c r="J55" s="208">
        <f>'Table 6'!J55/'Table 6'!J$7*100</f>
        <v>0.17647980427253182</v>
      </c>
      <c r="K55" s="208">
        <f>'Table 6'!K55/'Table 6'!K$7*100</f>
        <v>0.22464623698137484</v>
      </c>
      <c r="L55" s="208">
        <f>'Table 6'!L55/'Table 6'!L$7*100</f>
        <v>0.20324080152731558</v>
      </c>
    </row>
    <row r="56" spans="1:12" ht="15" customHeight="1">
      <c r="A56" s="111"/>
      <c r="B56" s="112"/>
      <c r="C56" s="113" t="str">
        <f>'Table 6'!C56</f>
        <v>Norway</v>
      </c>
      <c r="D56" s="113"/>
      <c r="E56" s="113"/>
      <c r="F56" s="111"/>
      <c r="G56" s="208">
        <f>'Table 6'!G56/'Table 6'!G$7*100</f>
        <v>0.21271356733564725</v>
      </c>
      <c r="H56" s="208">
        <f>'Table 6'!H56/'Table 6'!H$7*100</f>
        <v>0.18792609415655465</v>
      </c>
      <c r="I56" s="208">
        <f>'Table 6'!I56/'Table 6'!I$7*100</f>
        <v>0.1185444671267126</v>
      </c>
      <c r="J56" s="208">
        <f>'Table 6'!J56/'Table 6'!J$7*100</f>
        <v>0.11865092437940312</v>
      </c>
      <c r="K56" s="208">
        <f>'Table 6'!K56/'Table 6'!K$7*100</f>
        <v>0.1977344253927544</v>
      </c>
      <c r="L56" s="208">
        <f>'Table 6'!L56/'Table 6'!L$7*100</f>
        <v>0.43133837514274831</v>
      </c>
    </row>
    <row r="57" spans="1:12" ht="15" customHeight="1">
      <c r="A57" s="111"/>
      <c r="B57" s="112"/>
      <c r="C57" s="113" t="str">
        <f>'Table 6'!C57</f>
        <v>Italy</v>
      </c>
      <c r="D57" s="112"/>
      <c r="E57" s="112"/>
      <c r="G57" s="208">
        <f>'Table 6'!G57/'Table 6'!G$7*100</f>
        <v>0.24870175216462828</v>
      </c>
      <c r="H57" s="208">
        <f>'Table 6'!H57/'Table 6'!H$7*100</f>
        <v>0.18588511051487228</v>
      </c>
      <c r="I57" s="208">
        <f>'Table 6'!I57/'Table 6'!I$7*100</f>
        <v>0.2076261821190262</v>
      </c>
      <c r="J57" s="208">
        <f>'Table 6'!J57/'Table 6'!J$7*100</f>
        <v>0.2174635415662764</v>
      </c>
      <c r="K57" s="208">
        <f>'Table 6'!K57/'Table 6'!K$7*100</f>
        <v>0.16095240383822088</v>
      </c>
      <c r="L57" s="208">
        <f>'Table 6'!L57/'Table 6'!L$7*100</f>
        <v>0.15999940235839477</v>
      </c>
    </row>
    <row r="58" spans="1:12" ht="15" customHeight="1">
      <c r="A58" s="111"/>
      <c r="B58" s="112"/>
      <c r="C58" s="113" t="str">
        <f>'Table 6'!C58</f>
        <v>Russian Federation</v>
      </c>
      <c r="D58" s="113"/>
      <c r="E58" s="113"/>
      <c r="F58" s="111"/>
      <c r="G58" s="208">
        <f>'Table 6'!G58/'Table 6'!G$7*100</f>
        <v>0.16869262615121691</v>
      </c>
      <c r="H58" s="208">
        <f>'Table 6'!H58/'Table 6'!H$7*100</f>
        <v>0.18604510154734352</v>
      </c>
      <c r="I58" s="208">
        <f>'Table 6'!I58/'Table 6'!I$7*100</f>
        <v>0.21446530967865204</v>
      </c>
      <c r="J58" s="208">
        <f>'Table 6'!J58/'Table 6'!J$7*100</f>
        <v>0.20720218612987262</v>
      </c>
      <c r="K58" s="208">
        <f>'Table 6'!K58/'Table 6'!K$7*100</f>
        <v>0.17280612156101544</v>
      </c>
      <c r="L58" s="208">
        <f>'Table 6'!L58/'Table 6'!L$7*100</f>
        <v>7.8244474821228913E-2</v>
      </c>
    </row>
    <row r="59" spans="1:12" ht="15" customHeight="1">
      <c r="A59" s="111"/>
      <c r="B59" s="112"/>
      <c r="C59" s="113" t="str">
        <f>'Table 6'!C59</f>
        <v>Poland</v>
      </c>
      <c r="D59" s="112"/>
      <c r="E59" s="112"/>
      <c r="G59" s="208">
        <f>'Table 6'!G59/'Table 6'!G$7*100</f>
        <v>0.16846294460562841</v>
      </c>
      <c r="H59" s="208">
        <f>'Table 6'!H59/'Table 6'!H$7*100</f>
        <v>0.16695346575492021</v>
      </c>
      <c r="I59" s="208">
        <f>'Table 6'!I59/'Table 6'!I$7*100</f>
        <v>0.23369369695164965</v>
      </c>
      <c r="J59" s="208">
        <f>'Table 6'!J59/'Table 6'!J$7*100</f>
        <v>0.23788579490318057</v>
      </c>
      <c r="K59" s="208">
        <f>'Table 6'!K59/'Table 6'!K$7*100</f>
        <v>5.6734345514616674E-2</v>
      </c>
      <c r="L59" s="208">
        <f>'Table 6'!L59/'Table 6'!L$7*100</f>
        <v>1.8397308519186254E-2</v>
      </c>
    </row>
    <row r="60" spans="1:12" ht="15" customHeight="1">
      <c r="A60" s="111"/>
      <c r="B60" s="118"/>
      <c r="C60" s="113" t="s">
        <v>152</v>
      </c>
      <c r="D60" s="113"/>
      <c r="E60" s="113"/>
      <c r="F60" s="111"/>
      <c r="G60" s="208">
        <f>'Table 6'!G60/'Table 6'!G$7*100</f>
        <v>0.52489347197146297</v>
      </c>
      <c r="H60" s="208">
        <f>'Table 6'!H60/'Table 6'!H$7*100</f>
        <v>0.62464326313242624</v>
      </c>
      <c r="I60" s="208">
        <f>'Table 6'!I60/'Table 6'!I$7*100</f>
        <v>0.78712107230228356</v>
      </c>
      <c r="J60" s="208">
        <f>'Table 6'!J60/'Table 6'!J$7*100</f>
        <v>0.95240147470017766</v>
      </c>
      <c r="K60" s="208">
        <f>'Table 6'!K60/'Table 6'!K$7*100</f>
        <v>1.7341257583071701</v>
      </c>
      <c r="L60" s="208">
        <f>'Table 6'!L60/'Table 6'!L$7*100</f>
        <v>1.199326283598765</v>
      </c>
    </row>
    <row r="61" spans="1:12" s="72" customFormat="1" ht="7.5" customHeight="1">
      <c r="A61" s="119"/>
      <c r="B61" s="120"/>
      <c r="C61" s="121"/>
      <c r="D61" s="121"/>
      <c r="E61" s="121"/>
      <c r="F61" s="119"/>
      <c r="G61" s="126"/>
      <c r="H61" s="126"/>
      <c r="I61" s="126"/>
      <c r="J61" s="126"/>
      <c r="K61" s="126"/>
      <c r="L61" s="126"/>
    </row>
    <row r="62" spans="1:12" s="129" customFormat="1" ht="14.45" customHeight="1">
      <c r="A62" s="127"/>
      <c r="B62" s="128" t="s">
        <v>246</v>
      </c>
      <c r="C62" s="128"/>
      <c r="D62" s="128"/>
      <c r="E62" s="128"/>
      <c r="G62" s="234">
        <f>'Table 6'!G62/'Table 6'!G$7*100</f>
        <v>6.4831796581990355</v>
      </c>
      <c r="H62" s="234">
        <f>'Table 6'!H62/'Table 6'!H$7*100</f>
        <v>6.4637945657922735</v>
      </c>
      <c r="I62" s="234">
        <f>'Table 6'!I62/'Table 6'!I$7*100</f>
        <v>6.4892727745349585</v>
      </c>
      <c r="J62" s="234">
        <f>'Table 6'!J62/'Table 6'!J$7*100</f>
        <v>6.18366421000602</v>
      </c>
      <c r="K62" s="234">
        <f>'Table 6'!K62/'Table 6'!K$7*100</f>
        <v>9.3797414198606823</v>
      </c>
      <c r="L62" s="234">
        <f>'Table 6'!L62/'Table 6'!L$7*100</f>
        <v>9.545425886451854</v>
      </c>
    </row>
    <row r="63" spans="1:12" ht="14.1" customHeight="1">
      <c r="A63" s="111"/>
      <c r="B63" s="118"/>
      <c r="C63" s="113"/>
      <c r="D63" s="113"/>
      <c r="E63" s="113"/>
      <c r="F63" s="111"/>
      <c r="G63" s="114"/>
      <c r="H63" s="114"/>
      <c r="I63" s="114"/>
      <c r="J63" s="114"/>
      <c r="K63" s="114"/>
      <c r="L63" s="114"/>
    </row>
    <row r="64" spans="1:12" s="68" customFormat="1" ht="17.100000000000001" customHeight="1">
      <c r="A64" s="108"/>
      <c r="B64" s="109" t="s">
        <v>46</v>
      </c>
      <c r="C64" s="109"/>
      <c r="D64" s="109"/>
      <c r="E64" s="109"/>
      <c r="F64" s="108"/>
      <c r="G64" s="231">
        <f>'Table 6'!G64/'Table 6'!G$7*100</f>
        <v>2.9853986969793276</v>
      </c>
      <c r="H64" s="231">
        <f>'Table 6'!H64/'Table 6'!H$7*100</f>
        <v>3.3605300730030296</v>
      </c>
      <c r="I64" s="231">
        <f>'Table 6'!I64/'Table 6'!I$7*100</f>
        <v>2.536742958771756</v>
      </c>
      <c r="J64" s="231">
        <f>'Table 6'!J64/'Table 6'!J$7*100</f>
        <v>3.3879627092462172</v>
      </c>
      <c r="K64" s="231">
        <f>'Table 6'!K64/'Table 6'!K$7*100</f>
        <v>2.6431875855992777</v>
      </c>
      <c r="L64" s="231">
        <f>'Table 6'!L64/'Table 6'!L$7*100</f>
        <v>1.5676563557080752</v>
      </c>
    </row>
    <row r="65" spans="1:13" ht="15" customHeight="1">
      <c r="A65" s="111"/>
      <c r="B65" s="118"/>
      <c r="C65" s="113" t="s">
        <v>47</v>
      </c>
      <c r="D65" s="113"/>
      <c r="E65" s="113"/>
      <c r="F65" s="111"/>
      <c r="G65" s="208">
        <f>'Table 6'!G65/'Table 6'!G$7*100</f>
        <v>2.5478445122062969</v>
      </c>
      <c r="H65" s="208">
        <f>'Table 6'!H65/'Table 6'!H$7*100</f>
        <v>2.8039369564308587</v>
      </c>
      <c r="I65" s="208">
        <f>'Table 6'!I65/'Table 6'!I$7*100</f>
        <v>2.1180380822330047</v>
      </c>
      <c r="J65" s="208">
        <f>'Table 6'!J65/'Table 6'!J$7*100</f>
        <v>3.0707671584247116</v>
      </c>
      <c r="K65" s="208">
        <f>'Table 6'!K65/'Table 6'!K$7*100</f>
        <v>2.2817029778023326</v>
      </c>
      <c r="L65" s="208">
        <f>'Table 6'!L65/'Table 6'!L$7*100</f>
        <v>1.3103372894848084</v>
      </c>
    </row>
    <row r="66" spans="1:13" ht="15" customHeight="1">
      <c r="A66" s="111"/>
      <c r="B66" s="118"/>
      <c r="C66" s="113" t="s">
        <v>48</v>
      </c>
      <c r="D66" s="113"/>
      <c r="E66" s="113"/>
      <c r="F66" s="111"/>
      <c r="G66" s="208">
        <f>'Table 6'!G66/'Table 6'!G$7*100</f>
        <v>0.40665083770110511</v>
      </c>
      <c r="H66" s="208">
        <f>'Table 6'!H66/'Table 6'!H$7*100</f>
        <v>0.52745090686148388</v>
      </c>
      <c r="I66" s="208">
        <f>'Table 6'!I66/'Table 6'!I$7*100</f>
        <v>0.37966488238006224</v>
      </c>
      <c r="J66" s="208">
        <f>'Table 6'!J66/'Table 6'!J$7*100</f>
        <v>0.28026418828016914</v>
      </c>
      <c r="K66" s="208">
        <f>'Table 6'!K66/'Table 6'!K$7*100</f>
        <v>0.17810694923233411</v>
      </c>
      <c r="L66" s="208">
        <f>'Table 6'!L66/'Table 6'!L$7*100</f>
        <v>0.13184776200684639</v>
      </c>
    </row>
    <row r="67" spans="1:13" ht="15" customHeight="1">
      <c r="A67" s="111"/>
      <c r="B67" s="118"/>
      <c r="C67" s="113" t="s">
        <v>153</v>
      </c>
      <c r="D67" s="113"/>
      <c r="E67" s="113"/>
      <c r="F67" s="111"/>
      <c r="G67" s="208">
        <f>'Table 6'!G67/'Table 6'!G$7*100</f>
        <v>3.0903347071925824E-2</v>
      </c>
      <c r="H67" s="208">
        <f>'Table 6'!H67/'Table 6'!H$7*100</f>
        <v>2.9142209710686453E-2</v>
      </c>
      <c r="I67" s="208">
        <f>'Table 6'!I67/'Table 6'!I$7*100</f>
        <v>3.9039994158689147E-2</v>
      </c>
      <c r="J67" s="208">
        <f>'Table 6'!J67/'Table 6'!J$7*100</f>
        <v>3.6931362541336436E-2</v>
      </c>
      <c r="K67" s="208">
        <f>'Table 6'!K67/'Table 6'!K$7*100</f>
        <v>0.18337765856461116</v>
      </c>
      <c r="L67" s="208">
        <f>'Table 6'!L67/'Table 6'!L$7*100</f>
        <v>0.12547130421642033</v>
      </c>
    </row>
    <row r="68" spans="1:13" ht="14.1" customHeight="1">
      <c r="A68" s="111"/>
      <c r="B68" s="118"/>
      <c r="C68" s="113"/>
      <c r="D68" s="113"/>
      <c r="E68" s="113"/>
      <c r="F68" s="111"/>
      <c r="G68" s="125"/>
      <c r="H68" s="125"/>
      <c r="I68" s="125"/>
      <c r="J68" s="125"/>
      <c r="K68" s="125"/>
      <c r="L68" s="125"/>
    </row>
    <row r="69" spans="1:13" s="68" customFormat="1" ht="17.100000000000001" customHeight="1">
      <c r="A69" s="108"/>
      <c r="B69" s="109" t="s">
        <v>49</v>
      </c>
      <c r="C69" s="109"/>
      <c r="D69" s="109"/>
      <c r="E69" s="109"/>
      <c r="F69" s="108"/>
      <c r="G69" s="231">
        <f>'Table 6'!G69/'Table 6'!G$7*100</f>
        <v>0.74414584932620953</v>
      </c>
      <c r="H69" s="231">
        <f>'Table 6'!H69/'Table 6'!H$7*100</f>
        <v>0.56620073492602285</v>
      </c>
      <c r="I69" s="231">
        <f>'Table 6'!I69/'Table 6'!I$7*100</f>
        <v>0.71510422768814852</v>
      </c>
      <c r="J69" s="231">
        <f>'Table 6'!J69/'Table 6'!J$7*100</f>
        <v>0.84882211806113861</v>
      </c>
      <c r="K69" s="231">
        <f>'Table 6'!K69/'Table 6'!K$7*100</f>
        <v>0.86809120530086203</v>
      </c>
      <c r="L69" s="231">
        <f>'Table 6'!L69/'Table 6'!L$7*100</f>
        <v>0.47985755839493988</v>
      </c>
    </row>
    <row r="70" spans="1:13" ht="15" customHeight="1">
      <c r="A70" s="111"/>
      <c r="B70" s="118"/>
      <c r="C70" s="113" t="s">
        <v>155</v>
      </c>
      <c r="D70" s="113"/>
      <c r="E70" s="113"/>
      <c r="F70" s="111"/>
      <c r="G70" s="208">
        <f>'Table 6'!G70/'Table 6'!G$7*100</f>
        <v>0.16318568927055804</v>
      </c>
      <c r="H70" s="208">
        <f>'Table 6'!H70/'Table 6'!H$7*100</f>
        <v>0.15529231544311306</v>
      </c>
      <c r="I70" s="208">
        <f>'Table 6'!I70/'Table 6'!I$7*100</f>
        <v>0.31420694893297046</v>
      </c>
      <c r="J70" s="208">
        <f>'Table 6'!J70/'Table 6'!J$7*100</f>
        <v>0.37099790468491467</v>
      </c>
      <c r="K70" s="208">
        <f>'Table 6'!K70/'Table 6'!K$7*100</f>
        <v>0.20380327070963344</v>
      </c>
      <c r="L70" s="208">
        <f>'Table 6'!L70/'Table 6'!L$7*100</f>
        <v>7.3295255277873422E-2</v>
      </c>
    </row>
    <row r="71" spans="1:13" ht="15" customHeight="1">
      <c r="A71" s="111"/>
      <c r="B71" s="118"/>
      <c r="C71" s="113" t="s">
        <v>50</v>
      </c>
      <c r="D71" s="113"/>
      <c r="E71" s="113"/>
      <c r="F71" s="111"/>
      <c r="G71" s="208">
        <f>'Table 6'!G71/'Table 6'!G$7*100</f>
        <v>0.15829462414488424</v>
      </c>
      <c r="H71" s="208">
        <f>'Table 6'!H71/'Table 6'!H$7*100</f>
        <v>8.9638897290858027E-2</v>
      </c>
      <c r="I71" s="208">
        <f>'Table 6'!I71/'Table 6'!I$7*100</f>
        <v>6.572090575397696E-2</v>
      </c>
      <c r="J71" s="208">
        <f>'Table 6'!J71/'Table 6'!J$7*100</f>
        <v>0.1060772832043101</v>
      </c>
      <c r="K71" s="208">
        <f>'Table 6'!K71/'Table 6'!K$7*100</f>
        <v>0.18484162497302525</v>
      </c>
      <c r="L71" s="208">
        <f>'Table 6'!L71/'Table 6'!L$7*100</f>
        <v>0.15447260093960929</v>
      </c>
    </row>
    <row r="72" spans="1:13" ht="15" customHeight="1">
      <c r="A72" s="111"/>
      <c r="B72" s="118"/>
      <c r="C72" s="113" t="s">
        <v>154</v>
      </c>
      <c r="D72" s="113"/>
      <c r="E72" s="113"/>
      <c r="F72" s="111"/>
      <c r="G72" s="208">
        <f>'Table 6'!G72/'Table 6'!G$7*100</f>
        <v>9.4130137143663889E-2</v>
      </c>
      <c r="H72" s="208">
        <f>'Table 6'!H72/'Table 6'!H$7*100</f>
        <v>7.7724898406164936E-2</v>
      </c>
      <c r="I72" s="208">
        <f>'Table 6'!I72/'Table 6'!I$7*100</f>
        <v>7.2967116908101939E-2</v>
      </c>
      <c r="J72" s="208">
        <f>'Table 6'!J72/'Table 6'!J$7*100</f>
        <v>8.3178252257061977E-2</v>
      </c>
      <c r="K72" s="208">
        <f>'Table 6'!K72/'Table 6'!K$7*100</f>
        <v>8.4602414367807341E-2</v>
      </c>
      <c r="L72" s="208">
        <f>'Table 6'!L72/'Table 6'!L$7*100</f>
        <v>5.4567076502702323E-2</v>
      </c>
    </row>
    <row r="73" spans="1:13" ht="15" customHeight="1">
      <c r="A73" s="111"/>
      <c r="B73" s="118"/>
      <c r="C73" s="113" t="s">
        <v>156</v>
      </c>
      <c r="D73" s="113"/>
      <c r="E73" s="113"/>
      <c r="F73" s="111"/>
      <c r="G73" s="208">
        <f>'Table 6'!G73/'Table 6'!G$7*100</f>
        <v>0.32853539876710336</v>
      </c>
      <c r="H73" s="208">
        <f>'Table 6'!H73/'Table 6'!H$7*100</f>
        <v>0.24354462378588684</v>
      </c>
      <c r="I73" s="208">
        <f>'Table 6'!I73/'Table 6'!I$7*100</f>
        <v>0.26220925609309914</v>
      </c>
      <c r="J73" s="208">
        <f>'Table 6'!J73/'Table 6'!J$7*100</f>
        <v>0.28856867791485191</v>
      </c>
      <c r="K73" s="208">
        <f>'Table 6'!K73/'Table 6'!K$7*100</f>
        <v>0.39484389525039598</v>
      </c>
      <c r="L73" s="208">
        <f>'Table 6'!L73/'Table 6'!L$7*100</f>
        <v>0.19752262567475487</v>
      </c>
    </row>
    <row r="74" spans="1:13" ht="14.1" customHeight="1">
      <c r="A74" s="111"/>
      <c r="B74" s="118"/>
      <c r="C74" s="113"/>
      <c r="D74" s="113"/>
      <c r="E74" s="113"/>
      <c r="F74" s="111"/>
      <c r="G74" s="125"/>
      <c r="H74" s="125"/>
      <c r="I74" s="125"/>
      <c r="J74" s="125"/>
      <c r="K74" s="125"/>
      <c r="L74" s="125"/>
    </row>
    <row r="75" spans="1:13" s="68" customFormat="1" ht="17.100000000000001" customHeight="1">
      <c r="A75" s="108"/>
      <c r="B75" s="109" t="s">
        <v>225</v>
      </c>
      <c r="C75" s="109"/>
      <c r="D75" s="109"/>
      <c r="E75" s="109"/>
      <c r="F75" s="108"/>
      <c r="G75" s="231">
        <f>'Table 6'!G75/'Table 6'!G$7*100</f>
        <v>0.19058419081053893</v>
      </c>
      <c r="H75" s="231">
        <f>'Table 6'!H75/'Table 6'!H$7*100</f>
        <v>0.45823062980884022</v>
      </c>
      <c r="I75" s="231">
        <f>'Table 6'!I75/'Table 6'!I$7*100</f>
        <v>1.923454587503241E-2</v>
      </c>
      <c r="J75" s="231">
        <f>'Table 6'!J75/'Table 6'!J$7*100</f>
        <v>2.3304385916682969E-2</v>
      </c>
      <c r="K75" s="231">
        <f>'Table 6'!K75/'Table 6'!K$7*100</f>
        <v>0.15755010718148774</v>
      </c>
      <c r="L75" s="231">
        <f>'Table 6'!L75/'Table 6'!L$7*100</f>
        <v>5.5491668646604278E-2</v>
      </c>
    </row>
    <row r="76" spans="1:13" s="95" customFormat="1" ht="14.1" customHeight="1">
      <c r="A76" s="131"/>
      <c r="B76" s="131"/>
      <c r="C76" s="131"/>
      <c r="D76" s="131"/>
      <c r="E76" s="131"/>
      <c r="F76" s="131"/>
      <c r="G76" s="132"/>
      <c r="H76" s="132"/>
      <c r="I76" s="132"/>
      <c r="J76" s="132"/>
      <c r="K76" s="132"/>
      <c r="L76" s="132"/>
      <c r="M76" s="318"/>
    </row>
    <row r="77" spans="1:13" s="72" customFormat="1" ht="7.5" customHeight="1">
      <c r="A77" s="119"/>
      <c r="B77" s="120"/>
      <c r="C77" s="121"/>
      <c r="D77" s="121"/>
      <c r="E77" s="121"/>
      <c r="F77" s="119"/>
      <c r="G77" s="67"/>
      <c r="H77" s="67"/>
      <c r="I77" s="67"/>
      <c r="J77" s="296"/>
      <c r="K77" s="347"/>
      <c r="L77" s="340"/>
      <c r="M77" s="318"/>
    </row>
    <row r="78" spans="1:13" s="75" customFormat="1" ht="14.1" customHeight="1">
      <c r="B78" s="405" t="s">
        <v>247</v>
      </c>
      <c r="C78" s="74"/>
      <c r="D78" s="74"/>
      <c r="E78" s="74"/>
      <c r="G78" s="123"/>
      <c r="H78" s="123"/>
      <c r="I78" s="123"/>
      <c r="J78" s="123"/>
      <c r="K78" s="348"/>
      <c r="L78" s="400"/>
      <c r="M78" s="318"/>
    </row>
    <row r="79" spans="1:13" ht="16.5" customHeight="1">
      <c r="B79" s="404" t="s">
        <v>248</v>
      </c>
      <c r="C79" s="72"/>
      <c r="D79" s="72"/>
      <c r="E79" s="72"/>
      <c r="F79" s="72"/>
      <c r="G79" s="133"/>
      <c r="H79" s="133"/>
      <c r="I79" s="133"/>
      <c r="J79" s="133"/>
      <c r="K79" s="133"/>
      <c r="L79" s="133"/>
      <c r="M79" s="318"/>
    </row>
    <row r="80" spans="1:13" s="95" customFormat="1" ht="16.5" customHeight="1">
      <c r="A80" s="505">
        <v>27</v>
      </c>
      <c r="B80" s="505"/>
      <c r="C80" s="505"/>
      <c r="D80" s="505"/>
      <c r="E80" s="505"/>
      <c r="F80" s="505"/>
      <c r="G80" s="505"/>
      <c r="H80" s="505"/>
      <c r="I80" s="505"/>
      <c r="J80" s="505"/>
      <c r="K80" s="505"/>
      <c r="L80" s="305"/>
    </row>
    <row r="81" spans="1:12" s="135" customFormat="1" ht="21.75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59"/>
      <c r="K81" s="59"/>
      <c r="L81" s="134"/>
    </row>
    <row r="82" spans="1:12" s="235" customFormat="1" ht="15">
      <c r="A82" s="70"/>
      <c r="B82" s="70"/>
      <c r="C82" s="136"/>
      <c r="D82" s="136"/>
      <c r="E82" s="136"/>
      <c r="F82" s="136"/>
      <c r="G82" s="96"/>
      <c r="H82" s="96"/>
      <c r="I82" s="96"/>
      <c r="J82" s="96"/>
      <c r="K82" s="96"/>
      <c r="L82" s="96"/>
    </row>
    <row r="83" spans="1:12" s="235" customFormat="1" ht="15">
      <c r="A83" s="70"/>
      <c r="B83" s="70"/>
      <c r="C83" s="136"/>
      <c r="D83" s="136"/>
      <c r="E83" s="136"/>
      <c r="F83" s="136"/>
      <c r="G83" s="137"/>
      <c r="H83" s="137"/>
      <c r="I83" s="137"/>
      <c r="J83" s="137"/>
      <c r="K83" s="137"/>
      <c r="L83" s="137"/>
    </row>
    <row r="84" spans="1:12" s="235" customFormat="1" ht="15">
      <c r="A84" s="70"/>
      <c r="B84" s="70"/>
      <c r="C84" s="136"/>
      <c r="D84" s="136"/>
      <c r="E84" s="136"/>
      <c r="F84" s="136"/>
      <c r="G84" s="138"/>
      <c r="H84" s="138"/>
      <c r="I84" s="138"/>
      <c r="J84" s="138"/>
      <c r="K84" s="138"/>
      <c r="L84" s="138"/>
    </row>
    <row r="85" spans="1:12" s="235" customFormat="1" ht="15">
      <c r="A85" s="70"/>
      <c r="B85" s="70"/>
      <c r="C85" s="136"/>
      <c r="D85" s="136"/>
      <c r="E85" s="136"/>
      <c r="F85" s="136"/>
      <c r="G85" s="139"/>
      <c r="H85" s="139"/>
      <c r="I85" s="139"/>
      <c r="J85" s="140"/>
      <c r="K85" s="140"/>
      <c r="L85" s="139"/>
    </row>
    <row r="86" spans="1:12" s="235" customFormat="1">
      <c r="A86" s="70"/>
      <c r="B86" s="95"/>
      <c r="C86" s="70"/>
      <c r="D86" s="70"/>
      <c r="E86" s="70"/>
      <c r="F86" s="70"/>
      <c r="G86" s="96"/>
      <c r="H86" s="96"/>
      <c r="I86" s="96"/>
      <c r="J86" s="138"/>
      <c r="K86" s="138"/>
      <c r="L86" s="96"/>
    </row>
    <row r="87" spans="1:12" s="235" customFormat="1">
      <c r="A87" s="70"/>
      <c r="B87" s="95"/>
      <c r="C87" s="70"/>
      <c r="D87" s="70"/>
      <c r="E87" s="70"/>
      <c r="F87" s="70"/>
      <c r="G87" s="96"/>
      <c r="H87" s="96"/>
      <c r="I87" s="96"/>
      <c r="J87" s="138"/>
      <c r="K87" s="138"/>
      <c r="L87" s="96"/>
    </row>
    <row r="88" spans="1:12" s="235" customFormat="1" ht="15">
      <c r="A88" s="70"/>
      <c r="B88" s="70"/>
      <c r="C88" s="70"/>
      <c r="D88" s="70"/>
      <c r="E88" s="70"/>
      <c r="F88" s="70"/>
      <c r="G88" s="96"/>
      <c r="H88" s="96"/>
      <c r="I88" s="96"/>
      <c r="J88" s="138"/>
      <c r="K88" s="138"/>
      <c r="L88" s="96"/>
    </row>
  </sheetData>
  <sheetProtection algorithmName="SHA-512" hashValue="GYa9XvraYLNaWis+81E8RsZCziW2or0EzQ6l95+maN9Fbw2nWAwmjBlmZ8qQlhBYQpk+bekqbGsxMU0oK0lEVA==" saltValue="sC6hHZnzzKOUMPw2iBI0ZA==" spinCount="100000" sheet="1" objects="1" scenarios="1"/>
  <mergeCells count="4">
    <mergeCell ref="A2:C3"/>
    <mergeCell ref="J3:K4"/>
    <mergeCell ref="A5:F5"/>
    <mergeCell ref="A80:K80"/>
  </mergeCells>
  <conditionalFormatting sqref="D9:E75">
    <cfRule type="duplicateValues" dxfId="65" priority="32"/>
  </conditionalFormatting>
  <conditionalFormatting sqref="D76:E76">
    <cfRule type="duplicateValues" dxfId="64" priority="2"/>
  </conditionalFormatting>
  <conditionalFormatting sqref="D77:E78">
    <cfRule type="duplicateValues" dxfId="63" priority="1"/>
  </conditionalFormatting>
  <printOptions horizontalCentered="1"/>
  <pageMargins left="0.39370078740157483" right="0.39370078740157483" top="0.47244094488188981" bottom="0.19685039370078741" header="0.31496062992125984" footer="0.31496062992125984"/>
  <pageSetup paperSize="9" scale="56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2"/>
  <sheetViews>
    <sheetView view="pageBreakPreview" zoomScale="70" zoomScaleNormal="90" zoomScaleSheetLayoutView="70" workbookViewId="0">
      <pane xSplit="6" ySplit="8" topLeftCell="G9" activePane="bottomRight" state="frozen"/>
      <selection pane="topRight" activeCell="G1" sqref="G1"/>
      <selection pane="bottomLeft" activeCell="A7" sqref="A7"/>
      <selection pane="bottomRight" activeCell="T15" sqref="T15"/>
    </sheetView>
  </sheetViews>
  <sheetFormatPr defaultColWidth="9.140625" defaultRowHeight="15.75"/>
  <cols>
    <col min="1" max="1" width="3.7109375" style="70" customWidth="1"/>
    <col min="2" max="2" width="10.7109375" style="95" customWidth="1"/>
    <col min="3" max="3" width="5.7109375" style="70" customWidth="1"/>
    <col min="4" max="4" width="5" style="70" customWidth="1"/>
    <col min="5" max="5" width="26.42578125" style="70" customWidth="1"/>
    <col min="6" max="6" width="2.42578125" style="70" customWidth="1"/>
    <col min="7" max="8" width="15.7109375" style="96" customWidth="1"/>
    <col min="9" max="9" width="15.5703125" style="96" customWidth="1"/>
    <col min="10" max="11" width="17.85546875" style="96" bestFit="1" customWidth="1"/>
    <col min="12" max="12" width="15.5703125" style="96" customWidth="1"/>
    <col min="13" max="16384" width="9.140625" style="70"/>
  </cols>
  <sheetData>
    <row r="2" spans="1:16" ht="15" customHeight="1">
      <c r="A2" s="504" t="s">
        <v>237</v>
      </c>
      <c r="B2" s="504"/>
      <c r="C2" s="504"/>
      <c r="D2" s="236" t="s">
        <v>142</v>
      </c>
      <c r="G2" s="98"/>
      <c r="H2" s="98"/>
      <c r="I2" s="98"/>
      <c r="J2" s="98"/>
      <c r="K2" s="98"/>
      <c r="L2" s="98"/>
    </row>
    <row r="3" spans="1:16" ht="15" customHeight="1">
      <c r="A3" s="504"/>
      <c r="B3" s="504"/>
      <c r="C3" s="504"/>
      <c r="D3" s="237" t="s">
        <v>251</v>
      </c>
      <c r="G3" s="100"/>
      <c r="H3" s="100"/>
      <c r="J3" s="493"/>
      <c r="K3" s="493"/>
    </row>
    <row r="4" spans="1:16" ht="12" customHeight="1">
      <c r="A4" s="72"/>
      <c r="B4" s="77"/>
      <c r="C4" s="72"/>
      <c r="D4" s="72"/>
      <c r="E4" s="72"/>
      <c r="F4" s="72"/>
      <c r="G4" s="100"/>
      <c r="H4" s="100"/>
      <c r="I4" s="100"/>
      <c r="J4" s="493"/>
      <c r="K4" s="493"/>
      <c r="L4" s="100"/>
    </row>
    <row r="5" spans="1:16" s="238" customFormat="1" ht="24.75" customHeight="1">
      <c r="A5" s="496"/>
      <c r="B5" s="496"/>
      <c r="C5" s="496"/>
      <c r="D5" s="496"/>
      <c r="E5" s="496"/>
      <c r="F5" s="496"/>
      <c r="G5" s="389">
        <v>2016</v>
      </c>
      <c r="H5" s="389">
        <v>2017</v>
      </c>
      <c r="I5" s="389">
        <v>2018</v>
      </c>
      <c r="J5" s="389">
        <v>2019</v>
      </c>
      <c r="K5" s="389">
        <v>2020</v>
      </c>
      <c r="L5" s="389" t="s">
        <v>226</v>
      </c>
    </row>
    <row r="6" spans="1:16" ht="15" customHeight="1">
      <c r="A6" s="391"/>
      <c r="B6" s="391"/>
      <c r="C6" s="391"/>
      <c r="D6" s="391"/>
      <c r="E6" s="391"/>
      <c r="F6" s="391"/>
      <c r="G6" s="392"/>
      <c r="H6" s="392"/>
      <c r="I6" s="392"/>
      <c r="J6" s="392"/>
      <c r="K6" s="392"/>
      <c r="L6" s="392"/>
    </row>
    <row r="7" spans="1:16" s="106" customFormat="1" ht="24.75" customHeight="1" thickBot="1">
      <c r="A7" s="352"/>
      <c r="B7" s="352" t="s">
        <v>221</v>
      </c>
      <c r="C7" s="352"/>
      <c r="D7" s="352"/>
      <c r="E7" s="352"/>
      <c r="F7" s="353"/>
      <c r="G7" s="354">
        <v>166513.08499999999</v>
      </c>
      <c r="H7" s="354">
        <v>182242.63199999998</v>
      </c>
      <c r="I7" s="354">
        <v>179889.44700000001</v>
      </c>
      <c r="J7" s="354">
        <v>181096.13399999999</v>
      </c>
      <c r="K7" s="354">
        <f>K9+K41+K46+K64+K69+K75</f>
        <v>140127.92899999997</v>
      </c>
      <c r="L7" s="354">
        <f>L9+L41+L46+L64+L69+L75</f>
        <v>147468.89599999998</v>
      </c>
    </row>
    <row r="8" spans="1:16" s="95" customFormat="1" ht="12.75" customHeight="1">
      <c r="G8" s="107"/>
      <c r="H8" s="107"/>
      <c r="I8" s="224"/>
      <c r="J8" s="224"/>
      <c r="K8" s="224"/>
      <c r="L8" s="224"/>
    </row>
    <row r="9" spans="1:16" s="68" customFormat="1" ht="17.100000000000001" customHeight="1">
      <c r="A9" s="108"/>
      <c r="B9" s="109" t="s">
        <v>26</v>
      </c>
      <c r="C9" s="109"/>
      <c r="D9" s="109"/>
      <c r="E9" s="109"/>
      <c r="F9" s="108"/>
      <c r="G9" s="110">
        <v>116375.632</v>
      </c>
      <c r="H9" s="110">
        <v>121389.15799999997</v>
      </c>
      <c r="I9" s="110">
        <v>124147.25800000002</v>
      </c>
      <c r="J9" s="110">
        <v>121849.355</v>
      </c>
      <c r="K9" s="192">
        <f>SUM(K10:K37)</f>
        <v>78070.985999999975</v>
      </c>
      <c r="L9" s="192">
        <f>SUM(L10:L37)</f>
        <v>83237.657999999996</v>
      </c>
    </row>
    <row r="10" spans="1:16" ht="15" customHeight="1">
      <c r="A10" s="111"/>
      <c r="B10" s="409"/>
      <c r="C10" s="112" t="s">
        <v>30</v>
      </c>
      <c r="D10" s="112"/>
      <c r="E10" s="410"/>
      <c r="G10" s="60">
        <v>32337.162</v>
      </c>
      <c r="H10" s="60">
        <v>35019.180999999997</v>
      </c>
      <c r="I10" s="60">
        <v>37071.889000000003</v>
      </c>
      <c r="J10" s="60">
        <v>38582.627</v>
      </c>
      <c r="K10" s="60">
        <v>23405.565999999999</v>
      </c>
      <c r="L10" s="60">
        <v>23108.457999999999</v>
      </c>
      <c r="P10" s="294"/>
    </row>
    <row r="11" spans="1:16" ht="15" customHeight="1">
      <c r="A11" s="111"/>
      <c r="B11" s="409"/>
      <c r="C11" s="112" t="s">
        <v>92</v>
      </c>
      <c r="D11" s="112"/>
      <c r="E11" s="410"/>
      <c r="G11" s="60">
        <v>4782.0649999999996</v>
      </c>
      <c r="H11" s="60">
        <v>5395.6750000000002</v>
      </c>
      <c r="I11" s="60">
        <v>4830.5510000000004</v>
      </c>
      <c r="J11" s="60">
        <v>5689.5829999999996</v>
      </c>
      <c r="K11" s="60">
        <v>6269.0339999999997</v>
      </c>
      <c r="L11" s="60">
        <v>6561.2039999999997</v>
      </c>
      <c r="P11" s="294"/>
    </row>
    <row r="12" spans="1:16" ht="15" customHeight="1">
      <c r="B12" s="409"/>
      <c r="C12" s="112" t="s">
        <v>32</v>
      </c>
      <c r="D12" s="112"/>
      <c r="E12" s="410"/>
      <c r="G12" s="60">
        <v>19988.237000000001</v>
      </c>
      <c r="H12" s="60">
        <v>20496.424999999999</v>
      </c>
      <c r="I12" s="60">
        <v>24855.178</v>
      </c>
      <c r="J12" s="60">
        <v>23030.097000000002</v>
      </c>
      <c r="K12" s="60">
        <v>12861.977999999999</v>
      </c>
      <c r="L12" s="60">
        <v>15148.546</v>
      </c>
      <c r="P12" s="294"/>
    </row>
    <row r="13" spans="1:16" ht="15" customHeight="1">
      <c r="B13" s="409"/>
      <c r="C13" s="113" t="s">
        <v>33</v>
      </c>
      <c r="D13" s="113"/>
      <c r="E13" s="410"/>
      <c r="F13" s="111"/>
      <c r="G13" s="60">
        <v>11797.272000000001</v>
      </c>
      <c r="H13" s="60">
        <v>11114.383</v>
      </c>
      <c r="I13" s="60">
        <v>9294.7139999999999</v>
      </c>
      <c r="J13" s="60">
        <v>8328.3019999999997</v>
      </c>
      <c r="K13" s="60">
        <v>7508.75</v>
      </c>
      <c r="L13" s="60">
        <v>7567.4759999999997</v>
      </c>
      <c r="P13" s="294"/>
    </row>
    <row r="14" spans="1:16" ht="15" customHeight="1">
      <c r="B14" s="409"/>
      <c r="C14" s="112" t="s">
        <v>31</v>
      </c>
      <c r="D14" s="112"/>
      <c r="E14" s="410"/>
      <c r="G14" s="60">
        <v>8808.0810000000001</v>
      </c>
      <c r="H14" s="60">
        <v>8684.1990000000005</v>
      </c>
      <c r="I14" s="60">
        <v>9104.4269999999997</v>
      </c>
      <c r="J14" s="60">
        <v>8198.2150000000001</v>
      </c>
      <c r="K14" s="60">
        <v>4967.1549999999997</v>
      </c>
      <c r="L14" s="60">
        <v>5249.5159999999996</v>
      </c>
      <c r="P14" s="294"/>
    </row>
    <row r="15" spans="1:16" ht="15" customHeight="1">
      <c r="B15" s="409"/>
      <c r="C15" s="112" t="s">
        <v>28</v>
      </c>
      <c r="D15" s="112"/>
      <c r="E15" s="410"/>
      <c r="G15" s="60">
        <v>7176.973</v>
      </c>
      <c r="H15" s="60">
        <v>7843.732</v>
      </c>
      <c r="I15" s="60">
        <v>7505.9989999999998</v>
      </c>
      <c r="J15" s="60">
        <v>7640.875</v>
      </c>
      <c r="K15" s="60">
        <v>4079.78</v>
      </c>
      <c r="L15" s="60">
        <v>4485.6139999999996</v>
      </c>
      <c r="P15" s="294"/>
    </row>
    <row r="16" spans="1:16" ht="15" customHeight="1">
      <c r="B16" s="409"/>
      <c r="C16" s="113" t="s">
        <v>34</v>
      </c>
      <c r="D16" s="113"/>
      <c r="E16" s="410"/>
      <c r="F16" s="111"/>
      <c r="G16" s="60">
        <v>8156.0050000000001</v>
      </c>
      <c r="H16" s="60">
        <v>6700.34</v>
      </c>
      <c r="I16" s="60">
        <v>6349.4470000000001</v>
      </c>
      <c r="J16" s="60">
        <v>4389.4430000000002</v>
      </c>
      <c r="K16" s="60">
        <v>3630.8539999999998</v>
      </c>
      <c r="L16" s="60">
        <v>4182.66</v>
      </c>
      <c r="P16" s="294"/>
    </row>
    <row r="17" spans="1:16" ht="15" customHeight="1">
      <c r="B17" s="409"/>
      <c r="C17" s="112" t="s">
        <v>36</v>
      </c>
      <c r="D17" s="112"/>
      <c r="E17" s="410"/>
      <c r="G17" s="60">
        <v>2976.7930000000001</v>
      </c>
      <c r="H17" s="60">
        <v>3677.2170000000001</v>
      </c>
      <c r="I17" s="60">
        <v>3356.489</v>
      </c>
      <c r="J17" s="60">
        <v>2975.5070000000001</v>
      </c>
      <c r="K17" s="60">
        <v>3093.654</v>
      </c>
      <c r="L17" s="60">
        <v>2961.8009999999999</v>
      </c>
      <c r="P17" s="294"/>
    </row>
    <row r="18" spans="1:16" ht="15" customHeight="1">
      <c r="B18" s="409"/>
      <c r="C18" s="113" t="s">
        <v>67</v>
      </c>
      <c r="D18" s="113"/>
      <c r="E18" s="410"/>
      <c r="F18" s="111"/>
      <c r="G18" s="60">
        <v>5648.7510000000002</v>
      </c>
      <c r="H18" s="60">
        <v>5850.9170000000004</v>
      </c>
      <c r="I18" s="60">
        <v>5992.1220000000003</v>
      </c>
      <c r="J18" s="60">
        <v>5843.4570000000003</v>
      </c>
      <c r="K18" s="60">
        <v>3670.1210000000001</v>
      </c>
      <c r="L18" s="60">
        <v>5085.9449999999997</v>
      </c>
      <c r="P18" s="294"/>
    </row>
    <row r="19" spans="1:16" ht="15" customHeight="1">
      <c r="B19" s="409"/>
      <c r="C19" s="112" t="s">
        <v>27</v>
      </c>
      <c r="D19" s="112"/>
      <c r="E19" s="410"/>
      <c r="G19" s="60">
        <v>2192.4740000000002</v>
      </c>
      <c r="H19" s="60">
        <v>2434.8240000000001</v>
      </c>
      <c r="I19" s="60">
        <v>1929.2819999999999</v>
      </c>
      <c r="J19" s="60">
        <v>1699.7239999999999</v>
      </c>
      <c r="K19" s="60">
        <v>225.994</v>
      </c>
      <c r="L19" s="60">
        <v>298.67399999999998</v>
      </c>
      <c r="P19" s="294"/>
    </row>
    <row r="20" spans="1:16" ht="15" customHeight="1">
      <c r="B20" s="409"/>
      <c r="C20" s="112" t="s">
        <v>147</v>
      </c>
      <c r="D20" s="112"/>
      <c r="E20" s="410"/>
      <c r="G20" s="60">
        <v>2067.4389999999999</v>
      </c>
      <c r="H20" s="60">
        <v>1915.6010000000001</v>
      </c>
      <c r="I20" s="60">
        <v>1589.942</v>
      </c>
      <c r="J20" s="60">
        <v>1746.239</v>
      </c>
      <c r="K20" s="60">
        <v>1296.33</v>
      </c>
      <c r="L20" s="60">
        <v>1390.758</v>
      </c>
      <c r="P20" s="294"/>
    </row>
    <row r="21" spans="1:16" ht="15" customHeight="1">
      <c r="B21" s="409"/>
      <c r="C21" s="112" t="s">
        <v>93</v>
      </c>
      <c r="D21" s="112"/>
      <c r="E21" s="410"/>
      <c r="G21" s="60">
        <v>1629.079</v>
      </c>
      <c r="H21" s="60">
        <v>1991.961</v>
      </c>
      <c r="I21" s="60">
        <v>2162.3319999999999</v>
      </c>
      <c r="J21" s="60">
        <v>3174.3710000000001</v>
      </c>
      <c r="K21" s="60">
        <v>1954.5329999999999</v>
      </c>
      <c r="L21" s="60">
        <v>2609.7289999999998</v>
      </c>
      <c r="P21" s="294"/>
    </row>
    <row r="22" spans="1:16" ht="15" customHeight="1">
      <c r="B22" s="409"/>
      <c r="C22" s="112" t="s">
        <v>29</v>
      </c>
      <c r="D22" s="112"/>
      <c r="E22" s="410"/>
      <c r="G22" s="60">
        <v>1771.85</v>
      </c>
      <c r="H22" s="60">
        <v>2385.5940000000001</v>
      </c>
      <c r="I22" s="60">
        <v>2778.779</v>
      </c>
      <c r="J22" s="60">
        <v>2605.1289999999999</v>
      </c>
      <c r="K22" s="60">
        <v>1012.8680000000001</v>
      </c>
      <c r="L22" s="60">
        <v>1105.799</v>
      </c>
      <c r="P22" s="294"/>
    </row>
    <row r="23" spans="1:16" ht="15" customHeight="1">
      <c r="B23" s="409"/>
      <c r="C23" s="112" t="s">
        <v>110</v>
      </c>
      <c r="D23" s="112"/>
      <c r="E23" s="410"/>
      <c r="G23" s="60">
        <v>298.52699999999999</v>
      </c>
      <c r="H23" s="60">
        <v>222.03800000000001</v>
      </c>
      <c r="I23" s="60">
        <v>243.64400000000001</v>
      </c>
      <c r="J23" s="60">
        <v>197.12200000000001</v>
      </c>
      <c r="K23" s="60">
        <v>123.259</v>
      </c>
      <c r="L23" s="60">
        <v>132.477</v>
      </c>
      <c r="P23" s="294"/>
    </row>
    <row r="24" spans="1:16" ht="15" customHeight="1">
      <c r="B24" s="409"/>
      <c r="C24" s="113" t="s">
        <v>146</v>
      </c>
      <c r="D24" s="113"/>
      <c r="E24" s="410"/>
      <c r="F24" s="111"/>
      <c r="G24" s="60">
        <v>3316.444</v>
      </c>
      <c r="H24" s="60">
        <v>4258.6610000000001</v>
      </c>
      <c r="I24" s="60">
        <v>4242.7820000000002</v>
      </c>
      <c r="J24" s="60">
        <v>4613.0720000000001</v>
      </c>
      <c r="K24" s="60">
        <v>1498.855</v>
      </c>
      <c r="L24" s="60">
        <v>815.803</v>
      </c>
      <c r="P24" s="294"/>
    </row>
    <row r="25" spans="1:16" ht="15" customHeight="1">
      <c r="B25" s="409"/>
      <c r="C25" s="112" t="s">
        <v>108</v>
      </c>
      <c r="D25" s="112"/>
      <c r="E25" s="410"/>
      <c r="G25" s="60">
        <v>287.39699999999999</v>
      </c>
      <c r="H25" s="60">
        <v>349.02699999999999</v>
      </c>
      <c r="I25" s="60">
        <v>235.83799999999999</v>
      </c>
      <c r="J25" s="60">
        <v>267.464</v>
      </c>
      <c r="K25" s="60">
        <v>101.779</v>
      </c>
      <c r="L25" s="60">
        <v>119.315</v>
      </c>
      <c r="P25" s="294"/>
    </row>
    <row r="26" spans="1:16" ht="15" customHeight="1">
      <c r="B26" s="409"/>
      <c r="C26" s="112" t="s">
        <v>35</v>
      </c>
      <c r="D26" s="112"/>
      <c r="E26" s="410"/>
      <c r="G26" s="60">
        <v>462.67200000000003</v>
      </c>
      <c r="H26" s="60">
        <v>450.36</v>
      </c>
      <c r="I26" s="60">
        <v>437.81299999999999</v>
      </c>
      <c r="J26" s="60">
        <v>619.25599999999997</v>
      </c>
      <c r="K26" s="60">
        <v>563.80700000000002</v>
      </c>
      <c r="L26" s="60">
        <v>408.50099999999998</v>
      </c>
      <c r="P26" s="294"/>
    </row>
    <row r="27" spans="1:16" ht="15" customHeight="1">
      <c r="B27" s="409"/>
      <c r="C27" s="112" t="s">
        <v>72</v>
      </c>
      <c r="D27" s="112"/>
      <c r="E27" s="410"/>
      <c r="G27" s="60">
        <v>174.56399999999999</v>
      </c>
      <c r="H27" s="60">
        <v>130.58799999999999</v>
      </c>
      <c r="I27" s="60">
        <v>117.667</v>
      </c>
      <c r="J27" s="60">
        <v>129.28200000000001</v>
      </c>
      <c r="K27" s="60">
        <v>99.903999999999996</v>
      </c>
      <c r="L27" s="60">
        <v>95.197000000000003</v>
      </c>
      <c r="P27" s="294"/>
    </row>
    <row r="28" spans="1:16" ht="15" customHeight="1">
      <c r="B28" s="409"/>
      <c r="C28" s="112" t="s">
        <v>38</v>
      </c>
      <c r="D28" s="112"/>
      <c r="E28" s="410"/>
      <c r="G28" s="60">
        <v>240.64099999999999</v>
      </c>
      <c r="H28" s="60">
        <v>239.04400000000001</v>
      </c>
      <c r="I28" s="60">
        <v>204.268</v>
      </c>
      <c r="J28" s="60">
        <v>268.45499999999998</v>
      </c>
      <c r="K28" s="60">
        <v>229.095</v>
      </c>
      <c r="L28" s="60">
        <v>314.08699999999999</v>
      </c>
      <c r="P28" s="294"/>
    </row>
    <row r="29" spans="1:16" ht="15" customHeight="1">
      <c r="A29" s="111"/>
      <c r="B29" s="409"/>
      <c r="C29" s="112" t="s">
        <v>148</v>
      </c>
      <c r="D29" s="112"/>
      <c r="E29" s="410"/>
      <c r="G29" s="60">
        <v>472.82799999999997</v>
      </c>
      <c r="H29" s="60">
        <v>315.49700000000001</v>
      </c>
      <c r="I29" s="60">
        <v>365.733</v>
      </c>
      <c r="J29" s="60">
        <v>383.649</v>
      </c>
      <c r="K29" s="60">
        <v>237.52199999999999</v>
      </c>
      <c r="L29" s="60">
        <v>286.68099999999998</v>
      </c>
      <c r="P29" s="294"/>
    </row>
    <row r="30" spans="1:16" ht="15" customHeight="1">
      <c r="B30" s="409"/>
      <c r="C30" s="112" t="s">
        <v>107</v>
      </c>
      <c r="D30" s="112"/>
      <c r="E30" s="410"/>
      <c r="G30" s="60">
        <v>93.358999999999995</v>
      </c>
      <c r="H30" s="60">
        <v>124.791</v>
      </c>
      <c r="I30" s="60">
        <v>121.58499999999999</v>
      </c>
      <c r="J30" s="60">
        <v>141.51900000000001</v>
      </c>
      <c r="K30" s="60">
        <v>140.596</v>
      </c>
      <c r="L30" s="60">
        <v>113.34399999999999</v>
      </c>
      <c r="P30" s="294"/>
    </row>
    <row r="31" spans="1:16" ht="15" customHeight="1">
      <c r="B31" s="409"/>
      <c r="C31" s="112" t="s">
        <v>73</v>
      </c>
      <c r="D31" s="112"/>
      <c r="E31" s="410"/>
      <c r="G31" s="60">
        <v>92.692999999999998</v>
      </c>
      <c r="H31" s="60">
        <v>170.733</v>
      </c>
      <c r="I31" s="60">
        <v>116.36499999999999</v>
      </c>
      <c r="J31" s="60">
        <v>116.985</v>
      </c>
      <c r="K31" s="60">
        <v>157.447</v>
      </c>
      <c r="L31" s="60">
        <v>186.84</v>
      </c>
      <c r="P31" s="294"/>
    </row>
    <row r="32" spans="1:16" ht="15" customHeight="1">
      <c r="A32" s="111"/>
      <c r="B32" s="409"/>
      <c r="C32" s="112" t="s">
        <v>109</v>
      </c>
      <c r="D32" s="112"/>
      <c r="E32" s="410"/>
      <c r="G32" s="60">
        <v>201.04599999999999</v>
      </c>
      <c r="H32" s="60">
        <v>126.777</v>
      </c>
      <c r="I32" s="60">
        <v>135.28</v>
      </c>
      <c r="J32" s="60">
        <v>78.192999999999998</v>
      </c>
      <c r="K32" s="60">
        <v>65.36</v>
      </c>
      <c r="L32" s="60">
        <v>91.873000000000005</v>
      </c>
      <c r="P32" s="294"/>
    </row>
    <row r="33" spans="1:16" ht="15" customHeight="1">
      <c r="A33" s="111"/>
      <c r="B33" s="409"/>
      <c r="C33" s="112" t="s">
        <v>37</v>
      </c>
      <c r="D33" s="112"/>
      <c r="E33" s="410"/>
      <c r="G33" s="60">
        <v>270.68200000000002</v>
      </c>
      <c r="H33" s="60">
        <v>225.59700000000001</v>
      </c>
      <c r="I33" s="60">
        <v>197.37299999999999</v>
      </c>
      <c r="J33" s="60">
        <v>256.20999999999998</v>
      </c>
      <c r="K33" s="60">
        <v>241.59700000000001</v>
      </c>
      <c r="L33" s="60">
        <v>105.961</v>
      </c>
      <c r="P33" s="294"/>
    </row>
    <row r="34" spans="1:16" ht="15" customHeight="1">
      <c r="B34" s="409"/>
      <c r="C34" s="112" t="s">
        <v>130</v>
      </c>
      <c r="D34" s="112"/>
      <c r="E34" s="410"/>
      <c r="G34" s="60">
        <v>75.25</v>
      </c>
      <c r="H34" s="60">
        <v>123.20399999999999</v>
      </c>
      <c r="I34" s="60">
        <v>50.219000000000001</v>
      </c>
      <c r="J34" s="60">
        <v>111.205</v>
      </c>
      <c r="K34" s="60">
        <v>25.536000000000001</v>
      </c>
      <c r="L34" s="60">
        <v>74.260999999999996</v>
      </c>
      <c r="P34" s="294"/>
    </row>
    <row r="35" spans="1:16" ht="15" customHeight="1">
      <c r="B35" s="409"/>
      <c r="C35" s="112" t="s">
        <v>71</v>
      </c>
      <c r="D35" s="112"/>
      <c r="E35" s="410"/>
      <c r="G35" s="60">
        <v>27.998999999999999</v>
      </c>
      <c r="H35" s="60">
        <v>97.753</v>
      </c>
      <c r="I35" s="60">
        <v>94.122</v>
      </c>
      <c r="J35" s="60">
        <v>70.751999999999995</v>
      </c>
      <c r="K35" s="60">
        <v>71.427999999999997</v>
      </c>
      <c r="L35" s="60">
        <v>107.526</v>
      </c>
      <c r="P35" s="294"/>
    </row>
    <row r="36" spans="1:16" ht="15" customHeight="1">
      <c r="B36" s="409"/>
      <c r="C36" s="112" t="s">
        <v>70</v>
      </c>
      <c r="D36" s="112"/>
      <c r="E36" s="410"/>
      <c r="G36" s="60">
        <v>76.066999999999993</v>
      </c>
      <c r="H36" s="60">
        <v>105.696</v>
      </c>
      <c r="I36" s="60">
        <v>93.599000000000004</v>
      </c>
      <c r="J36" s="60">
        <v>32.79</v>
      </c>
      <c r="K36" s="60">
        <v>17.146999999999998</v>
      </c>
      <c r="L36" s="60">
        <v>20.344000000000001</v>
      </c>
      <c r="P36" s="294"/>
    </row>
    <row r="37" spans="1:16" ht="15" customHeight="1">
      <c r="A37" s="111"/>
      <c r="B37" s="118"/>
      <c r="C37" s="113" t="s">
        <v>149</v>
      </c>
      <c r="D37" s="113"/>
      <c r="E37" s="410"/>
      <c r="F37" s="111"/>
      <c r="G37" s="60">
        <v>953.28200000000004</v>
      </c>
      <c r="H37" s="60">
        <v>939.34299999999996</v>
      </c>
      <c r="I37" s="60">
        <v>669.81899999999996</v>
      </c>
      <c r="J37" s="60">
        <v>659.83199999999999</v>
      </c>
      <c r="K37" s="60">
        <v>521.03700000000003</v>
      </c>
      <c r="L37" s="60">
        <v>609.26800000000003</v>
      </c>
      <c r="P37" s="294"/>
    </row>
    <row r="38" spans="1:16" s="72" customFormat="1" ht="7.5" customHeight="1">
      <c r="A38" s="119"/>
      <c r="B38" s="120"/>
      <c r="C38" s="121"/>
      <c r="D38" s="121"/>
      <c r="E38" s="121"/>
      <c r="F38" s="119"/>
      <c r="G38" s="67"/>
      <c r="H38" s="67"/>
      <c r="I38" s="67"/>
      <c r="J38" s="67"/>
      <c r="K38" s="67"/>
      <c r="L38" s="67"/>
      <c r="P38" s="294"/>
    </row>
    <row r="39" spans="1:16" s="75" customFormat="1" ht="14.1" customHeight="1">
      <c r="B39" s="122" t="s">
        <v>157</v>
      </c>
      <c r="C39" s="74"/>
      <c r="D39" s="74"/>
      <c r="E39" s="74"/>
      <c r="G39" s="123">
        <v>54371.624000000003</v>
      </c>
      <c r="H39" s="123">
        <v>58956.512999999999</v>
      </c>
      <c r="I39" s="123">
        <v>60960.353999999999</v>
      </c>
      <c r="J39" s="123">
        <v>62438.004999999997</v>
      </c>
      <c r="K39" s="411">
        <v>35913.807999999997</v>
      </c>
      <c r="L39" s="123">
        <v>37164.711000000003</v>
      </c>
      <c r="P39" s="294"/>
    </row>
    <row r="40" spans="1:16" ht="14.1" customHeight="1">
      <c r="A40" s="111"/>
      <c r="B40" s="118"/>
      <c r="C40" s="113"/>
      <c r="D40" s="113"/>
      <c r="E40" s="113"/>
      <c r="F40" s="111"/>
      <c r="G40" s="114"/>
      <c r="H40" s="114"/>
      <c r="I40" s="114"/>
      <c r="J40" s="114"/>
      <c r="K40" s="338"/>
      <c r="L40" s="338"/>
      <c r="P40" s="294"/>
    </row>
    <row r="41" spans="1:16" s="68" customFormat="1" ht="17.100000000000001" customHeight="1">
      <c r="A41" s="108"/>
      <c r="B41" s="109" t="s">
        <v>163</v>
      </c>
      <c r="C41" s="109"/>
      <c r="D41" s="109"/>
      <c r="E41" s="109"/>
      <c r="F41" s="108"/>
      <c r="G41" s="110">
        <v>17147.824000000001</v>
      </c>
      <c r="H41" s="110">
        <v>21096.355999999996</v>
      </c>
      <c r="I41" s="110">
        <v>21251.821000000004</v>
      </c>
      <c r="J41" s="110">
        <v>25202.218000000001</v>
      </c>
      <c r="K41" s="192">
        <f>SUM(K42:K44)</f>
        <v>33720.809000000001</v>
      </c>
      <c r="L41" s="192">
        <f>SUM(L42:L44)</f>
        <v>34490.252999999997</v>
      </c>
      <c r="P41" s="294"/>
    </row>
    <row r="42" spans="1:16" ht="15" customHeight="1">
      <c r="A42" s="111"/>
      <c r="B42" s="118"/>
      <c r="C42" s="112" t="s">
        <v>65</v>
      </c>
      <c r="D42" s="112"/>
      <c r="E42" s="112"/>
      <c r="G42" s="60">
        <v>15050.424000000001</v>
      </c>
      <c r="H42" s="60">
        <v>18244.883999999998</v>
      </c>
      <c r="I42" s="60">
        <v>18985.775000000001</v>
      </c>
      <c r="J42" s="60">
        <v>23107.322</v>
      </c>
      <c r="K42" s="60">
        <v>31506.556</v>
      </c>
      <c r="L42" s="60">
        <v>32081.742999999999</v>
      </c>
      <c r="P42" s="294"/>
    </row>
    <row r="43" spans="1:16" ht="15" customHeight="1">
      <c r="B43" s="328"/>
      <c r="C43" s="113" t="s">
        <v>150</v>
      </c>
      <c r="D43" s="113"/>
      <c r="E43" s="113"/>
      <c r="F43" s="111"/>
      <c r="G43" s="60">
        <v>738.17399999999998</v>
      </c>
      <c r="H43" s="60">
        <v>837.47299999999996</v>
      </c>
      <c r="I43" s="60">
        <v>687.37800000000004</v>
      </c>
      <c r="J43" s="60">
        <v>686.15800000000002</v>
      </c>
      <c r="K43" s="60">
        <v>569.75599999999997</v>
      </c>
      <c r="L43" s="60">
        <v>526.84400000000005</v>
      </c>
      <c r="P43" s="294"/>
    </row>
    <row r="44" spans="1:16" ht="15" customHeight="1">
      <c r="A44" s="111"/>
      <c r="B44" s="118"/>
      <c r="C44" s="113" t="s">
        <v>164</v>
      </c>
      <c r="D44" s="113"/>
      <c r="E44" s="113"/>
      <c r="F44" s="111"/>
      <c r="G44" s="60">
        <v>1359.2260000000001</v>
      </c>
      <c r="H44" s="60">
        <v>2013.999</v>
      </c>
      <c r="I44" s="60">
        <v>1578.6679999999999</v>
      </c>
      <c r="J44" s="60">
        <v>1408.7380000000001</v>
      </c>
      <c r="K44" s="60">
        <v>1644.4970000000001</v>
      </c>
      <c r="L44" s="60">
        <v>1881.6659999999999</v>
      </c>
      <c r="P44" s="294"/>
    </row>
    <row r="45" spans="1:16" ht="14.1" customHeight="1">
      <c r="A45" s="111"/>
      <c r="B45" s="118"/>
      <c r="C45" s="113"/>
      <c r="D45" s="113"/>
      <c r="E45" s="113"/>
      <c r="F45" s="111"/>
      <c r="G45" s="125"/>
      <c r="H45" s="125"/>
      <c r="I45" s="125"/>
      <c r="J45" s="114"/>
      <c r="K45" s="60"/>
      <c r="L45" s="195"/>
      <c r="P45" s="294"/>
    </row>
    <row r="46" spans="1:16" s="68" customFormat="1" ht="17.100000000000001" customHeight="1">
      <c r="A46" s="108"/>
      <c r="B46" s="109" t="s">
        <v>39</v>
      </c>
      <c r="C46" s="109"/>
      <c r="D46" s="109"/>
      <c r="E46" s="109"/>
      <c r="F46" s="108"/>
      <c r="G46" s="110">
        <v>25311.4</v>
      </c>
      <c r="H46" s="110">
        <v>28885.280000000002</v>
      </c>
      <c r="I46" s="110">
        <v>27449.148000000005</v>
      </c>
      <c r="J46" s="110">
        <v>27583.906999999999</v>
      </c>
      <c r="K46" s="192">
        <f>SUM(K47:K60)</f>
        <v>23428.844999999998</v>
      </c>
      <c r="L46" s="192">
        <f>SUM(L47:L60)</f>
        <v>24592.014000000003</v>
      </c>
      <c r="P46" s="294"/>
    </row>
    <row r="47" spans="1:16" ht="15" customHeight="1">
      <c r="A47" s="111"/>
      <c r="B47" s="112"/>
      <c r="C47" s="113" t="s">
        <v>66</v>
      </c>
      <c r="D47" s="113"/>
      <c r="E47" s="293"/>
      <c r="F47" s="111"/>
      <c r="G47" s="60">
        <v>9221.5470000000005</v>
      </c>
      <c r="H47" s="60">
        <v>9863.1550000000007</v>
      </c>
      <c r="I47" s="60">
        <v>10866.8</v>
      </c>
      <c r="J47" s="60">
        <v>10521.32</v>
      </c>
      <c r="K47" s="60">
        <v>8557.6190000000006</v>
      </c>
      <c r="L47" s="60">
        <v>8035.1350000000002</v>
      </c>
      <c r="P47" s="294"/>
    </row>
    <row r="48" spans="1:16" ht="15" customHeight="1">
      <c r="B48" s="112"/>
      <c r="C48" s="112" t="s">
        <v>41</v>
      </c>
      <c r="D48" s="112"/>
      <c r="E48" s="293"/>
      <c r="G48" s="60">
        <v>4171.5709999999999</v>
      </c>
      <c r="H48" s="60">
        <v>4546.4849999999997</v>
      </c>
      <c r="I48" s="60">
        <v>4717.6319999999996</v>
      </c>
      <c r="J48" s="60">
        <v>4122.2879999999996</v>
      </c>
      <c r="K48" s="60">
        <v>3061.5949999999998</v>
      </c>
      <c r="L48" s="60">
        <v>3050.2460000000001</v>
      </c>
      <c r="P48" s="294"/>
    </row>
    <row r="49" spans="1:16" ht="15" customHeight="1">
      <c r="B49" s="112"/>
      <c r="C49" s="113" t="s">
        <v>42</v>
      </c>
      <c r="D49" s="113"/>
      <c r="E49" s="293"/>
      <c r="F49" s="111"/>
      <c r="G49" s="60">
        <v>2287.8330000000001</v>
      </c>
      <c r="H49" s="60">
        <v>2188.3069999999998</v>
      </c>
      <c r="I49" s="60">
        <v>2348.098</v>
      </c>
      <c r="J49" s="60">
        <v>2999.3870000000002</v>
      </c>
      <c r="K49" s="60">
        <v>2373.123</v>
      </c>
      <c r="L49" s="60">
        <v>3136.5039999999999</v>
      </c>
      <c r="P49" s="294"/>
    </row>
    <row r="50" spans="1:16" ht="15" customHeight="1">
      <c r="B50" s="112"/>
      <c r="C50" s="112" t="s">
        <v>43</v>
      </c>
      <c r="D50" s="112"/>
      <c r="E50" s="293"/>
      <c r="G50" s="60">
        <v>1368.8789999999999</v>
      </c>
      <c r="H50" s="60">
        <v>1338.874</v>
      </c>
      <c r="I50" s="60">
        <v>1609.0530000000001</v>
      </c>
      <c r="J50" s="60">
        <v>1480.8820000000001</v>
      </c>
      <c r="K50" s="60">
        <v>1836.61</v>
      </c>
      <c r="L50" s="60">
        <v>1553.0250000000001</v>
      </c>
      <c r="P50" s="294"/>
    </row>
    <row r="51" spans="1:16" ht="15" customHeight="1">
      <c r="B51" s="112"/>
      <c r="C51" s="113" t="s">
        <v>44</v>
      </c>
      <c r="D51" s="113"/>
      <c r="E51" s="293"/>
      <c r="F51" s="111"/>
      <c r="G51" s="60">
        <v>771.928</v>
      </c>
      <c r="H51" s="60">
        <v>1012.9109999999999</v>
      </c>
      <c r="I51" s="60">
        <v>1396.5740000000001</v>
      </c>
      <c r="J51" s="60">
        <v>1454.607</v>
      </c>
      <c r="K51" s="60">
        <v>1390.893</v>
      </c>
      <c r="L51" s="60">
        <v>2242.37</v>
      </c>
      <c r="P51" s="294"/>
    </row>
    <row r="52" spans="1:16" ht="15" customHeight="1">
      <c r="A52" s="111"/>
      <c r="B52" s="112"/>
      <c r="C52" s="113" t="s">
        <v>68</v>
      </c>
      <c r="D52" s="113"/>
      <c r="E52" s="293"/>
      <c r="F52" s="111"/>
      <c r="G52" s="60">
        <v>191.20599999999999</v>
      </c>
      <c r="H52" s="60">
        <v>195.59800000000001</v>
      </c>
      <c r="I52" s="60">
        <v>236.65100000000001</v>
      </c>
      <c r="J52" s="60">
        <v>216.386</v>
      </c>
      <c r="K52" s="60">
        <v>184.31299999999999</v>
      </c>
      <c r="L52" s="60">
        <v>240.649</v>
      </c>
      <c r="P52" s="294"/>
    </row>
    <row r="53" spans="1:16" ht="15" customHeight="1">
      <c r="B53" s="112"/>
      <c r="C53" s="112" t="s">
        <v>40</v>
      </c>
      <c r="D53" s="112"/>
      <c r="E53" s="293"/>
      <c r="G53" s="60">
        <v>2039.144</v>
      </c>
      <c r="H53" s="60">
        <v>3046.6370000000002</v>
      </c>
      <c r="I53" s="60">
        <v>1951.096</v>
      </c>
      <c r="J53" s="60">
        <v>2278.3879999999999</v>
      </c>
      <c r="K53" s="60">
        <v>1872.5029999999999</v>
      </c>
      <c r="L53" s="60">
        <v>1612.454</v>
      </c>
      <c r="P53" s="294"/>
    </row>
    <row r="54" spans="1:16" ht="15" customHeight="1">
      <c r="A54" s="111"/>
      <c r="B54" s="112"/>
      <c r="C54" s="113" t="s">
        <v>106</v>
      </c>
      <c r="D54" s="113"/>
      <c r="E54" s="293"/>
      <c r="F54" s="111"/>
      <c r="G54" s="60">
        <v>566.35199999999998</v>
      </c>
      <c r="H54" s="60">
        <v>572.928</v>
      </c>
      <c r="I54" s="60">
        <v>440.84300000000002</v>
      </c>
      <c r="J54" s="60">
        <v>629.08600000000001</v>
      </c>
      <c r="K54" s="60">
        <v>608.70299999999997</v>
      </c>
      <c r="L54" s="60">
        <v>631.06100000000004</v>
      </c>
      <c r="P54" s="294"/>
    </row>
    <row r="55" spans="1:16" ht="15" customHeight="1">
      <c r="A55" s="111"/>
      <c r="B55" s="112"/>
      <c r="C55" s="112" t="s">
        <v>74</v>
      </c>
      <c r="D55" s="112"/>
      <c r="E55" s="293"/>
      <c r="G55" s="60">
        <v>587.37900000000002</v>
      </c>
      <c r="H55" s="60">
        <v>788.4</v>
      </c>
      <c r="I55" s="60">
        <v>526.77200000000005</v>
      </c>
      <c r="J55" s="60">
        <v>385.57900000000001</v>
      </c>
      <c r="K55" s="60">
        <v>407.67399999999998</v>
      </c>
      <c r="L55" s="60">
        <v>706.88599999999997</v>
      </c>
      <c r="P55" s="294"/>
    </row>
    <row r="56" spans="1:16" ht="15" customHeight="1">
      <c r="A56" s="111"/>
      <c r="B56" s="112"/>
      <c r="C56" s="113" t="s">
        <v>105</v>
      </c>
      <c r="D56" s="113"/>
      <c r="E56" s="293"/>
      <c r="F56" s="111"/>
      <c r="G56" s="60">
        <v>396.49700000000001</v>
      </c>
      <c r="H56" s="60">
        <v>475.06200000000001</v>
      </c>
      <c r="I56" s="60">
        <v>469.28100000000001</v>
      </c>
      <c r="J56" s="60">
        <v>572.36300000000006</v>
      </c>
      <c r="K56" s="60">
        <v>499.79199999999997</v>
      </c>
      <c r="L56" s="60">
        <v>493.56599999999997</v>
      </c>
      <c r="P56" s="294"/>
    </row>
    <row r="57" spans="1:16" ht="15" customHeight="1">
      <c r="A57" s="111"/>
      <c r="B57" s="112"/>
      <c r="C57" s="112" t="s">
        <v>45</v>
      </c>
      <c r="D57" s="112"/>
      <c r="E57" s="293"/>
      <c r="G57" s="60">
        <v>1182.5050000000001</v>
      </c>
      <c r="H57" s="60">
        <v>1460.404</v>
      </c>
      <c r="I57" s="60">
        <v>957.50699999999995</v>
      </c>
      <c r="J57" s="60">
        <v>839.61900000000003</v>
      </c>
      <c r="K57" s="60">
        <v>686.56700000000001</v>
      </c>
      <c r="L57" s="60">
        <v>667.64700000000005</v>
      </c>
      <c r="P57" s="294"/>
    </row>
    <row r="58" spans="1:16" ht="15" customHeight="1">
      <c r="B58" s="112"/>
      <c r="C58" s="113" t="s">
        <v>151</v>
      </c>
      <c r="D58" s="113"/>
      <c r="E58" s="293"/>
      <c r="F58" s="111"/>
      <c r="G58" s="60">
        <v>481.50599999999997</v>
      </c>
      <c r="H58" s="60">
        <v>292.142</v>
      </c>
      <c r="I58" s="60">
        <v>288.79899999999998</v>
      </c>
      <c r="J58" s="60">
        <v>444.65600000000001</v>
      </c>
      <c r="K58" s="60">
        <v>280.96499999999997</v>
      </c>
      <c r="L58" s="60">
        <v>336.40199999999999</v>
      </c>
      <c r="P58" s="294"/>
    </row>
    <row r="59" spans="1:16" ht="15" customHeight="1">
      <c r="A59" s="111"/>
      <c r="B59" s="112"/>
      <c r="C59" s="112" t="s">
        <v>69</v>
      </c>
      <c r="D59" s="112"/>
      <c r="E59" s="293"/>
      <c r="G59" s="60">
        <v>106.06399999999999</v>
      </c>
      <c r="H59" s="60">
        <v>86.897999999999996</v>
      </c>
      <c r="I59" s="60">
        <v>86.643000000000001</v>
      </c>
      <c r="J59" s="60">
        <v>133.518</v>
      </c>
      <c r="K59" s="60">
        <v>103.349</v>
      </c>
      <c r="L59" s="60">
        <v>122.69499999999999</v>
      </c>
      <c r="P59" s="294"/>
    </row>
    <row r="60" spans="1:16" ht="15" customHeight="1">
      <c r="A60" s="111"/>
      <c r="B60" s="118"/>
      <c r="C60" s="113" t="s">
        <v>152</v>
      </c>
      <c r="D60" s="113"/>
      <c r="E60" s="293"/>
      <c r="F60" s="111"/>
      <c r="G60" s="60">
        <v>1938.989</v>
      </c>
      <c r="H60" s="60">
        <v>3017.4789999999998</v>
      </c>
      <c r="I60" s="60">
        <v>1553.3989999999999</v>
      </c>
      <c r="J60" s="60">
        <v>1505.828</v>
      </c>
      <c r="K60" s="60">
        <v>1565.1389999999999</v>
      </c>
      <c r="L60" s="60">
        <v>1763.374</v>
      </c>
      <c r="P60" s="294"/>
    </row>
    <row r="61" spans="1:16" s="72" customFormat="1" ht="7.5" customHeight="1">
      <c r="A61" s="119"/>
      <c r="B61" s="120"/>
      <c r="C61" s="121"/>
      <c r="D61" s="121"/>
      <c r="E61" s="121"/>
      <c r="F61" s="119"/>
      <c r="G61" s="126"/>
      <c r="H61" s="126"/>
      <c r="I61" s="126"/>
      <c r="J61" s="126"/>
      <c r="K61" s="67"/>
      <c r="L61" s="67"/>
      <c r="P61" s="294"/>
    </row>
    <row r="62" spans="1:16" s="129" customFormat="1" ht="14.1" customHeight="1">
      <c r="A62" s="127"/>
      <c r="B62" s="128" t="s">
        <v>246</v>
      </c>
      <c r="C62" s="128"/>
      <c r="D62" s="128"/>
      <c r="E62" s="128"/>
      <c r="G62" s="123">
        <v>13741.483</v>
      </c>
      <c r="H62" s="123">
        <v>15416.2</v>
      </c>
      <c r="I62" s="123">
        <v>14093.380999999999</v>
      </c>
      <c r="J62" s="123">
        <v>14443.892</v>
      </c>
      <c r="K62" s="123">
        <v>12080.623</v>
      </c>
      <c r="L62" s="123">
        <v>14021.437</v>
      </c>
      <c r="P62" s="294"/>
    </row>
    <row r="63" spans="1:16" ht="14.1" customHeight="1">
      <c r="A63" s="111"/>
      <c r="B63" s="118"/>
      <c r="C63" s="113"/>
      <c r="D63" s="113"/>
      <c r="E63" s="113"/>
      <c r="F63" s="111"/>
      <c r="G63" s="114"/>
      <c r="H63" s="114"/>
      <c r="I63" s="114"/>
      <c r="J63" s="114"/>
      <c r="K63" s="338"/>
      <c r="L63" s="338"/>
      <c r="P63" s="294"/>
    </row>
    <row r="64" spans="1:16" s="68" customFormat="1" ht="17.100000000000001" customHeight="1">
      <c r="A64" s="108"/>
      <c r="B64" s="109" t="s">
        <v>46</v>
      </c>
      <c r="C64" s="109"/>
      <c r="D64" s="109"/>
      <c r="E64" s="109"/>
      <c r="F64" s="108"/>
      <c r="G64" s="110">
        <v>5606.1990000000005</v>
      </c>
      <c r="H64" s="110">
        <v>7630.5870000000004</v>
      </c>
      <c r="I64" s="110">
        <v>5552.8739999999998</v>
      </c>
      <c r="J64" s="110">
        <v>4923.5360000000001</v>
      </c>
      <c r="K64" s="192">
        <f>SUM(K65:K67)</f>
        <v>3688.4089999999997</v>
      </c>
      <c r="L64" s="192">
        <f>SUM(L65:L67)</f>
        <v>3605.203</v>
      </c>
      <c r="P64" s="294"/>
    </row>
    <row r="65" spans="1:16" ht="15" customHeight="1">
      <c r="A65" s="111"/>
      <c r="B65" s="118"/>
      <c r="C65" s="113" t="s">
        <v>47</v>
      </c>
      <c r="D65" s="113"/>
      <c r="E65" s="113"/>
      <c r="F65" s="111"/>
      <c r="G65" s="60">
        <v>5083.8940000000002</v>
      </c>
      <c r="H65" s="60">
        <v>5141.2870000000003</v>
      </c>
      <c r="I65" s="60">
        <v>4999.9110000000001</v>
      </c>
      <c r="J65" s="60">
        <v>4434.1629999999996</v>
      </c>
      <c r="K65" s="60">
        <v>3225.6439999999998</v>
      </c>
      <c r="L65" s="60">
        <v>2974.79</v>
      </c>
      <c r="P65" s="294"/>
    </row>
    <row r="66" spans="1:16" ht="15" customHeight="1">
      <c r="A66" s="111"/>
      <c r="B66" s="118"/>
      <c r="C66" s="113" t="s">
        <v>48</v>
      </c>
      <c r="D66" s="113"/>
      <c r="E66" s="113"/>
      <c r="F66" s="111"/>
      <c r="G66" s="60">
        <v>456.303</v>
      </c>
      <c r="H66" s="60">
        <v>594.60199999999998</v>
      </c>
      <c r="I66" s="60">
        <v>485.21</v>
      </c>
      <c r="J66" s="60">
        <v>425.57799999999997</v>
      </c>
      <c r="K66" s="60">
        <v>349.33499999999998</v>
      </c>
      <c r="L66" s="60">
        <v>301.262</v>
      </c>
      <c r="P66" s="294"/>
    </row>
    <row r="67" spans="1:16" ht="15" customHeight="1">
      <c r="A67" s="111"/>
      <c r="B67" s="118"/>
      <c r="C67" s="113" t="s">
        <v>153</v>
      </c>
      <c r="D67" s="113"/>
      <c r="E67" s="113"/>
      <c r="F67" s="111"/>
      <c r="G67" s="60">
        <v>66.001999999999995</v>
      </c>
      <c r="H67" s="60">
        <v>1894.6980000000001</v>
      </c>
      <c r="I67" s="60">
        <v>67.753</v>
      </c>
      <c r="J67" s="60">
        <v>63.794999999999995</v>
      </c>
      <c r="K67" s="60">
        <v>113.43</v>
      </c>
      <c r="L67" s="60">
        <v>329.15100000000001</v>
      </c>
      <c r="P67" s="294"/>
    </row>
    <row r="68" spans="1:16" ht="14.1" customHeight="1">
      <c r="A68" s="111"/>
      <c r="B68" s="118"/>
      <c r="C68" s="113"/>
      <c r="D68" s="113"/>
      <c r="E68" s="113"/>
      <c r="F68" s="111"/>
      <c r="G68" s="125"/>
      <c r="H68" s="125"/>
      <c r="I68" s="125"/>
      <c r="J68" s="114"/>
      <c r="K68" s="338"/>
      <c r="L68" s="402"/>
      <c r="P68" s="294"/>
    </row>
    <row r="69" spans="1:16" s="68" customFormat="1" ht="17.100000000000001" customHeight="1">
      <c r="A69" s="108"/>
      <c r="B69" s="109" t="s">
        <v>49</v>
      </c>
      <c r="C69" s="109"/>
      <c r="D69" s="109"/>
      <c r="E69" s="109"/>
      <c r="F69" s="108"/>
      <c r="G69" s="110">
        <v>1756.0349999999999</v>
      </c>
      <c r="H69" s="110">
        <v>1362.1179999999999</v>
      </c>
      <c r="I69" s="110">
        <v>1339.7670000000001</v>
      </c>
      <c r="J69" s="110">
        <v>1372.5700000000002</v>
      </c>
      <c r="K69" s="192">
        <f>SUM(K70:K73)</f>
        <v>1042.626</v>
      </c>
      <c r="L69" s="192">
        <f>SUM(L70:L73)</f>
        <v>1342.4270000000001</v>
      </c>
      <c r="P69" s="294"/>
    </row>
    <row r="70" spans="1:16" ht="15" customHeight="1">
      <c r="A70" s="111"/>
      <c r="B70" s="118"/>
      <c r="C70" s="113" t="s">
        <v>155</v>
      </c>
      <c r="D70" s="113"/>
      <c r="E70" s="113"/>
      <c r="F70" s="111"/>
      <c r="G70" s="60">
        <v>975.46799999999996</v>
      </c>
      <c r="H70" s="60">
        <v>272.17700000000002</v>
      </c>
      <c r="I70" s="60">
        <v>212.05799999999999</v>
      </c>
      <c r="J70" s="60">
        <v>231.95500000000001</v>
      </c>
      <c r="K70" s="60">
        <v>98.033000000000001</v>
      </c>
      <c r="L70" s="60">
        <v>131.126</v>
      </c>
      <c r="P70" s="294"/>
    </row>
    <row r="71" spans="1:16" ht="15" customHeight="1">
      <c r="A71" s="111"/>
      <c r="B71" s="118"/>
      <c r="C71" s="113" t="s">
        <v>50</v>
      </c>
      <c r="D71" s="113"/>
      <c r="E71" s="113"/>
      <c r="F71" s="111"/>
      <c r="G71" s="60">
        <v>117.279</v>
      </c>
      <c r="H71" s="60">
        <v>281.18900000000002</v>
      </c>
      <c r="I71" s="60">
        <v>335.25200000000001</v>
      </c>
      <c r="J71" s="60">
        <v>209.52199999999999</v>
      </c>
      <c r="K71" s="60">
        <v>211.60599999999999</v>
      </c>
      <c r="L71" s="60">
        <v>211.916</v>
      </c>
      <c r="P71" s="294"/>
    </row>
    <row r="72" spans="1:16" ht="15" customHeight="1">
      <c r="A72" s="111"/>
      <c r="B72" s="118"/>
      <c r="C72" s="113" t="s">
        <v>154</v>
      </c>
      <c r="D72" s="113"/>
      <c r="E72" s="113"/>
      <c r="F72" s="111"/>
      <c r="G72" s="60">
        <v>185.053</v>
      </c>
      <c r="H72" s="60">
        <v>227.71799999999999</v>
      </c>
      <c r="I72" s="60">
        <v>249.99700000000001</v>
      </c>
      <c r="J72" s="60">
        <v>246.94499999999999</v>
      </c>
      <c r="K72" s="60">
        <v>158.137</v>
      </c>
      <c r="L72" s="60">
        <v>214.08799999999999</v>
      </c>
      <c r="P72" s="294"/>
    </row>
    <row r="73" spans="1:16" ht="15" customHeight="1">
      <c r="A73" s="111"/>
      <c r="B73" s="118"/>
      <c r="C73" s="113" t="s">
        <v>156</v>
      </c>
      <c r="D73" s="113"/>
      <c r="E73" s="113"/>
      <c r="F73" s="111"/>
      <c r="G73" s="60">
        <v>478.23500000000001</v>
      </c>
      <c r="H73" s="60">
        <v>581.03399999999999</v>
      </c>
      <c r="I73" s="60">
        <v>542.46</v>
      </c>
      <c r="J73" s="60">
        <v>684.14800000000002</v>
      </c>
      <c r="K73" s="60">
        <v>574.85</v>
      </c>
      <c r="L73" s="60">
        <v>785.29700000000003</v>
      </c>
      <c r="P73" s="294"/>
    </row>
    <row r="74" spans="1:16" ht="14.1" customHeight="1">
      <c r="A74" s="111"/>
      <c r="B74" s="118"/>
      <c r="C74" s="113"/>
      <c r="D74" s="113"/>
      <c r="E74" s="113"/>
      <c r="F74" s="111"/>
      <c r="G74" s="125"/>
      <c r="H74" s="125"/>
      <c r="I74" s="125"/>
      <c r="J74" s="114"/>
      <c r="K74" s="338"/>
      <c r="L74" s="402"/>
      <c r="P74" s="294"/>
    </row>
    <row r="75" spans="1:16" s="68" customFormat="1" ht="17.100000000000001" customHeight="1">
      <c r="A75" s="108"/>
      <c r="B75" s="109" t="s">
        <v>225</v>
      </c>
      <c r="C75" s="109"/>
      <c r="D75" s="109"/>
      <c r="E75" s="109"/>
      <c r="F75" s="108"/>
      <c r="G75" s="110">
        <v>315.995</v>
      </c>
      <c r="H75" s="110">
        <v>1879.133</v>
      </c>
      <c r="I75" s="110">
        <v>148.57900000000001</v>
      </c>
      <c r="J75" s="110">
        <v>164.548</v>
      </c>
      <c r="K75" s="192">
        <v>176.25399999999999</v>
      </c>
      <c r="L75" s="192">
        <v>201.34100000000001</v>
      </c>
      <c r="P75" s="294"/>
    </row>
    <row r="76" spans="1:16" s="95" customFormat="1" ht="14.1" customHeight="1">
      <c r="A76" s="131"/>
      <c r="B76" s="131"/>
      <c r="C76" s="131"/>
      <c r="D76" s="131"/>
      <c r="E76" s="131"/>
      <c r="F76" s="131"/>
      <c r="G76" s="132"/>
      <c r="H76" s="132"/>
      <c r="I76" s="132"/>
      <c r="J76" s="132"/>
      <c r="K76" s="132"/>
      <c r="L76" s="132"/>
      <c r="M76" s="318"/>
    </row>
    <row r="77" spans="1:16" s="72" customFormat="1" ht="7.5" customHeight="1">
      <c r="A77" s="119"/>
      <c r="B77" s="120"/>
      <c r="C77" s="121"/>
      <c r="D77" s="121"/>
      <c r="E77" s="121"/>
      <c r="F77" s="119"/>
      <c r="G77" s="67"/>
      <c r="H77" s="67"/>
      <c r="I77" s="67"/>
      <c r="J77" s="296"/>
      <c r="K77" s="347"/>
      <c r="L77" s="340"/>
      <c r="M77" s="318"/>
    </row>
    <row r="78" spans="1:16" s="75" customFormat="1" ht="14.1" customHeight="1">
      <c r="B78" s="405" t="s">
        <v>247</v>
      </c>
      <c r="C78" s="74"/>
      <c r="D78" s="74"/>
      <c r="E78" s="74"/>
      <c r="G78" s="123"/>
      <c r="H78" s="123"/>
      <c r="I78" s="123"/>
      <c r="J78" s="123"/>
      <c r="K78" s="348"/>
      <c r="L78" s="400"/>
      <c r="M78" s="318"/>
    </row>
    <row r="79" spans="1:16" ht="16.5" customHeight="1">
      <c r="B79" s="404" t="s">
        <v>248</v>
      </c>
      <c r="C79" s="72"/>
      <c r="D79" s="72"/>
      <c r="E79" s="72"/>
      <c r="F79" s="72"/>
      <c r="G79" s="133"/>
      <c r="H79" s="133"/>
      <c r="I79" s="133"/>
      <c r="J79" s="133"/>
      <c r="K79" s="133"/>
      <c r="L79" s="133"/>
      <c r="M79" s="318"/>
    </row>
    <row r="80" spans="1:16" s="95" customFormat="1">
      <c r="A80" s="505">
        <v>28</v>
      </c>
      <c r="B80" s="505"/>
      <c r="C80" s="505"/>
      <c r="D80" s="505"/>
      <c r="E80" s="505"/>
      <c r="F80" s="505"/>
      <c r="G80" s="505"/>
      <c r="H80" s="505"/>
      <c r="I80" s="505"/>
      <c r="J80" s="505"/>
      <c r="K80" s="505"/>
      <c r="L80" s="329"/>
    </row>
    <row r="81" spans="1:12">
      <c r="A81" s="77"/>
      <c r="B81" s="77"/>
      <c r="C81" s="199"/>
      <c r="D81" s="199"/>
      <c r="E81" s="199"/>
      <c r="F81" s="199"/>
      <c r="G81" s="239"/>
      <c r="H81" s="239"/>
      <c r="I81" s="239"/>
      <c r="J81" s="239"/>
      <c r="K81" s="239"/>
      <c r="L81" s="239"/>
    </row>
    <row r="82" spans="1:12" s="135" customFormat="1" ht="15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</row>
  </sheetData>
  <sheetProtection algorithmName="SHA-512" hashValue="ITe5Cq3tW2xtDdyAyIMj5nLFbR3PI/Ddm2/g60lWlUfWKpUJBoelUY/4qtE0uRiKTdCS4J1ENBnUayJZrSNqMQ==" saltValue="fN52NMTL7eUZhA2g9KV5Sw==" spinCount="100000" sheet="1" objects="1" scenarios="1"/>
  <mergeCells count="4">
    <mergeCell ref="A2:C3"/>
    <mergeCell ref="J3:K4"/>
    <mergeCell ref="A5:F5"/>
    <mergeCell ref="A80:K80"/>
  </mergeCells>
  <conditionalFormatting sqref="D56">
    <cfRule type="duplicateValues" dxfId="62" priority="27"/>
  </conditionalFormatting>
  <conditionalFormatting sqref="D61:E75 D48:D55 D57:D60 E48:E60 D9:E9 D38:E47 D10:D12 D17 D23:D25 D19 D32:D33 D37">
    <cfRule type="duplicateValues" dxfId="61" priority="56"/>
  </conditionalFormatting>
  <conditionalFormatting sqref="D76:E76">
    <cfRule type="duplicateValues" dxfId="60" priority="25"/>
  </conditionalFormatting>
  <conditionalFormatting sqref="D77:E78">
    <cfRule type="duplicateValues" dxfId="59" priority="24"/>
  </conditionalFormatting>
  <conditionalFormatting sqref="D13">
    <cfRule type="duplicateValues" dxfId="58" priority="21"/>
  </conditionalFormatting>
  <conditionalFormatting sqref="D15">
    <cfRule type="duplicateValues" dxfId="57" priority="20"/>
  </conditionalFormatting>
  <conditionalFormatting sqref="D14">
    <cfRule type="duplicateValues" dxfId="56" priority="19"/>
  </conditionalFormatting>
  <conditionalFormatting sqref="D16">
    <cfRule type="duplicateValues" dxfId="55" priority="18"/>
  </conditionalFormatting>
  <conditionalFormatting sqref="D18">
    <cfRule type="duplicateValues" dxfId="54" priority="17"/>
  </conditionalFormatting>
  <conditionalFormatting sqref="D22">
    <cfRule type="duplicateValues" dxfId="53" priority="13"/>
  </conditionalFormatting>
  <conditionalFormatting sqref="D21">
    <cfRule type="duplicateValues" dxfId="52" priority="12"/>
  </conditionalFormatting>
  <conditionalFormatting sqref="D21">
    <cfRule type="duplicateValues" dxfId="51" priority="11"/>
  </conditionalFormatting>
  <conditionalFormatting sqref="D20">
    <cfRule type="duplicateValues" dxfId="50" priority="10"/>
  </conditionalFormatting>
  <conditionalFormatting sqref="D26">
    <cfRule type="duplicateValues" dxfId="49" priority="9"/>
  </conditionalFormatting>
  <conditionalFormatting sqref="D27">
    <cfRule type="duplicateValues" dxfId="48" priority="8"/>
  </conditionalFormatting>
  <conditionalFormatting sqref="D29">
    <cfRule type="duplicateValues" dxfId="47" priority="7"/>
  </conditionalFormatting>
  <conditionalFormatting sqref="D30">
    <cfRule type="duplicateValues" dxfId="46" priority="6"/>
  </conditionalFormatting>
  <conditionalFormatting sqref="D28">
    <cfRule type="duplicateValues" dxfId="45" priority="5"/>
  </conditionalFormatting>
  <conditionalFormatting sqref="D31">
    <cfRule type="duplicateValues" dxfId="44" priority="4"/>
  </conditionalFormatting>
  <conditionalFormatting sqref="D35">
    <cfRule type="duplicateValues" dxfId="43" priority="3"/>
  </conditionalFormatting>
  <conditionalFormatting sqref="D36">
    <cfRule type="duplicateValues" dxfId="42" priority="2"/>
  </conditionalFormatting>
  <conditionalFormatting sqref="D34">
    <cfRule type="duplicateValues" dxfId="41" priority="1"/>
  </conditionalFormatting>
  <printOptions horizontalCentered="1"/>
  <pageMargins left="0.39370078740157483" right="0.39370078740157483" top="0.47244094488188981" bottom="0.19685039370078741" header="0.31496062992125984" footer="0.19685039370078741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30</vt:i4>
      </vt:variant>
    </vt:vector>
  </HeadingPairs>
  <TitlesOfParts>
    <vt:vector size="51" baseType="lpstr">
      <vt:lpstr>Table 2016-2021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 </vt:lpstr>
      <vt:lpstr>Table 14</vt:lpstr>
      <vt:lpstr>Table Time Series</vt:lpstr>
      <vt:lpstr>Table 1 (2010-2015)</vt:lpstr>
      <vt:lpstr>Table 2 (2010-2015)</vt:lpstr>
      <vt:lpstr>Table 3 (2010-2015)</vt:lpstr>
      <vt:lpstr>Table 4 (2010-2015)</vt:lpstr>
      <vt:lpstr>Table 5 (2010-2015)</vt:lpstr>
      <vt:lpstr>'Table 1'!Print_Area</vt:lpstr>
      <vt:lpstr>'Table 1 (2010-2015)'!Print_Area</vt:lpstr>
      <vt:lpstr>'Table 10'!Print_Area</vt:lpstr>
      <vt:lpstr>'Table 11'!Print_Area</vt:lpstr>
      <vt:lpstr>'Table 12'!Print_Area</vt:lpstr>
      <vt:lpstr>'Table 13 '!Print_Area</vt:lpstr>
      <vt:lpstr>'Table 14'!Print_Area</vt:lpstr>
      <vt:lpstr>'Table 2'!Print_Area</vt:lpstr>
      <vt:lpstr>'Table 2 (2010-2015)'!Print_Area</vt:lpstr>
      <vt:lpstr>'Table 2016-2021'!Print_Area</vt:lpstr>
      <vt:lpstr>'Table 3'!Print_Area</vt:lpstr>
      <vt:lpstr>'Table 3 (2010-2015)'!Print_Area</vt:lpstr>
      <vt:lpstr>'Table 4'!Print_Area</vt:lpstr>
      <vt:lpstr>'Table 4 (2010-2015)'!Print_Area</vt:lpstr>
      <vt:lpstr>'Table 5'!Print_Area</vt:lpstr>
      <vt:lpstr>'Table 5 (2010-2015)'!Print_Area</vt:lpstr>
      <vt:lpstr>'Table 6'!Print_Area</vt:lpstr>
      <vt:lpstr>'Table 7'!Print_Area</vt:lpstr>
      <vt:lpstr>'Table 8'!Print_Area</vt:lpstr>
      <vt:lpstr>'Table 9'!Print_Area</vt:lpstr>
      <vt:lpstr>'Table Time Series'!Print_Area</vt:lpstr>
      <vt:lpstr>'Table 10'!Print_Titles</vt:lpstr>
      <vt:lpstr>'Table 11'!Print_Titles</vt:lpstr>
      <vt:lpstr>'Table 12'!Print_Titles</vt:lpstr>
      <vt:lpstr>'Table 4 (2010-2015)'!Print_Titles</vt:lpstr>
      <vt:lpstr>'Table 5 (2010-2015)'!Print_Titles</vt:lpstr>
      <vt:lpstr>'Table 6'!Print_Titles</vt:lpstr>
      <vt:lpstr>'Table 7'!Print_Titles</vt:lpstr>
      <vt:lpstr>'Table 8'!Print_Titles</vt:lpstr>
      <vt:lpstr>'Table 9'!Print_Titles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Ridauddin Masud</dc:creator>
  <cp:lastModifiedBy>zuradi</cp:lastModifiedBy>
  <cp:lastPrinted>2022-06-02T01:43:44Z</cp:lastPrinted>
  <dcterms:created xsi:type="dcterms:W3CDTF">2015-01-02T04:02:50Z</dcterms:created>
  <dcterms:modified xsi:type="dcterms:W3CDTF">2022-06-07T08:58:42Z</dcterms:modified>
</cp:coreProperties>
</file>