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2F3A36AF-ACB0-4B00-B501-EF76BF1C1DFA}" xr6:coauthVersionLast="36" xr6:coauthVersionMax="47" xr10:uidLastSave="{00000000-0000-0000-0000-000000000000}"/>
  <bookViews>
    <workbookView xWindow="-120" yWindow="-120" windowWidth="29040" windowHeight="15840" tabRatio="777" firstSheet="7" activeTab="14" xr2:uid="{00000000-000D-0000-FFFF-FFFF00000000}"/>
  </bookViews>
  <sheets>
    <sheet name="Senarai Jadual" sheetId="56" r:id="rId1"/>
    <sheet name="9.1-9.3" sheetId="25" r:id="rId2"/>
    <sheet name="9.4-9.5" sheetId="2" r:id="rId3"/>
    <sheet name="9.6" sheetId="48" r:id="rId4"/>
    <sheet name="9.7" sheetId="50" r:id="rId5"/>
    <sheet name="9.8-9.9" sheetId="36" r:id="rId6"/>
    <sheet name="9.10-9.11" sheetId="37" r:id="rId7"/>
    <sheet name="9.12-9.13 " sheetId="43" r:id="rId8"/>
    <sheet name="9.14 (1)" sheetId="51" r:id="rId9"/>
    <sheet name="9.14 (2)" sheetId="52" r:id="rId10"/>
    <sheet name="9.15" sheetId="53" r:id="rId11"/>
    <sheet name="9.16" sheetId="57" r:id="rId12"/>
    <sheet name="9.17" sheetId="47" r:id="rId13"/>
    <sheet name="9.18" sheetId="41" r:id="rId14"/>
    <sheet name="9.19" sheetId="42" r:id="rId15"/>
    <sheet name="9.20" sheetId="5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" hidden="1">'[1]4.9'!#REF!</definedName>
    <definedName name="__123Graph_A" localSheetId="3" hidden="1">'[1]4.9'!#REF!</definedName>
    <definedName name="__123Graph_A" localSheetId="0" hidden="1">'[1]4.9'!#REF!</definedName>
    <definedName name="__123Graph_A" hidden="1">'[1]4.9'!#REF!</definedName>
    <definedName name="__123Graph_A_4" localSheetId="7">#REF!</definedName>
    <definedName name="__123Graph_A_4" localSheetId="12">#REF!</definedName>
    <definedName name="__123Graph_A_4" localSheetId="1">#REF!</definedName>
    <definedName name="__123Graph_A_4" localSheetId="0">#REF!</definedName>
    <definedName name="__123Graph_A_4">#REF!</definedName>
    <definedName name="__123Graph_B" hidden="1">'[2]5.11'!$E$15:$J$15</definedName>
    <definedName name="__123Graph_C" localSheetId="7" hidden="1">#REF!</definedName>
    <definedName name="__123Graph_C" localSheetId="12" hidden="1">#REF!</definedName>
    <definedName name="__123Graph_C" localSheetId="1" hidden="1">#REF!</definedName>
    <definedName name="__123Graph_C" localSheetId="0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3" hidden="1">'[1]4.3'!#REF!</definedName>
    <definedName name="__123Graph_D" localSheetId="0" hidden="1">'[1]4.3'!#REF!</definedName>
    <definedName name="__123Graph_D" hidden="1">'[1]4.3'!#REF!</definedName>
    <definedName name="__123Graph_E" localSheetId="7" hidden="1">#REF!</definedName>
    <definedName name="__123Graph_E" localSheetId="12" hidden="1">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2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3" hidden="1">'[1]4.9'!#REF!</definedName>
    <definedName name="__123Graph_X" localSheetId="0" hidden="1">'[1]4.9'!#REF!</definedName>
    <definedName name="__123Graph_X" hidden="1">'[1]4.9'!#REF!</definedName>
    <definedName name="__123Graph_X_1" localSheetId="7">#REF!</definedName>
    <definedName name="__123Graph_X_1" localSheetId="12">#REF!</definedName>
    <definedName name="__123Graph_X_1" localSheetId="1">#REF!</definedName>
    <definedName name="__123Graph_X_1" localSheetId="0">#REF!</definedName>
    <definedName name="__123Graph_X_1">#REF!</definedName>
    <definedName name="_123grakjf_44445" localSheetId="7" hidden="1">#REF!</definedName>
    <definedName name="_123grakjf_44445" localSheetId="12" hidden="1">#REF!</definedName>
    <definedName name="_123grakjf_44445" localSheetId="1" hidden="1">#REF!</definedName>
    <definedName name="_123grakjf_44445" localSheetId="0" hidden="1">#REF!</definedName>
    <definedName name="_123grakjf_44445" hidden="1">#REF!</definedName>
    <definedName name="_123jfhqweufh" localSheetId="7">#REF!</definedName>
    <definedName name="_123jfhqweufh" localSheetId="12">#REF!</definedName>
    <definedName name="_123jfhqweufh" localSheetId="1">#REF!</definedName>
    <definedName name="_123jfhqweufh" localSheetId="0">#REF!</definedName>
    <definedName name="_123jfhqweufh">#REF!</definedName>
    <definedName name="_Parse_Out" localSheetId="7" hidden="1">#REF!</definedName>
    <definedName name="_Parse_Out" localSheetId="12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a" localSheetId="7" hidden="1">#REF!</definedName>
    <definedName name="a" localSheetId="12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7">#REF!</definedName>
    <definedName name="aaa" localSheetId="12">#REF!</definedName>
    <definedName name="aaa" localSheetId="1">#REF!</definedName>
    <definedName name="aaa" localSheetId="0">#REF!</definedName>
    <definedName name="aaa">#REF!</definedName>
    <definedName name="aaab" localSheetId="7">#REF!</definedName>
    <definedName name="aaab" localSheetId="12">#REF!</definedName>
    <definedName name="aaab" localSheetId="1">#REF!</definedName>
    <definedName name="aaab" localSheetId="0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3" hidden="1">'[1]4.9'!#REF!</definedName>
    <definedName name="abggg" localSheetId="0" hidden="1">'[1]4.9'!#REF!</definedName>
    <definedName name="abggg" hidden="1">'[1]4.9'!#REF!</definedName>
    <definedName name="as" localSheetId="7" hidden="1">#REF!</definedName>
    <definedName name="as" localSheetId="12" hidden="1">#REF!</definedName>
    <definedName name="as" localSheetId="1" hidden="1">#REF!</definedName>
    <definedName name="as" localSheetId="0" hidden="1">#REF!</definedName>
    <definedName name="as" hidden="1">#REF!</definedName>
    <definedName name="asas" localSheetId="7">#REF!</definedName>
    <definedName name="asas" localSheetId="12">#REF!</definedName>
    <definedName name="asas" localSheetId="1">#REF!</definedName>
    <definedName name="asas" localSheetId="0">#REF!</definedName>
    <definedName name="asas">#REF!</definedName>
    <definedName name="ass" localSheetId="7" hidden="1">'[3]4.8'!#REF!</definedName>
    <definedName name="ass" localSheetId="12" hidden="1">'[3]4.8'!#REF!</definedName>
    <definedName name="ass" localSheetId="1" hidden="1">'[3]4.8'!#REF!</definedName>
    <definedName name="ass" localSheetId="3" hidden="1">'[3]4.8'!#REF!</definedName>
    <definedName name="ass" hidden="1">'[3]4.8'!#REF!</definedName>
    <definedName name="Asset91" localSheetId="7">#REF!</definedName>
    <definedName name="Asset91" localSheetId="12">#REF!</definedName>
    <definedName name="Asset91" localSheetId="1">#REF!</definedName>
    <definedName name="Asset91" localSheetId="0">#REF!</definedName>
    <definedName name="Asset91">#REF!</definedName>
    <definedName name="Asset92" localSheetId="7">#REF!</definedName>
    <definedName name="Asset92" localSheetId="12">#REF!</definedName>
    <definedName name="Asset92" localSheetId="1">#REF!</definedName>
    <definedName name="Asset92" localSheetId="0">#REF!</definedName>
    <definedName name="Asset92">#REF!</definedName>
    <definedName name="bfeh" localSheetId="7">#REF!</definedName>
    <definedName name="bfeh" localSheetId="12">#REF!</definedName>
    <definedName name="bfeh" localSheetId="1">#REF!</definedName>
    <definedName name="bfeh" localSheetId="0">#REF!</definedName>
    <definedName name="bfeh">#REF!</definedName>
    <definedName name="cc" localSheetId="7">#REF!</definedName>
    <definedName name="cc" localSheetId="12">#REF!</definedName>
    <definedName name="cc" localSheetId="1">#REF!</definedName>
    <definedName name="cc" localSheetId="0">#REF!</definedName>
    <definedName name="cc">#REF!</definedName>
    <definedName name="con_05" localSheetId="7">#REF!</definedName>
    <definedName name="con_05" localSheetId="12">#REF!</definedName>
    <definedName name="con_05" localSheetId="1">#REF!</definedName>
    <definedName name="con_05" localSheetId="0">#REF!</definedName>
    <definedName name="con_05">#REF!</definedName>
    <definedName name="con_06" localSheetId="7">#REF!</definedName>
    <definedName name="con_06" localSheetId="12">#REF!</definedName>
    <definedName name="con_06" localSheetId="1">#REF!</definedName>
    <definedName name="con_06" localSheetId="0">#REF!</definedName>
    <definedName name="con_06">#REF!</definedName>
    <definedName name="con_07" localSheetId="7">#REF!</definedName>
    <definedName name="con_07" localSheetId="12">#REF!</definedName>
    <definedName name="con_07" localSheetId="1">#REF!</definedName>
    <definedName name="con_07" localSheetId="0">#REF!</definedName>
    <definedName name="con_07">#REF!</definedName>
    <definedName name="con_08" localSheetId="7">#REF!</definedName>
    <definedName name="con_08" localSheetId="12">#REF!</definedName>
    <definedName name="con_08" localSheetId="1">#REF!</definedName>
    <definedName name="con_08" localSheetId="0">#REF!</definedName>
    <definedName name="con_08">#REF!</definedName>
    <definedName name="con_09" localSheetId="7">#REF!</definedName>
    <definedName name="con_09" localSheetId="12">#REF!</definedName>
    <definedName name="con_09" localSheetId="1">#REF!</definedName>
    <definedName name="con_09" localSheetId="0">#REF!</definedName>
    <definedName name="con_09">#REF!</definedName>
    <definedName name="con_10" localSheetId="7">#REF!</definedName>
    <definedName name="con_10" localSheetId="12">#REF!</definedName>
    <definedName name="con_10" localSheetId="1">#REF!</definedName>
    <definedName name="con_10" localSheetId="0">#REF!</definedName>
    <definedName name="con_10">#REF!</definedName>
    <definedName name="con_11" localSheetId="7">#REF!</definedName>
    <definedName name="con_11" localSheetId="12">#REF!</definedName>
    <definedName name="con_11" localSheetId="1">#REF!</definedName>
    <definedName name="con_11" localSheetId="0">#REF!</definedName>
    <definedName name="con_11">#REF!</definedName>
    <definedName name="cons_12p" localSheetId="7">#REF!</definedName>
    <definedName name="cons_12p" localSheetId="12">#REF!</definedName>
    <definedName name="cons_12p" localSheetId="1">#REF!</definedName>
    <definedName name="cons_12p" localSheetId="0">#REF!</definedName>
    <definedName name="cons_12p">#REF!</definedName>
    <definedName name="cons_2005">[4]VA_CONSTANT!$A$3:$Z$21</definedName>
    <definedName name="cons_2006">[4]VA_CONSTANT!$A$25:$Z$43</definedName>
    <definedName name="cons_2007">[4]VA_CONSTANT!$A$47:$Z$65</definedName>
    <definedName name="cons_2008">[4]VA_CONSTANT!$A$69:$Z$87</definedName>
    <definedName name="cons_2009">[4]VA_CONSTANT!$A$91:$Z$109</definedName>
    <definedName name="cons_2010">[4]VA_CONSTANT!$A$113:$Z$131</definedName>
    <definedName name="cons_2011">[4]VA_CONSTANT!$A$135:$Z$153</definedName>
    <definedName name="cons_2012">[4]VA_CONSTANT!$A$157:$Z$175</definedName>
    <definedName name="cons_2013">[4]VA_CONSTANT!$A$179:$Z$197</definedName>
    <definedName name="cons_2013p" localSheetId="7">#REF!</definedName>
    <definedName name="cons_2013p" localSheetId="12">#REF!</definedName>
    <definedName name="cons_2013p" localSheetId="1">#REF!</definedName>
    <definedName name="cons_2013p" localSheetId="0">#REF!</definedName>
    <definedName name="cons_2013p">#REF!</definedName>
    <definedName name="cons_22445" localSheetId="7">#REF!</definedName>
    <definedName name="cons_22445" localSheetId="12">#REF!</definedName>
    <definedName name="cons_22445" localSheetId="1">#REF!</definedName>
    <definedName name="cons_22445" localSheetId="0">#REF!</definedName>
    <definedName name="cons_22445">#REF!</definedName>
    <definedName name="cons_data">[4]VA_CONSTANT!$A$1:$Z$197</definedName>
    <definedName name="cur_0" localSheetId="7">#REF!</definedName>
    <definedName name="cur_0" localSheetId="12">#REF!</definedName>
    <definedName name="cur_0" localSheetId="1">#REF!</definedName>
    <definedName name="cur_0" localSheetId="0">#REF!</definedName>
    <definedName name="cur_0">#REF!</definedName>
    <definedName name="cur_05" localSheetId="7">#REF!</definedName>
    <definedName name="cur_05" localSheetId="12">#REF!</definedName>
    <definedName name="cur_05" localSheetId="1">#REF!</definedName>
    <definedName name="cur_05" localSheetId="0">#REF!</definedName>
    <definedName name="cur_05">#REF!</definedName>
    <definedName name="cur_06" localSheetId="7">#REF!</definedName>
    <definedName name="cur_06" localSheetId="12">#REF!</definedName>
    <definedName name="cur_06" localSheetId="1">#REF!</definedName>
    <definedName name="cur_06" localSheetId="0">#REF!</definedName>
    <definedName name="cur_06">#REF!</definedName>
    <definedName name="cur_07" localSheetId="7">#REF!</definedName>
    <definedName name="cur_07" localSheetId="12">#REF!</definedName>
    <definedName name="cur_07" localSheetId="1">#REF!</definedName>
    <definedName name="cur_07" localSheetId="0">#REF!</definedName>
    <definedName name="cur_07">#REF!</definedName>
    <definedName name="cur_08" localSheetId="7">#REF!</definedName>
    <definedName name="cur_08" localSheetId="12">#REF!</definedName>
    <definedName name="cur_08" localSheetId="1">#REF!</definedName>
    <definedName name="cur_08" localSheetId="0">#REF!</definedName>
    <definedName name="cur_08">#REF!</definedName>
    <definedName name="cur_09" localSheetId="7">#REF!</definedName>
    <definedName name="cur_09" localSheetId="12">#REF!</definedName>
    <definedName name="cur_09" localSheetId="1">#REF!</definedName>
    <definedName name="cur_09" localSheetId="0">#REF!</definedName>
    <definedName name="cur_09">#REF!</definedName>
    <definedName name="cur_10" localSheetId="7">#REF!</definedName>
    <definedName name="cur_10" localSheetId="12">#REF!</definedName>
    <definedName name="cur_10" localSheetId="1">#REF!</definedName>
    <definedName name="cur_10" localSheetId="0">#REF!</definedName>
    <definedName name="cur_10">#REF!</definedName>
    <definedName name="cur_11" localSheetId="7">#REF!</definedName>
    <definedName name="cur_11" localSheetId="12">#REF!</definedName>
    <definedName name="cur_11" localSheetId="1">#REF!</definedName>
    <definedName name="cur_11" localSheetId="0">#REF!</definedName>
    <definedName name="cur_11">#REF!</definedName>
    <definedName name="cur_12p" localSheetId="7">#REF!</definedName>
    <definedName name="cur_12p" localSheetId="12">#REF!</definedName>
    <definedName name="cur_12p" localSheetId="1">#REF!</definedName>
    <definedName name="cur_12p" localSheetId="0">#REF!</definedName>
    <definedName name="cur_12p">#REF!</definedName>
    <definedName name="cur_2013p" localSheetId="7">#REF!</definedName>
    <definedName name="cur_2013p" localSheetId="12">#REF!</definedName>
    <definedName name="cur_2013p" localSheetId="1">#REF!</definedName>
    <definedName name="cur_2013p" localSheetId="0">#REF!</definedName>
    <definedName name="cur_2013p">#REF!</definedName>
    <definedName name="cur_45" localSheetId="7">#REF!</definedName>
    <definedName name="cur_45" localSheetId="12">#REF!</definedName>
    <definedName name="cur_45" localSheetId="1">#REF!</definedName>
    <definedName name="cur_45" localSheetId="0">#REF!</definedName>
    <definedName name="cur_45">#REF!</definedName>
    <definedName name="cur_52369" localSheetId="7">#REF!</definedName>
    <definedName name="cur_52369" localSheetId="12">#REF!</definedName>
    <definedName name="cur_52369" localSheetId="1">#REF!</definedName>
    <definedName name="cur_52369" localSheetId="0">#REF!</definedName>
    <definedName name="cur_52369">#REF!</definedName>
    <definedName name="CY_1225" localSheetId="7">#REF!</definedName>
    <definedName name="CY_1225" localSheetId="12">#REF!</definedName>
    <definedName name="CY_1225" localSheetId="1">#REF!</definedName>
    <definedName name="CY_1225" localSheetId="0">#REF!</definedName>
    <definedName name="CY_1225">#REF!</definedName>
    <definedName name="d" localSheetId="7">#REF!</definedName>
    <definedName name="d" localSheetId="12">#REF!</definedName>
    <definedName name="d" localSheetId="1">#REF!</definedName>
    <definedName name="d" localSheetId="0">#REF!</definedName>
    <definedName name="d">#REF!</definedName>
    <definedName name="dasdasd" localSheetId="7">#REF!</definedName>
    <definedName name="dasdasd" localSheetId="12">#REF!</definedName>
    <definedName name="dasdasd" localSheetId="1">#REF!</definedName>
    <definedName name="dasdasd" localSheetId="0">#REF!</definedName>
    <definedName name="dasdasd">#REF!</definedName>
    <definedName name="ddd" localSheetId="7">#REF!</definedName>
    <definedName name="ddd" localSheetId="12">#REF!</definedName>
    <definedName name="ddd" localSheetId="1">#REF!</definedName>
    <definedName name="ddd" localSheetId="0">#REF!</definedName>
    <definedName name="ddd">#REF!</definedName>
    <definedName name="DFRG" localSheetId="7">#REF!</definedName>
    <definedName name="DFRG" localSheetId="12">#REF!</definedName>
    <definedName name="DFRG" localSheetId="1">#REF!</definedName>
    <definedName name="DFRG" localSheetId="0">#REF!</definedName>
    <definedName name="DFRG">#REF!</definedName>
    <definedName name="ds" localSheetId="7" hidden="1">'[3]4.8'!#REF!</definedName>
    <definedName name="ds" localSheetId="12" hidden="1">'[3]4.8'!#REF!</definedName>
    <definedName name="ds" localSheetId="1" hidden="1">'[3]4.8'!#REF!</definedName>
    <definedName name="ds" localSheetId="3" hidden="1">'[3]4.8'!#REF!</definedName>
    <definedName name="ds" hidden="1">'[3]4.8'!#REF!</definedName>
    <definedName name="e" localSheetId="7">#REF!</definedName>
    <definedName name="e" localSheetId="12">#REF!</definedName>
    <definedName name="e" localSheetId="1">#REF!</definedName>
    <definedName name="e" localSheetId="0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3" hidden="1">'[1]4.9'!#REF!</definedName>
    <definedName name="EST" localSheetId="0" hidden="1">'[1]4.9'!#REF!</definedName>
    <definedName name="EST" hidden="1">'[1]4.9'!#REF!</definedName>
    <definedName name="f" localSheetId="7">#REF!</definedName>
    <definedName name="f" localSheetId="12">#REF!</definedName>
    <definedName name="f" localSheetId="1">#REF!</definedName>
    <definedName name="f" localSheetId="0">#REF!</definedName>
    <definedName name="f">#REF!</definedName>
    <definedName name="ff" localSheetId="7">#REF!</definedName>
    <definedName name="ff" localSheetId="12">#REF!</definedName>
    <definedName name="ff" localSheetId="1">#REF!</definedName>
    <definedName name="ff" localSheetId="0">#REF!</definedName>
    <definedName name="ff">#REF!</definedName>
    <definedName name="g" localSheetId="7">#REF!</definedName>
    <definedName name="g" localSheetId="12">#REF!</definedName>
    <definedName name="g" localSheetId="1">#REF!</definedName>
    <definedName name="g" localSheetId="0">#REF!</definedName>
    <definedName name="g">#REF!</definedName>
    <definedName name="ghfjk" localSheetId="7">#REF!</definedName>
    <definedName name="ghfjk" localSheetId="12">#REF!</definedName>
    <definedName name="ghfjk" localSheetId="1">#REF!</definedName>
    <definedName name="ghfjk" localSheetId="0">#REF!</definedName>
    <definedName name="ghfjk">#REF!</definedName>
    <definedName name="h" localSheetId="7">#REF!</definedName>
    <definedName name="h" localSheetId="12">#REF!</definedName>
    <definedName name="h" localSheetId="1">#REF!</definedName>
    <definedName name="h" localSheetId="0">#REF!</definedName>
    <definedName name="h">#REF!</definedName>
    <definedName name="head" localSheetId="7">#REF!</definedName>
    <definedName name="head" localSheetId="12">#REF!</definedName>
    <definedName name="head" localSheetId="1">#REF!</definedName>
    <definedName name="head" localSheetId="0">#REF!</definedName>
    <definedName name="head">#REF!</definedName>
    <definedName name="iii" localSheetId="7">#REF!</definedName>
    <definedName name="iii" localSheetId="12">#REF!</definedName>
    <definedName name="iii" localSheetId="1">#REF!</definedName>
    <definedName name="iii" localSheetId="0">#REF!</definedName>
    <definedName name="iii">#REF!</definedName>
    <definedName name="j" localSheetId="7">#REF!</definedName>
    <definedName name="j" localSheetId="12">#REF!</definedName>
    <definedName name="j" localSheetId="1">#REF!</definedName>
    <definedName name="j" localSheetId="0">#REF!</definedName>
    <definedName name="j">#REF!</definedName>
    <definedName name="johor" localSheetId="7" hidden="1">'[5]7.6'!#REF!</definedName>
    <definedName name="johor" localSheetId="12" hidden="1">'[5]7.6'!#REF!</definedName>
    <definedName name="johor" localSheetId="1" hidden="1">'[5]7.6'!#REF!</definedName>
    <definedName name="johor" localSheetId="3" hidden="1">'[5]7.6'!#REF!</definedName>
    <definedName name="johor" hidden="1">'[5]7.6'!#REF!</definedName>
    <definedName name="JOHOR1" localSheetId="7" hidden="1">'[6]4.9'!#REF!</definedName>
    <definedName name="JOHOR1" localSheetId="12" hidden="1">'[6]4.9'!#REF!</definedName>
    <definedName name="JOHOR1" localSheetId="1" hidden="1">'[6]4.9'!#REF!</definedName>
    <definedName name="JOHOR1" localSheetId="3" hidden="1">'[6]4.9'!#REF!</definedName>
    <definedName name="JOHOR1" localSheetId="0" hidden="1">'[6]4.9'!#REF!</definedName>
    <definedName name="JOHOR1" hidden="1">'[6]4.9'!#REF!</definedName>
    <definedName name="k" localSheetId="7">#REF!</definedName>
    <definedName name="k" localSheetId="12">#REF!</definedName>
    <definedName name="k" localSheetId="1">#REF!</definedName>
    <definedName name="k" localSheetId="0">#REF!</definedName>
    <definedName name="k">#REF!</definedName>
    <definedName name="Kod_01" localSheetId="7">#REF!</definedName>
    <definedName name="Kod_01" localSheetId="12">#REF!</definedName>
    <definedName name="Kod_01" localSheetId="1">#REF!</definedName>
    <definedName name="Kod_01" localSheetId="0">#REF!</definedName>
    <definedName name="Kod_01">#REF!</definedName>
    <definedName name="LINK_BORONG" localSheetId="7">#REF!</definedName>
    <definedName name="LINK_BORONG" localSheetId="12">#REF!</definedName>
    <definedName name="LINK_BORONG" localSheetId="1">#REF!</definedName>
    <definedName name="LINK_BORONG" localSheetId="0">#REF!</definedName>
    <definedName name="LINK_BORONG">#REF!</definedName>
    <definedName name="LINK_MOTOR" localSheetId="7">#REF!</definedName>
    <definedName name="LINK_MOTOR" localSheetId="12">#REF!</definedName>
    <definedName name="LINK_MOTOR" localSheetId="1">#REF!</definedName>
    <definedName name="LINK_MOTOR" localSheetId="0">#REF!</definedName>
    <definedName name="LINK_MOTOR">#REF!</definedName>
    <definedName name="LINK_RUNCIT" localSheetId="7">#REF!</definedName>
    <definedName name="LINK_RUNCIT" localSheetId="12">#REF!</definedName>
    <definedName name="LINK_RUNCIT" localSheetId="1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2">#REF!</definedName>
    <definedName name="list_sehingga_18012011" localSheetId="1">#REF!</definedName>
    <definedName name="list_sehingga_18012011" localSheetId="0">#REF!</definedName>
    <definedName name="list_sehingga_18012011">#REF!</definedName>
    <definedName name="ll" localSheetId="7">#REF!</definedName>
    <definedName name="ll" localSheetId="12">#REF!</definedName>
    <definedName name="ll" localSheetId="1">#REF!</definedName>
    <definedName name="ll" localSheetId="0">#REF!</definedName>
    <definedName name="ll">#REF!</definedName>
    <definedName name="m" hidden="1">'[7]4.9'!#REF!</definedName>
    <definedName name="malaysia3" localSheetId="7" hidden="1">'[5]7.6'!#REF!</definedName>
    <definedName name="malaysia3" localSheetId="12" hidden="1">'[5]7.6'!#REF!</definedName>
    <definedName name="malaysia3" localSheetId="1" hidden="1">'[5]7.6'!#REF!</definedName>
    <definedName name="malaysia3" localSheetId="3" hidden="1">'[5]7.6'!#REF!</definedName>
    <definedName name="malaysia3" hidden="1">'[5]7.6'!#REF!</definedName>
    <definedName name="match_sampel_icdt" localSheetId="7">#REF!</definedName>
    <definedName name="match_sampel_icdt" localSheetId="12">#REF!</definedName>
    <definedName name="match_sampel_icdt" localSheetId="1">#REF!</definedName>
    <definedName name="match_sampel_icdt" localSheetId="0">#REF!</definedName>
    <definedName name="match_sampel_icdt">#REF!</definedName>
    <definedName name="msic_complete" localSheetId="7">#REF!</definedName>
    <definedName name="msic_complete" localSheetId="12">#REF!</definedName>
    <definedName name="msic_complete" localSheetId="1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2">#REF!</definedName>
    <definedName name="msic_complete_new" localSheetId="1">#REF!</definedName>
    <definedName name="msic_complete_new" localSheetId="0">#REF!</definedName>
    <definedName name="msic_complete_new">#REF!</definedName>
    <definedName name="nama" localSheetId="7">#REF!</definedName>
    <definedName name="nama" localSheetId="12">#REF!</definedName>
    <definedName name="nama" localSheetId="1">#REF!</definedName>
    <definedName name="nama" localSheetId="0">#REF!</definedName>
    <definedName name="nama">#REF!</definedName>
    <definedName name="NGDBBP" localSheetId="7">#REF!</definedName>
    <definedName name="NGDBBP" localSheetId="12">#REF!</definedName>
    <definedName name="NGDBBP" localSheetId="1">#REF!</definedName>
    <definedName name="NGDBBP" localSheetId="0">#REF!</definedName>
    <definedName name="NGDBBP">#REF!</definedName>
    <definedName name="niira" localSheetId="7">#REF!</definedName>
    <definedName name="niira" localSheetId="12">#REF!</definedName>
    <definedName name="niira" localSheetId="1">#REF!</definedName>
    <definedName name="niira" localSheetId="0">#REF!</definedName>
    <definedName name="niira">#REF!</definedName>
    <definedName name="noorasiah91" localSheetId="7">#REF!</definedName>
    <definedName name="noorasiah91" localSheetId="12">#REF!</definedName>
    <definedName name="noorasiah91" localSheetId="1">#REF!</definedName>
    <definedName name="noorasiah91" localSheetId="0">#REF!</definedName>
    <definedName name="noorasiah91">#REF!</definedName>
    <definedName name="ok" localSheetId="7">#REF!</definedName>
    <definedName name="ok" localSheetId="12">#REF!</definedName>
    <definedName name="ok" localSheetId="1">#REF!</definedName>
    <definedName name="ok" localSheetId="0">#REF!</definedName>
    <definedName name="ok">#REF!</definedName>
    <definedName name="oooo" localSheetId="7">#REF!</definedName>
    <definedName name="oooo" localSheetId="12">#REF!</definedName>
    <definedName name="oooo" localSheetId="1">#REF!</definedName>
    <definedName name="oooo" localSheetId="0">#REF!</definedName>
    <definedName name="oooo">#REF!</definedName>
    <definedName name="p" localSheetId="7">#REF!</definedName>
    <definedName name="p" localSheetId="12">#REF!</definedName>
    <definedName name="p" localSheetId="1">#REF!</definedName>
    <definedName name="p" localSheetId="0">#REF!</definedName>
    <definedName name="p">#REF!</definedName>
    <definedName name="pendidikan" localSheetId="7">#REF!</definedName>
    <definedName name="pendidikan" localSheetId="12">#REF!</definedName>
    <definedName name="pendidikan" localSheetId="1">#REF!</definedName>
    <definedName name="pendidikan" localSheetId="0">#REF!</definedName>
    <definedName name="pendidikan">#REF!</definedName>
    <definedName name="Perak" localSheetId="7">#REF!</definedName>
    <definedName name="Perak" localSheetId="12">#REF!</definedName>
    <definedName name="Perak" localSheetId="1">#REF!</definedName>
    <definedName name="Perak" localSheetId="0">#REF!</definedName>
    <definedName name="Perak">#REF!</definedName>
    <definedName name="PERLIS" localSheetId="7">#REF!</definedName>
    <definedName name="PERLIS" localSheetId="12">#REF!</definedName>
    <definedName name="PERLIS" localSheetId="1">#REF!</definedName>
    <definedName name="PERLIS" localSheetId="0">#REF!</definedName>
    <definedName name="PERLIS">#REF!</definedName>
    <definedName name="PERMINTAAN_DATA" localSheetId="7">#REF!</definedName>
    <definedName name="PERMINTAAN_DATA" localSheetId="12">#REF!</definedName>
    <definedName name="PERMINTAAN_DATA" localSheetId="1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2">#REF!</definedName>
    <definedName name="PERMINTAAN_DATA_KP335" localSheetId="1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2">#REF!</definedName>
    <definedName name="pilkjk" localSheetId="1">#REF!</definedName>
    <definedName name="pilkjk" localSheetId="0">#REF!</definedName>
    <definedName name="pilkjk">#REF!</definedName>
    <definedName name="_xlnm.Print_Area" localSheetId="6">'9.10-9.11'!$A$1:$M$37</definedName>
    <definedName name="_xlnm.Print_Area" localSheetId="7">'9.12-9.13 '!$A$1:$N$45</definedName>
    <definedName name="_xlnm.Print_Area" localSheetId="8">'9.14 (1)'!$A$1:$E$50</definedName>
    <definedName name="_xlnm.Print_Area" localSheetId="9">'9.14 (2)'!$A$1:$E$50</definedName>
    <definedName name="_xlnm.Print_Area" localSheetId="10">'9.15'!$A$1:$G$28</definedName>
    <definedName name="_xlnm.Print_Area" localSheetId="12">'9.17'!$A$1:$H$46</definedName>
    <definedName name="_xlnm.Print_Area" localSheetId="13">'9.18'!$A$1:$J$40</definedName>
    <definedName name="_xlnm.Print_Area" localSheetId="14">'9.19'!$A$1:$J$14</definedName>
    <definedName name="_xlnm.Print_Area" localSheetId="1">'9.1-9.3'!$A$1:$O$86</definedName>
    <definedName name="_xlnm.Print_Area" localSheetId="2">'9.4-9.5'!$A$1:$M$88</definedName>
    <definedName name="_xlnm.Print_Area" localSheetId="5">'9.8-9.9'!$A$1:$H$36</definedName>
    <definedName name="q" localSheetId="7">#REF!</definedName>
    <definedName name="q" localSheetId="12">#REF!</definedName>
    <definedName name="q" localSheetId="1">#REF!</definedName>
    <definedName name="q" localSheetId="0">#REF!</definedName>
    <definedName name="q">#REF!</definedName>
    <definedName name="Region">[8]Sheet2!$B$2:$B$7</definedName>
    <definedName name="Region1">[9]Sheet1!$B$2:$B$19</definedName>
    <definedName name="RGRH" localSheetId="7">#REF!</definedName>
    <definedName name="RGRH" localSheetId="12">#REF!</definedName>
    <definedName name="RGRH" localSheetId="1">#REF!</definedName>
    <definedName name="RGRH" localSheetId="0">#REF!</definedName>
    <definedName name="RGRH">#REF!</definedName>
    <definedName name="row_no">[4]ref!$B$3:$K$20</definedName>
    <definedName name="row_no_head">[4]ref!$B$3:$K$3</definedName>
    <definedName name="rrr" localSheetId="7">#REF!</definedName>
    <definedName name="rrr" localSheetId="12">#REF!</definedName>
    <definedName name="rrr" localSheetId="1">#REF!</definedName>
    <definedName name="rrr" localSheetId="0">#REF!</definedName>
    <definedName name="rrr">#REF!</definedName>
    <definedName name="s" localSheetId="7">#REF!</definedName>
    <definedName name="s" localSheetId="12">#REF!</definedName>
    <definedName name="s" localSheetId="1">#REF!</definedName>
    <definedName name="s" localSheetId="0">#REF!</definedName>
    <definedName name="s">#REF!</definedName>
    <definedName name="sa" localSheetId="7">#REF!</definedName>
    <definedName name="sa" localSheetId="12">#REF!</definedName>
    <definedName name="sa" localSheetId="1">#REF!</definedName>
    <definedName name="sa" localSheetId="0">#REF!</definedName>
    <definedName name="sa">#REF!</definedName>
    <definedName name="saadqff" localSheetId="7">#REF!</definedName>
    <definedName name="saadqff" localSheetId="12">#REF!</definedName>
    <definedName name="saadqff" localSheetId="1">#REF!</definedName>
    <definedName name="saadqff" localSheetId="0">#REF!</definedName>
    <definedName name="saadqff">#REF!</definedName>
    <definedName name="sabah" localSheetId="7" hidden="1">'[10]5.11'!$E$15:$J$15</definedName>
    <definedName name="sabah" localSheetId="12" hidden="1">'[10]5.11'!$E$15:$J$15</definedName>
    <definedName name="sabah" localSheetId="3" hidden="1">'[10]5.11'!$E$15:$J$15</definedName>
    <definedName name="sabah" localSheetId="0" hidden="1">'[10]5.11'!$E$15:$J$15</definedName>
    <definedName name="sabah" hidden="1">'[10]5.11'!$E$15:$J$15</definedName>
    <definedName name="sasas" localSheetId="7">#REF!</definedName>
    <definedName name="sasas" localSheetId="12">#REF!</definedName>
    <definedName name="sasas" localSheetId="1">#REF!</definedName>
    <definedName name="sasas" localSheetId="0">#REF!</definedName>
    <definedName name="sasas">#REF!</definedName>
    <definedName name="sds" localSheetId="7" hidden="1">#REF!</definedName>
    <definedName name="sds" localSheetId="12" hidden="1">#REF!</definedName>
    <definedName name="sds" localSheetId="1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2">#REF!</definedName>
    <definedName name="sefdhdrtsg" localSheetId="1">#REF!</definedName>
    <definedName name="sefdhdrtsg" localSheetId="0">#REF!</definedName>
    <definedName name="sefdhdrtsg">#REF!</definedName>
    <definedName name="sep" localSheetId="7">#REF!</definedName>
    <definedName name="sep" localSheetId="12">#REF!</definedName>
    <definedName name="sep" localSheetId="1">#REF!</definedName>
    <definedName name="sep" localSheetId="0">#REF!</definedName>
    <definedName name="sep">#REF!</definedName>
    <definedName name="slgr" localSheetId="7" hidden="1">#REF!</definedName>
    <definedName name="slgr" localSheetId="12" hidden="1">#REF!</definedName>
    <definedName name="slgr" localSheetId="1" hidden="1">#REF!</definedName>
    <definedName name="slgr" localSheetId="0" hidden="1">#REF!</definedName>
    <definedName name="slgr" hidden="1">#REF!</definedName>
    <definedName name="sss" localSheetId="7">#REF!</definedName>
    <definedName name="sss" localSheetId="12">#REF!</definedName>
    <definedName name="sss" localSheetId="1">#REF!</definedName>
    <definedName name="sss" localSheetId="0">#REF!</definedName>
    <definedName name="sss">#REF!</definedName>
    <definedName name="state">[4]ref!$B$23:$C$38</definedName>
    <definedName name="t" localSheetId="7" hidden="1">#REF!</definedName>
    <definedName name="t" localSheetId="12" hidden="1">#REF!</definedName>
    <definedName name="t" localSheetId="1" hidden="1">#REF!</definedName>
    <definedName name="t" localSheetId="0" hidden="1">#REF!</definedName>
    <definedName name="t" hidden="1">#REF!</definedName>
    <definedName name="table_no">[4]ref!$B$23:$E$38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3" hidden="1">'[1]4.9'!#REF!</definedName>
    <definedName name="te" localSheetId="0" hidden="1">'[1]4.9'!#REF!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3" hidden="1">'[1]4.9'!#REF!</definedName>
    <definedName name="Ter_a" localSheetId="0" hidden="1">'[1]4.9'!#REF!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3" hidden="1">'[1]4.9'!#REF!</definedName>
    <definedName name="tes" localSheetId="0" hidden="1">'[1]4.9'!#REF!</definedName>
    <definedName name="tes" hidden="1">'[1]4.9'!#REF!</definedName>
    <definedName name="test" localSheetId="7" hidden="1">#REF!</definedName>
    <definedName name="test" localSheetId="12" hidden="1">#REF!</definedName>
    <definedName name="test" localSheetId="1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2" hidden="1">#REF!</definedName>
    <definedName name="test3333333" localSheetId="1" hidden="1">#REF!</definedName>
    <definedName name="test3333333" localSheetId="0" hidden="1">#REF!</definedName>
    <definedName name="test3333333" hidden="1">#REF!</definedName>
    <definedName name="u" localSheetId="7">#REF!</definedName>
    <definedName name="u" localSheetId="12">#REF!</definedName>
    <definedName name="u" localSheetId="1">#REF!</definedName>
    <definedName name="u" localSheetId="0">#REF!</definedName>
    <definedName name="u">#REF!</definedName>
    <definedName name="umum" localSheetId="7">#REF!</definedName>
    <definedName name="umum" localSheetId="12">#REF!</definedName>
    <definedName name="umum" localSheetId="1">#REF!</definedName>
    <definedName name="umum" localSheetId="0">#REF!</definedName>
    <definedName name="umum">#REF!</definedName>
    <definedName name="uuuuu" localSheetId="7">#REF!</definedName>
    <definedName name="uuuuu" localSheetId="12">#REF!</definedName>
    <definedName name="uuuuu" localSheetId="1">#REF!</definedName>
    <definedName name="uuuuu" localSheetId="0">#REF!</definedName>
    <definedName name="uuuuu">#REF!</definedName>
    <definedName name="w" localSheetId="7">#REF!</definedName>
    <definedName name="w" localSheetId="12">#REF!</definedName>
    <definedName name="w" localSheetId="1">#REF!</definedName>
    <definedName name="w" localSheetId="0">#REF!</definedName>
    <definedName name="w">#REF!</definedName>
    <definedName name="x" localSheetId="7">#REF!</definedName>
    <definedName name="x" localSheetId="12">#REF!</definedName>
    <definedName name="x" localSheetId="1">#REF!</definedName>
    <definedName name="x" localSheetId="0">#REF!</definedName>
    <definedName name="x">#REF!</definedName>
    <definedName name="y" localSheetId="7">#REF!</definedName>
    <definedName name="y" localSheetId="12">#REF!</definedName>
    <definedName name="y" localSheetId="1">#REF!</definedName>
    <definedName name="y" localSheetId="0">#REF!</definedName>
    <definedName name="y">#REF!</definedName>
    <definedName name="ya" localSheetId="7">#REF!</definedName>
    <definedName name="ya" localSheetId="12">#REF!</definedName>
    <definedName name="ya" localSheetId="1">#REF!</definedName>
    <definedName name="ya" localSheetId="0">#REF!</definedName>
    <definedName name="ya">#REF!</definedName>
    <definedName name="yaa" localSheetId="7">#REF!</definedName>
    <definedName name="yaa" localSheetId="12">#REF!</definedName>
    <definedName name="yaa" localSheetId="1">#REF!</definedName>
    <definedName name="yaa" localSheetId="0">#REF!</definedName>
    <definedName name="yaa">#REF!</definedName>
    <definedName name="yaaa" localSheetId="7">#REF!</definedName>
    <definedName name="yaaa" localSheetId="12">#REF!</definedName>
    <definedName name="yaaa" localSheetId="1">#REF!</definedName>
    <definedName name="yaaa" localSheetId="0">#REF!</definedName>
    <definedName name="yaaa">#REF!</definedName>
    <definedName name="yi" localSheetId="7">#REF!</definedName>
    <definedName name="yi" localSheetId="12">#REF!</definedName>
    <definedName name="yi" localSheetId="1">#REF!</definedName>
    <definedName name="yi" localSheetId="0">#REF!</definedName>
    <definedName name="yi">#REF!</definedName>
    <definedName name="Z" localSheetId="7">#REF!</definedName>
    <definedName name="Z" localSheetId="12">#REF!</definedName>
    <definedName name="Z" localSheetId="1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48" l="1"/>
  <c r="H34" i="48"/>
  <c r="H27" i="48"/>
  <c r="H26" i="48"/>
  <c r="H25" i="48"/>
  <c r="H24" i="48"/>
  <c r="H19" i="48"/>
  <c r="H18" i="48"/>
  <c r="H17" i="48"/>
  <c r="H16" i="48"/>
  <c r="H15" i="48"/>
  <c r="H14" i="48"/>
  <c r="G19" i="48"/>
  <c r="G18" i="48"/>
  <c r="G17" i="48"/>
  <c r="G16" i="48"/>
  <c r="G15" i="48"/>
  <c r="G14" i="48"/>
  <c r="H11" i="48"/>
  <c r="H10" i="48"/>
  <c r="H9" i="48"/>
  <c r="H8" i="48"/>
  <c r="H7" i="48"/>
  <c r="H6" i="48"/>
  <c r="G11" i="48"/>
  <c r="G10" i="48"/>
  <c r="G9" i="48"/>
  <c r="G8" i="48"/>
  <c r="G7" i="48"/>
  <c r="G6" i="48"/>
  <c r="H20" i="47" l="1"/>
  <c r="G20" i="47"/>
  <c r="F20" i="47"/>
</calcChain>
</file>

<file path=xl/sharedStrings.xml><?xml version="1.0" encoding="utf-8"?>
<sst xmlns="http://schemas.openxmlformats.org/spreadsheetml/2006/main" count="650" uniqueCount="264">
  <si>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</si>
  <si>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</si>
  <si>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</si>
  <si>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</si>
  <si>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</si>
  <si>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</si>
  <si>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</si>
  <si>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</si>
  <si>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</si>
  <si>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</si>
  <si>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</si>
  <si>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</si>
  <si>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</si>
  <si>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</si>
  <si>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</si>
  <si>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</si>
  <si>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</si>
  <si>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</si>
  <si>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</si>
  <si>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</si>
  <si>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</si>
  <si>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</si>
  <si>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</si>
  <si>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</si>
  <si>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</si>
  <si>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</si>
  <si>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</si>
  <si>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</si>
  <si>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</si>
  <si>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</si>
  <si>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</si>
  <si>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</si>
  <si>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</si>
  <si>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</si>
  <si>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</si>
  <si>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</si>
  <si>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</si>
  <si>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</si>
  <si>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</si>
  <si>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</si>
  <si>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</si>
  <si>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</si>
  <si>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</si>
  <si>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</si>
  <si>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</si>
  <si>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</si>
  <si>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</si>
  <si>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</si>
  <si>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</si>
  <si>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</si>
  <si>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</si>
  <si>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</si>
  <si>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</si>
  <si>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</si>
  <si>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</si>
  <si>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</si>
  <si>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</si>
  <si>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</si>
  <si>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</si>
  <si>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</si>
  <si>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</si>
  <si>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</si>
  <si>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</si>
  <si>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</si>
  <si>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</si>
  <si>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</si>
  <si>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</si>
  <si>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</si>
  <si>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</si>
  <si>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</si>
  <si>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</si>
  <si>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</si>
  <si>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</si>
  <si>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</si>
  <si>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</si>
  <si>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</si>
  <si>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</si>
  <si>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</si>
  <si>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</si>
  <si>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</si>
  <si>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</si>
  <si>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</si>
  <si>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</si>
  <si>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</si>
  <si>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*Termasuk W.P. Putrajaya</t>
  </si>
  <si>
    <t>Unit kediaman</t>
  </si>
  <si>
    <t xml:space="preserve">* Termasuk W.P. Putrajaya  </t>
  </si>
  <si>
    <t>Tifoid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</si>
  <si>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</si>
  <si>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</si>
  <si>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</si>
  <si>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</si>
  <si>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</si>
  <si>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</si>
  <si>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</si>
  <si>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Diphtheria</t>
  </si>
  <si>
    <t>Pelaburan 
domestik
(RM'000)</t>
  </si>
  <si>
    <t>Pelaburan 
asing
(RM'000)</t>
  </si>
  <si>
    <t>MALAYSIA</t>
  </si>
  <si>
    <t>Industri</t>
  </si>
  <si>
    <t>Jumlah pelaburan 
(RM'000)</t>
  </si>
  <si>
    <t>Pembuatan makanan</t>
  </si>
  <si>
    <t xml:space="preserve">Tekstil dan produk tekstil </t>
  </si>
  <si>
    <t>Kertas, percetakan dan penerbitan</t>
  </si>
  <si>
    <t>Kimia dan produk kimia</t>
  </si>
  <si>
    <t>Produk plastik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</si>
  <si>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</si>
  <si>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</si>
  <si>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</si>
  <si>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</si>
  <si>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</si>
  <si>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</si>
  <si>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</si>
  <si>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Tahun</t>
  </si>
  <si>
    <t>(RM '000)</t>
  </si>
  <si>
    <t>Australia</t>
  </si>
  <si>
    <t>Hong Kong</t>
  </si>
  <si>
    <t>Netherlands</t>
  </si>
  <si>
    <t>New Zealand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</si>
  <si>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</si>
  <si>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</si>
  <si>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</si>
  <si>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</si>
  <si>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</si>
  <si>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</si>
  <si>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</si>
  <si>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</si>
  <si>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</si>
  <si>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</si>
  <si>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</si>
  <si>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</si>
  <si>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</si>
  <si>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</si>
  <si>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</si>
  <si>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</si>
  <si>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</si>
  <si>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Sumber: Petunjuk Kesihatan, Kementerian Kesihatan Malaysia 
*Dahulu dikenali Klinik 1Malaysia (sebelum tahun 2019), termasuk Pusat Transformasi Bandar (UTC) dan Pusat Transformasi Luar Bandar (RTC)</t>
  </si>
  <si>
    <t>9**</t>
  </si>
  <si>
    <t>Gonorrhea</t>
  </si>
  <si>
    <t>Bilangan helikopter</t>
  </si>
  <si>
    <t>Jadual 9.1: Bilangan hotel mengikut lokasi, W.P. Kuala Lumpur, 2021</t>
  </si>
  <si>
    <t>Jadual 9.2: Siri masa ringkasan penawaran sedia ada bilik hotel mengikut negeri, 2015-2021</t>
  </si>
  <si>
    <t>Jadual 9.3: Siri masa ringkasan penawaran sedia ada bilik hotel mengikut penarafan bintang, W.P. Kuala Lumpur, 
                   2015-2021 (samb.)</t>
  </si>
  <si>
    <t>Jadual 9.3: Siri masa ringkasan penawaran sedia ada bilik hotel mengikut penarafan bintang, W.P. Kuala Lumpur, 
                   2015-2021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</si>
  <si>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</si>
  <si>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</si>
  <si>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
                   kedai dan hartanah perindustrian, W.P. Kuala Lumpur, 2021</t>
  </si>
  <si>
    <t>Jumlah 
keseluruhan                  2018-2021</t>
  </si>
  <si>
    <t>-</t>
  </si>
  <si>
    <t>1:183</t>
  </si>
  <si>
    <t>1:1,150</t>
  </si>
  <si>
    <t>1:109</t>
  </si>
  <si>
    <t>1:1,189</t>
  </si>
  <si>
    <t>1:5,342</t>
  </si>
  <si>
    <t>1: 73,904</t>
  </si>
  <si>
    <t>Pakistan</t>
  </si>
  <si>
    <t xml:space="preserve"> 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</si>
  <si>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</si>
  <si>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</si>
  <si>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</si>
  <si>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</si>
  <si>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</si>
  <si>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</si>
  <si>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</si>
  <si>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</si>
  <si>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</si>
  <si>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</si>
  <si>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</si>
  <si>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</si>
  <si>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</si>
  <si>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</si>
  <si>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</si>
  <si>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</si>
  <si>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</si>
  <si>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</si>
  <si>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</si>
  <si>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</si>
  <si>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</si>
  <si>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</si>
  <si>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W.P. Kuala Lumpur*, 2020</t>
  </si>
  <si>
    <t>n.a</t>
  </si>
  <si>
    <t>Jadual 9.14: Statistik utama kemalangan pekerjaan, W.P. Kuala Lumpur*,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</si>
  <si>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</si>
  <si>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</si>
  <si>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</si>
  <si>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</si>
  <si>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</si>
  <si>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</si>
  <si>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</si>
  <si>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</si>
  <si>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</si>
  <si>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</si>
  <si>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</si>
  <si>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</si>
  <si>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</si>
  <si>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</si>
  <si>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</si>
  <si>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9.8: Siri masa bilangan kes penyakit berjangkit, W.P. Kuala Lumpur*, 2015-2020</t>
  </si>
  <si>
    <t>Jadual 9.9: Bilangan doktor, doktor gigi, jururawat, ahli farmasi dan optometris mengikut sektor dan nisbah kepada
                   penduduk, W.P. Kuala Lumpur,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</si>
  <si>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</si>
  <si>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</si>
  <si>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</si>
  <si>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</si>
  <si>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</si>
  <si>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</si>
  <si>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</si>
  <si>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>Bilangan hotel mengikut lokasi, W.P. Kuala Lumpur, 2021</t>
  </si>
  <si>
    <t>Siri masa ringkasan penawaran sedia ada bilik hotel mengikut penarafan bintang, W.P. Kuala Lumpur, 2015-2021</t>
  </si>
  <si>
    <t>Ringkasan stok sedia ada, penawaran akan datang dan perancangan penawaran kediaman, kedai dan hartanah perindustrian, W.P. Kuala Lumpur, 2021</t>
  </si>
  <si>
    <t xml:space="preserve">Siri masa ringkasan nilai transi harta tanah mengikut kategori pemberi pindah milik dan penerima  pindah milik, W.P. Kuala Lumpur, 2015-2021 </t>
  </si>
  <si>
    <t>Siri masa bilangan kes penyakit berjangkit, W.P. Kuala Lumpur, 2015-2020</t>
  </si>
  <si>
    <t>Bilangan doktor, doktor gigi, jururawat, ahli farmasi dan optometris mengikut sektor dan nisbah kepada  penduduk, W.P. Kuala Lumpur, 2020</t>
  </si>
  <si>
    <t>Bilangan fasiliti kesihatan awam dan nisbah fasiliti kesihatan awam kepada penduduk, W.P. Kuala Lumpur, 2020</t>
  </si>
  <si>
    <t>Statistik utama kemalangan pekerjaan, W.P. Kuala Lumpur, 2020</t>
  </si>
  <si>
    <t>Statistik utama kemalangan pekerjaan, W.P. Kuala Lumpur, 2020 (samb.)</t>
  </si>
  <si>
    <t>Statistik jenayah, W.P. Kuala Lumpur, 2018-2020</t>
  </si>
  <si>
    <t>Jadual 9.20: Statistik terpilih internet dan media sosial mengikut negeri, 2020</t>
  </si>
  <si>
    <t>Sumber: Lembaga Pembagunan Pelaburan Malaysia</t>
  </si>
  <si>
    <t>Jadual 9.19: Nilai pelaburan projek pembuatan yang diluluskan oleh penyertaan asing mengikut negara, 
                     W.P. Kuala Lumpur, 2018-2021</t>
  </si>
  <si>
    <t>Jadual 9.18: Jumlah dan jenis pelaburan projek pembuatan yang diluluskan mengikut industri, W.P. Kuala Lumpur, 
                     2018-2021</t>
  </si>
  <si>
    <t>Jadual 9.18: Jumlah dan jenis pelaburan projek pembuatan yang diluluskan mengikut industri, W.P. Kuala Lumpur, 
                   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</si>
  <si>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</si>
  <si>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</si>
  <si>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</si>
  <si>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</si>
  <si>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</si>
  <si>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</si>
  <si>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</si>
  <si>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</si>
  <si>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</si>
  <si>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</si>
  <si>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</si>
  <si>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</si>
  <si>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</si>
  <si>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</si>
  <si>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</si>
  <si>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</si>
  <si>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</si>
  <si>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</si>
  <si>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</si>
  <si>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Jadual 9.16: Aliran masuk Pelaburan Langsung Asing (FDI) mengikut rantau dan ekonomi, 2016-2021, USD juta</t>
  </si>
  <si>
    <t>Jumlah dan jenis pelaburan projek pembuatan yang diluluskan mengikut industri, W.P. Kuala Lumpur, 2018-2021</t>
  </si>
  <si>
    <t>Nilai pelaburan projek pembuatan yang diluluskan oleh penyertaan asing mengikut negara, W.P. Kuala Lumpur, 2018-2021</t>
  </si>
  <si>
    <t>Jadual 9.6: Siri masa ringkasan nilai transaksi harta tanah mengikut kategori pemberi pindah milik dan penerima 
                   pindah milik, W.P. Kuala Lumpur*, 2015-2021</t>
  </si>
  <si>
    <t>** Termasuk Paratyphi</t>
  </si>
  <si>
    <t>Jadual 9.10: Bilangan fasiliti kesihatan awam dan nisbah fasiliti kesihatan  awam kepada penduduk, W.P. Kuala Lumpur,
                    2020</t>
  </si>
  <si>
    <r>
      <t>Sabah</t>
    </r>
    <r>
      <rPr>
        <vertAlign val="superscript"/>
        <sz val="10"/>
        <color rgb="FF000000"/>
        <rFont val="Century Gothic"/>
        <family val="2"/>
      </rPr>
      <t>1</t>
    </r>
  </si>
  <si>
    <r>
      <t>W.P. Kuala Lumpur</t>
    </r>
    <r>
      <rPr>
        <vertAlign val="superscript"/>
        <sz val="10"/>
        <color rgb="FF000000"/>
        <rFont val="Century Gothic"/>
        <family val="2"/>
      </rPr>
      <t>2</t>
    </r>
  </si>
  <si>
    <t>Jadual 9.15: Statistik jenayah, W.P. Kuala Lumpur*, 2018-2020</t>
  </si>
  <si>
    <t>Samun**</t>
  </si>
  <si>
    <t xml:space="preserve">** Termasuk samun berkawan bersenjata api, samun berkawan tidak bersenjata api, samun bersenjata api dan samun tidak bersenjata api </t>
  </si>
  <si>
    <t>Aliran masuk Pelaburan Langsung Asing (FDI) mengikut rantau dan ekonomi, 2016-2021, USD juta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</si>
  <si>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</si>
  <si>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</si>
  <si>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</si>
  <si>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</si>
  <si>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</si>
  <si>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</si>
  <si>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</si>
  <si>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</si>
  <si>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</si>
  <si>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</si>
  <si>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Kemalangan pekerjaan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</si>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</sst>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[$$-409]#,##0.00;[Red]&quot;-&quot;[$$-409]#,##0.00"/>
    <numFmt numFmtId="171" formatCode="#,##0.0"/>
    <numFmt numFmtId="172" formatCode="General&quot; &quot;"/>
    <numFmt numFmtId="173" formatCode="[$-409]mmm\-yy;@"/>
    <numFmt numFmtId="174" formatCode="0;[Red]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trike/>
      <sz val="7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2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0" fontId="1" fillId="0" borderId="0"/>
    <xf numFmtId="170" fontId="10" fillId="0" borderId="0">
      <alignment vertical="center"/>
    </xf>
    <xf numFmtId="0" fontId="28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3" fontId="31" fillId="0" borderId="0"/>
    <xf numFmtId="173" fontId="3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41" fontId="1" fillId="0" borderId="0" applyFont="0" applyFill="0" applyBorder="0" applyAlignment="0" applyProtection="0"/>
    <xf numFmtId="0" fontId="32" fillId="0" borderId="0"/>
    <xf numFmtId="0" fontId="32" fillId="0" borderId="0"/>
    <xf numFmtId="0" fontId="1" fillId="0" borderId="0"/>
    <xf numFmtId="0" fontId="1" fillId="0" borderId="0"/>
    <xf numFmtId="172" fontId="35" fillId="0" borderId="0"/>
    <xf numFmtId="0" fontId="1" fillId="0" borderId="0"/>
    <xf numFmtId="168" fontId="36" fillId="0" borderId="0"/>
    <xf numFmtId="0" fontId="37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4" fontId="38" fillId="0" borderId="0"/>
    <xf numFmtId="0" fontId="1" fillId="0" borderId="0"/>
    <xf numFmtId="0" fontId="39" fillId="0" borderId="0"/>
    <xf numFmtId="0" fontId="40" fillId="0" borderId="0">
      <alignment vertical="center"/>
    </xf>
    <xf numFmtId="0" fontId="41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38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0" applyFont="1" applyBorder="1" applyAlignment="1">
      <alignment vertical="center" wrapText="1"/>
    </xf>
    <xf numFmtId="0" fontId="5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165" fontId="13" fillId="0" borderId="6" xfId="1" applyNumberFormat="1" applyFont="1" applyBorder="1" applyAlignment="1">
      <alignment horizontal="right" vertical="center" wrapText="1"/>
    </xf>
    <xf numFmtId="0" fontId="14" fillId="0" borderId="0" xfId="0" applyFont="1"/>
    <xf numFmtId="0" fontId="13" fillId="0" borderId="6" xfId="0" applyFont="1" applyBorder="1" applyAlignment="1">
      <alignment horizontal="left" vertical="center" wrapText="1"/>
    </xf>
    <xf numFmtId="0" fontId="13" fillId="0" borderId="6" xfId="0" quotePrefix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vertical="top"/>
    </xf>
    <xf numFmtId="165" fontId="9" fillId="0" borderId="0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0" fontId="19" fillId="0" borderId="0" xfId="0" applyFont="1"/>
    <xf numFmtId="0" fontId="9" fillId="0" borderId="0" xfId="0" applyFont="1" applyAlignment="1">
      <alignment vertical="center" wrapText="1"/>
    </xf>
    <xf numFmtId="164" fontId="0" fillId="0" borderId="0" xfId="1" applyFont="1" applyFill="1"/>
    <xf numFmtId="167" fontId="0" fillId="0" borderId="0" xfId="1" applyNumberFormat="1" applyFont="1" applyFill="1"/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165" fontId="14" fillId="0" borderId="0" xfId="0" applyNumberFormat="1" applyFont="1"/>
    <xf numFmtId="164" fontId="0" fillId="0" borderId="0" xfId="1" applyFont="1"/>
    <xf numFmtId="43" fontId="14" fillId="0" borderId="0" xfId="0" applyNumberFormat="1" applyFont="1"/>
    <xf numFmtId="165" fontId="14" fillId="0" borderId="0" xfId="0" applyNumberFormat="1" applyFont="1" applyAlignment="1">
      <alignment vertical="center"/>
    </xf>
    <xf numFmtId="169" fontId="14" fillId="0" borderId="0" xfId="1" applyNumberFormat="1" applyFont="1" applyFill="1"/>
    <xf numFmtId="0" fontId="0" fillId="2" borderId="0" xfId="0" applyFill="1"/>
    <xf numFmtId="0" fontId="14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7" fillId="3" borderId="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top" wrapText="1"/>
    </xf>
    <xf numFmtId="0" fontId="7" fillId="3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0" fillId="3" borderId="6" xfId="0" applyFill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0" xfId="0" applyFill="1" applyBorder="1"/>
    <xf numFmtId="0" fontId="7" fillId="3" borderId="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0" fillId="3" borderId="7" xfId="0" applyFill="1" applyBorder="1" applyAlignment="1"/>
    <xf numFmtId="0" fontId="2" fillId="0" borderId="0" xfId="0" applyFont="1" applyAlignment="1">
      <alignment vertical="top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vertical="center"/>
    </xf>
    <xf numFmtId="0" fontId="16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1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11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right" vertical="center" wrapText="1"/>
    </xf>
    <xf numFmtId="165" fontId="13" fillId="2" borderId="0" xfId="1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 wrapText="1"/>
    </xf>
    <xf numFmtId="165" fontId="13" fillId="2" borderId="6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 wrapText="1"/>
    </xf>
    <xf numFmtId="165" fontId="13" fillId="2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 wrapText="1"/>
    </xf>
    <xf numFmtId="0" fontId="0" fillId="2" borderId="5" xfId="0" applyFill="1" applyBorder="1"/>
    <xf numFmtId="165" fontId="13" fillId="2" borderId="0" xfId="1" applyNumberFormat="1" applyFont="1" applyFill="1" applyBorder="1" applyAlignment="1">
      <alignment horizontal="left" vertical="center" wrapText="1"/>
    </xf>
    <xf numFmtId="165" fontId="8" fillId="2" borderId="0" xfId="1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13" fillId="2" borderId="6" xfId="0" applyNumberFormat="1" applyFont="1" applyFill="1" applyBorder="1" applyAlignment="1">
      <alignment vertical="center" wrapText="1"/>
    </xf>
    <xf numFmtId="0" fontId="14" fillId="2" borderId="6" xfId="0" applyFont="1" applyFill="1" applyBorder="1"/>
    <xf numFmtId="0" fontId="0" fillId="2" borderId="6" xfId="0" applyFill="1" applyBorder="1"/>
    <xf numFmtId="3" fontId="7" fillId="2" borderId="10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165" fontId="13" fillId="2" borderId="0" xfId="1" applyNumberFormat="1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7" fillId="2" borderId="4" xfId="1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top"/>
    </xf>
    <xf numFmtId="165" fontId="6" fillId="2" borderId="0" xfId="1" applyNumberFormat="1" applyFont="1" applyFill="1" applyAlignment="1">
      <alignment vertical="top"/>
    </xf>
    <xf numFmtId="165" fontId="7" fillId="2" borderId="0" xfId="1" applyNumberFormat="1" applyFont="1" applyFill="1" applyAlignment="1">
      <alignment horizontal="right" vertical="center" wrapText="1"/>
    </xf>
    <xf numFmtId="165" fontId="0" fillId="2" borderId="0" xfId="1" applyNumberFormat="1" applyFont="1" applyFill="1"/>
    <xf numFmtId="3" fontId="7" fillId="2" borderId="4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165" fontId="8" fillId="2" borderId="0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3" fillId="2" borderId="2" xfId="1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quotePrefix="1" applyFont="1" applyFill="1" applyAlignment="1">
      <alignment horizontal="right" vertical="center" wrapText="1"/>
    </xf>
    <xf numFmtId="166" fontId="13" fillId="2" borderId="0" xfId="0" quotePrefix="1" applyNumberFormat="1" applyFont="1" applyFill="1" applyAlignment="1">
      <alignment horizontal="right" vertical="center" wrapText="1"/>
    </xf>
    <xf numFmtId="47" fontId="13" fillId="2" borderId="0" xfId="0" quotePrefix="1" applyNumberFormat="1" applyFont="1" applyFill="1" applyAlignment="1">
      <alignment horizontal="right" vertical="center" wrapText="1"/>
    </xf>
    <xf numFmtId="0" fontId="13" fillId="2" borderId="0" xfId="0" quotePrefix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right" vertical="center"/>
    </xf>
    <xf numFmtId="0" fontId="13" fillId="2" borderId="6" xfId="0" applyFont="1" applyFill="1" applyBorder="1" applyAlignment="1">
      <alignment vertical="center" wrapText="1"/>
    </xf>
    <xf numFmtId="47" fontId="13" fillId="2" borderId="6" xfId="0" applyNumberFormat="1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vertical="center" wrapText="1"/>
    </xf>
    <xf numFmtId="165" fontId="13" fillId="2" borderId="4" xfId="1" applyNumberFormat="1" applyFont="1" applyFill="1" applyBorder="1" applyAlignment="1">
      <alignment horizontal="right" vertical="center" wrapText="1"/>
    </xf>
    <xf numFmtId="0" fontId="0" fillId="2" borderId="4" xfId="0" applyFill="1" applyBorder="1"/>
    <xf numFmtId="0" fontId="13" fillId="2" borderId="7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165" fontId="13" fillId="2" borderId="7" xfId="1" applyNumberFormat="1" applyFont="1" applyFill="1" applyBorder="1" applyAlignment="1">
      <alignment horizontal="right" vertical="center" wrapText="1"/>
    </xf>
    <xf numFmtId="0" fontId="14" fillId="2" borderId="6" xfId="0" applyFont="1" applyFill="1" applyBorder="1" applyAlignment="1"/>
    <xf numFmtId="0" fontId="7" fillId="2" borderId="5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165" fontId="9" fillId="2" borderId="0" xfId="1" applyNumberFormat="1" applyFont="1" applyFill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165" fontId="9" fillId="2" borderId="6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11" fillId="2" borderId="5" xfId="1" applyNumberFormat="1" applyFont="1" applyFill="1" applyBorder="1" applyAlignment="1">
      <alignment horizontal="right" vertical="center" wrapText="1"/>
    </xf>
    <xf numFmtId="165" fontId="11" fillId="2" borderId="5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right" vertical="center" wrapText="1"/>
    </xf>
    <xf numFmtId="3" fontId="9" fillId="2" borderId="0" xfId="1" applyNumberFormat="1" applyFont="1" applyFill="1" applyBorder="1" applyAlignment="1">
      <alignment horizontal="right" vertical="center"/>
    </xf>
    <xf numFmtId="165" fontId="9" fillId="2" borderId="0" xfId="0" applyNumberFormat="1" applyFont="1" applyFill="1"/>
    <xf numFmtId="165" fontId="9" fillId="2" borderId="0" xfId="1" applyNumberFormat="1" applyFont="1" applyFill="1"/>
    <xf numFmtId="165" fontId="9" fillId="2" borderId="0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5" fontId="9" fillId="2" borderId="0" xfId="4" applyNumberFormat="1" applyFont="1" applyFill="1" applyAlignment="1">
      <alignment horizontal="right" vertical="center"/>
    </xf>
    <xf numFmtId="3" fontId="11" fillId="2" borderId="5" xfId="0" applyNumberFormat="1" applyFont="1" applyFill="1" applyBorder="1" applyAlignment="1">
      <alignment horizontal="left" vertical="center" wrapText="1"/>
    </xf>
    <xf numFmtId="3" fontId="11" fillId="2" borderId="5" xfId="1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vertical="center"/>
    </xf>
    <xf numFmtId="165" fontId="11" fillId="2" borderId="5" xfId="1" applyNumberFormat="1" applyFont="1" applyFill="1" applyBorder="1" applyAlignment="1">
      <alignment vertical="center"/>
    </xf>
    <xf numFmtId="0" fontId="26" fillId="0" borderId="0" xfId="0" applyFont="1"/>
    <xf numFmtId="0" fontId="27" fillId="0" borderId="0" xfId="2" applyFont="1"/>
    <xf numFmtId="0" fontId="27" fillId="0" borderId="0" xfId="2" applyFont="1" applyAlignment="1">
      <alignment horizontal="center" vertical="top"/>
    </xf>
    <xf numFmtId="0" fontId="27" fillId="0" borderId="0" xfId="2" applyFont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vertical="center" wrapText="1"/>
    </xf>
    <xf numFmtId="0" fontId="9" fillId="0" borderId="0" xfId="30" applyFont="1"/>
    <xf numFmtId="0" fontId="9" fillId="0" borderId="0" xfId="30" applyFont="1" applyAlignment="1">
      <alignment vertical="center"/>
    </xf>
    <xf numFmtId="0" fontId="0" fillId="0" borderId="0" xfId="0" applyFill="1" applyAlignment="1">
      <alignment vertical="top"/>
    </xf>
    <xf numFmtId="0" fontId="4" fillId="2" borderId="8" xfId="0" applyFont="1" applyFill="1" applyBorder="1" applyAlignment="1">
      <alignment vertical="top" wrapText="1"/>
    </xf>
    <xf numFmtId="0" fontId="33" fillId="2" borderId="0" xfId="30" applyFont="1" applyFill="1" applyAlignment="1">
      <alignment vertical="top"/>
    </xf>
    <xf numFmtId="170" fontId="33" fillId="2" borderId="0" xfId="30" applyNumberFormat="1" applyFont="1" applyFill="1" applyAlignment="1">
      <alignment vertical="center"/>
    </xf>
    <xf numFmtId="0" fontId="9" fillId="2" borderId="0" xfId="30" applyFont="1" applyFill="1" applyAlignment="1">
      <alignment vertical="center"/>
    </xf>
    <xf numFmtId="171" fontId="16" fillId="2" borderId="0" xfId="10" applyNumberFormat="1" applyFont="1" applyFill="1" applyAlignment="1">
      <alignment horizontal="right"/>
    </xf>
    <xf numFmtId="0" fontId="9" fillId="2" borderId="0" xfId="30" applyFont="1" applyFill="1"/>
    <xf numFmtId="0" fontId="42" fillId="0" borderId="0" xfId="30" applyFont="1"/>
    <xf numFmtId="0" fontId="16" fillId="2" borderId="0" xfId="18" applyFont="1" applyFill="1" applyAlignment="1">
      <alignment vertical="center"/>
    </xf>
    <xf numFmtId="3" fontId="11" fillId="2" borderId="0" xfId="30" applyNumberFormat="1" applyFont="1" applyFill="1" applyAlignment="1">
      <alignment horizontal="right" vertical="center"/>
    </xf>
    <xf numFmtId="3" fontId="16" fillId="2" borderId="0" xfId="8" applyNumberFormat="1" applyFont="1" applyFill="1" applyAlignment="1">
      <alignment horizontal="right" vertical="top"/>
    </xf>
    <xf numFmtId="0" fontId="16" fillId="2" borderId="0" xfId="17" applyFont="1" applyFill="1" applyAlignment="1">
      <alignment vertical="center" wrapText="1"/>
    </xf>
    <xf numFmtId="171" fontId="9" fillId="2" borderId="0" xfId="30" applyNumberFormat="1" applyFont="1" applyFill="1" applyAlignment="1">
      <alignment horizontal="right" vertical="center"/>
    </xf>
    <xf numFmtId="171" fontId="8" fillId="2" borderId="0" xfId="10" applyNumberFormat="1" applyFont="1" applyFill="1" applyAlignment="1">
      <alignment horizontal="right" vertical="center"/>
    </xf>
    <xf numFmtId="0" fontId="11" fillId="2" borderId="0" xfId="17" applyFont="1" applyFill="1" applyAlignment="1">
      <alignment horizontal="left" vertical="center" indent="1"/>
    </xf>
    <xf numFmtId="171" fontId="9" fillId="2" borderId="0" xfId="30" applyNumberFormat="1" applyFont="1" applyFill="1" applyAlignment="1">
      <alignment horizontal="right"/>
    </xf>
    <xf numFmtId="167" fontId="16" fillId="2" borderId="0" xfId="32" applyNumberFormat="1" applyFont="1" applyFill="1" applyAlignment="1">
      <alignment vertical="center"/>
    </xf>
    <xf numFmtId="0" fontId="9" fillId="2" borderId="0" xfId="17" applyFont="1" applyFill="1" applyAlignment="1">
      <alignment horizontal="left" vertical="center" indent="2"/>
    </xf>
    <xf numFmtId="3" fontId="9" fillId="2" borderId="0" xfId="30" applyNumberFormat="1" applyFont="1" applyFill="1" applyAlignment="1">
      <alignment horizontal="right" vertical="center"/>
    </xf>
    <xf numFmtId="3" fontId="8" fillId="2" borderId="0" xfId="8" applyNumberFormat="1" applyFont="1" applyFill="1" applyAlignment="1">
      <alignment vertical="top"/>
    </xf>
    <xf numFmtId="0" fontId="9" fillId="2" borderId="0" xfId="17" applyFont="1" applyFill="1" applyAlignment="1">
      <alignment horizontal="left" vertical="center" indent="4"/>
    </xf>
    <xf numFmtId="167" fontId="8" fillId="2" borderId="0" xfId="32" applyNumberFormat="1" applyFont="1" applyFill="1" applyAlignment="1">
      <alignment vertical="center"/>
    </xf>
    <xf numFmtId="0" fontId="8" fillId="2" borderId="0" xfId="17" applyFont="1" applyFill="1" applyAlignment="1">
      <alignment horizontal="left" vertical="center" indent="4"/>
    </xf>
    <xf numFmtId="0" fontId="8" fillId="2" borderId="0" xfId="17" applyFont="1" applyFill="1" applyAlignment="1">
      <alignment horizontal="left" vertical="center" indent="1"/>
    </xf>
    <xf numFmtId="0" fontId="16" fillId="2" borderId="0" xfId="17" applyFont="1" applyFill="1" applyAlignment="1">
      <alignment horizontal="left" vertical="center" indent="2"/>
    </xf>
    <xf numFmtId="0" fontId="8" fillId="2" borderId="0" xfId="16" applyFont="1" applyFill="1" applyAlignment="1">
      <alignment horizontal="left" vertical="center" indent="4"/>
    </xf>
    <xf numFmtId="3" fontId="9" fillId="2" borderId="0" xfId="30" applyNumberFormat="1" applyFont="1" applyFill="1" applyAlignment="1">
      <alignment horizontal="right" vertical="top"/>
    </xf>
    <xf numFmtId="171" fontId="9" fillId="2" borderId="0" xfId="30" applyNumberFormat="1" applyFont="1" applyFill="1" applyBorder="1" applyAlignment="1">
      <alignment horizontal="right" vertical="center"/>
    </xf>
    <xf numFmtId="3" fontId="9" fillId="2" borderId="0" xfId="30" applyNumberFormat="1" applyFont="1" applyFill="1" applyBorder="1" applyAlignment="1">
      <alignment horizontal="right" vertical="center"/>
    </xf>
    <xf numFmtId="167" fontId="8" fillId="2" borderId="0" xfId="32" applyNumberFormat="1" applyFont="1" applyFill="1" applyBorder="1" applyAlignment="1">
      <alignment vertical="center"/>
    </xf>
    <xf numFmtId="0" fontId="9" fillId="2" borderId="0" xfId="30" applyFont="1" applyFill="1" applyBorder="1" applyAlignment="1">
      <alignment vertical="center"/>
    </xf>
    <xf numFmtId="0" fontId="9" fillId="2" borderId="6" xfId="30" applyFont="1" applyFill="1" applyBorder="1" applyAlignment="1">
      <alignment vertical="center"/>
    </xf>
    <xf numFmtId="3" fontId="9" fillId="2" borderId="6" xfId="30" applyNumberFormat="1" applyFont="1" applyFill="1" applyBorder="1" applyAlignment="1">
      <alignment vertical="center"/>
    </xf>
    <xf numFmtId="3" fontId="8" fillId="2" borderId="6" xfId="10" applyNumberFormat="1" applyFont="1" applyFill="1" applyBorder="1" applyAlignment="1">
      <alignment horizontal="right" vertical="center"/>
    </xf>
    <xf numFmtId="0" fontId="33" fillId="2" borderId="0" xfId="30" applyFont="1" applyFill="1" applyAlignment="1">
      <alignment vertical="center"/>
    </xf>
    <xf numFmtId="1" fontId="9" fillId="2" borderId="0" xfId="30" applyNumberFormat="1" applyFont="1" applyFill="1" applyAlignment="1">
      <alignment horizontal="right"/>
    </xf>
    <xf numFmtId="3" fontId="9" fillId="2" borderId="0" xfId="30" applyNumberFormat="1" applyFont="1" applyFill="1" applyAlignment="1">
      <alignment vertical="center"/>
    </xf>
    <xf numFmtId="3" fontId="8" fillId="2" borderId="0" xfId="10" applyNumberFormat="1" applyFont="1" applyFill="1" applyAlignment="1">
      <alignment horizontal="right" vertical="center"/>
    </xf>
    <xf numFmtId="167" fontId="16" fillId="2" borderId="0" xfId="32" applyNumberFormat="1" applyFont="1" applyFill="1" applyAlignment="1">
      <alignment horizontal="right" vertical="center"/>
    </xf>
    <xf numFmtId="165" fontId="8" fillId="2" borderId="0" xfId="8" applyNumberFormat="1" applyFont="1" applyFill="1" applyAlignment="1">
      <alignment horizontal="right" vertical="top"/>
    </xf>
    <xf numFmtId="167" fontId="8" fillId="2" borderId="0" xfId="32" applyNumberFormat="1" applyFont="1" applyFill="1" applyAlignment="1">
      <alignment horizontal="right" vertical="center"/>
    </xf>
    <xf numFmtId="165" fontId="9" fillId="2" borderId="0" xfId="30" applyNumberFormat="1" applyFont="1" applyFill="1" applyAlignment="1">
      <alignment horizontal="right" vertical="top"/>
    </xf>
    <xf numFmtId="167" fontId="8" fillId="2" borderId="0" xfId="32" quotePrefix="1" applyNumberFormat="1" applyFont="1" applyFill="1" applyAlignment="1">
      <alignment horizontal="right" vertical="center"/>
    </xf>
    <xf numFmtId="0" fontId="8" fillId="2" borderId="6" xfId="1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25" fillId="0" borderId="0" xfId="36" applyFont="1" applyAlignment="1">
      <alignment horizontal="right" indent="2"/>
    </xf>
    <xf numFmtId="164" fontId="16" fillId="2" borderId="0" xfId="1" applyFont="1" applyFill="1" applyAlignment="1">
      <alignment horizontal="right" vertical="center"/>
    </xf>
    <xf numFmtId="164" fontId="8" fillId="2" borderId="0" xfId="1" applyFont="1" applyFill="1" applyBorder="1" applyAlignment="1">
      <alignment horizontal="right" vertical="center"/>
    </xf>
    <xf numFmtId="0" fontId="8" fillId="2" borderId="10" xfId="36" applyFont="1" applyFill="1" applyBorder="1" applyAlignment="1">
      <alignment horizontal="left" vertical="center"/>
    </xf>
    <xf numFmtId="0" fontId="25" fillId="0" borderId="0" xfId="36" applyFont="1"/>
    <xf numFmtId="0" fontId="30" fillId="2" borderId="0" xfId="36" applyFont="1" applyFill="1" applyAlignment="1">
      <alignment horizontal="left" vertical="center" indent="2"/>
    </xf>
    <xf numFmtId="164" fontId="8" fillId="2" borderId="0" xfId="1" applyFont="1" applyFill="1" applyAlignment="1">
      <alignment horizontal="right" vertical="top"/>
    </xf>
    <xf numFmtId="0" fontId="8" fillId="2" borderId="10" xfId="36" applyFont="1" applyFill="1" applyBorder="1" applyAlignment="1">
      <alignment vertical="center"/>
    </xf>
    <xf numFmtId="164" fontId="8" fillId="2" borderId="0" xfId="1" applyFont="1" applyFill="1" applyAlignment="1">
      <alignment horizontal="right" vertical="center"/>
    </xf>
    <xf numFmtId="0" fontId="8" fillId="2" borderId="0" xfId="36" applyFont="1" applyFill="1" applyAlignment="1">
      <alignment horizontal="center" vertical="center"/>
    </xf>
    <xf numFmtId="0" fontId="8" fillId="2" borderId="0" xfId="36" applyFont="1" applyFill="1" applyAlignment="1">
      <alignment horizontal="left" vertical="center"/>
    </xf>
    <xf numFmtId="0" fontId="9" fillId="0" borderId="0" xfId="36" applyFont="1"/>
    <xf numFmtId="3" fontId="8" fillId="2" borderId="0" xfId="36" applyNumberFormat="1" applyFont="1" applyFill="1" applyAlignment="1">
      <alignment horizontal="right" vertical="center"/>
    </xf>
    <xf numFmtId="0" fontId="19" fillId="0" borderId="0" xfId="0" applyFont="1" applyAlignment="1">
      <alignment vertical="top"/>
    </xf>
    <xf numFmtId="0" fontId="30" fillId="2" borderId="0" xfId="36" applyFont="1" applyFill="1" applyAlignment="1">
      <alignment horizontal="left" vertical="center"/>
    </xf>
    <xf numFmtId="164" fontId="8" fillId="2" borderId="0" xfId="1" quotePrefix="1" applyFont="1" applyFill="1" applyAlignment="1">
      <alignment horizontal="right" vertical="center"/>
    </xf>
    <xf numFmtId="0" fontId="8" fillId="2" borderId="0" xfId="36" applyFont="1" applyFill="1" applyAlignment="1">
      <alignment vertical="center"/>
    </xf>
    <xf numFmtId="0" fontId="16" fillId="2" borderId="0" xfId="36" applyFont="1" applyFill="1" applyAlignment="1">
      <alignment horizontal="left" vertical="center"/>
    </xf>
    <xf numFmtId="0" fontId="8" fillId="2" borderId="0" xfId="36" applyFont="1" applyFill="1" applyAlignment="1">
      <alignment horizontal="right" vertical="center"/>
    </xf>
    <xf numFmtId="0" fontId="21" fillId="2" borderId="0" xfId="37" applyFont="1" applyFill="1" applyAlignment="1">
      <alignment horizontal="left"/>
    </xf>
    <xf numFmtId="3" fontId="8" fillId="2" borderId="10" xfId="36" applyNumberFormat="1" applyFont="1" applyFill="1" applyBorder="1" applyAlignment="1">
      <alignment horizontal="right" vertical="center"/>
    </xf>
    <xf numFmtId="0" fontId="8" fillId="2" borderId="10" xfId="36" applyFont="1" applyFill="1" applyBorder="1" applyAlignment="1">
      <alignment horizontal="center" vertical="center"/>
    </xf>
    <xf numFmtId="0" fontId="8" fillId="2" borderId="10" xfId="36" applyFont="1" applyFill="1" applyBorder="1" applyAlignment="1">
      <alignment horizontal="left" vertical="center" indent="1"/>
    </xf>
    <xf numFmtId="0" fontId="27" fillId="0" borderId="0" xfId="2" applyFont="1" applyFill="1" applyBorder="1" applyAlignment="1">
      <alignment horizontal="center" vertical="top" wrapText="1"/>
    </xf>
    <xf numFmtId="0" fontId="8" fillId="2" borderId="0" xfId="36" applyFont="1" applyFill="1" applyAlignment="1">
      <alignment horizontal="left" vertical="center" indent="4"/>
    </xf>
    <xf numFmtId="0" fontId="16" fillId="2" borderId="0" xfId="36" applyFont="1" applyFill="1" applyAlignment="1">
      <alignment horizontal="right" vertical="center"/>
    </xf>
    <xf numFmtId="0" fontId="19" fillId="0" borderId="0" xfId="0" applyFont="1" applyAlignment="1">
      <alignment vertical="top" wrapText="1"/>
    </xf>
    <xf numFmtId="0" fontId="25" fillId="0" borderId="0" xfId="36" applyFont="1" applyAlignment="1">
      <alignment horizontal="right" indent="1"/>
    </xf>
    <xf numFmtId="0" fontId="8" fillId="2" borderId="0" xfId="36" applyFont="1" applyFill="1" applyAlignment="1">
      <alignment horizontal="left" vertical="center" indent="2"/>
    </xf>
    <xf numFmtId="0" fontId="30" fillId="0" borderId="0" xfId="36" applyFont="1" applyAlignment="1">
      <alignment horizontal="right" vertical="top"/>
    </xf>
    <xf numFmtId="0" fontId="16" fillId="2" borderId="0" xfId="36" applyFont="1" applyFill="1" applyAlignment="1">
      <alignment horizontal="center" vertical="center"/>
    </xf>
    <xf numFmtId="0" fontId="9" fillId="0" borderId="0" xfId="30" applyFont="1"/>
    <xf numFmtId="0" fontId="9" fillId="0" borderId="0" xfId="30" applyFont="1" applyAlignment="1">
      <alignment vertical="center"/>
    </xf>
    <xf numFmtId="0" fontId="16" fillId="2" borderId="0" xfId="36" applyFont="1" applyFill="1" applyAlignment="1">
      <alignment horizontal="left" vertical="center" indent="2"/>
    </xf>
    <xf numFmtId="0" fontId="16" fillId="2" borderId="0" xfId="36" applyFont="1" applyFill="1" applyAlignment="1">
      <alignment vertical="center"/>
    </xf>
    <xf numFmtId="3" fontId="16" fillId="2" borderId="0" xfId="36" applyNumberFormat="1" applyFont="1" applyFill="1" applyAlignment="1">
      <alignment horizontal="right" vertical="center"/>
    </xf>
    <xf numFmtId="0" fontId="27" fillId="0" borderId="0" xfId="2" applyFont="1" applyAlignment="1">
      <alignment horizontal="center" vertical="top" wrapText="1"/>
    </xf>
    <xf numFmtId="0" fontId="29" fillId="2" borderId="0" xfId="36" applyFont="1" applyFill="1" applyAlignment="1">
      <alignment vertical="center"/>
    </xf>
    <xf numFmtId="0" fontId="0" fillId="0" borderId="0" xfId="0"/>
    <xf numFmtId="0" fontId="19" fillId="0" borderId="0" xfId="0" applyFont="1"/>
    <xf numFmtId="0" fontId="27" fillId="0" borderId="0" xfId="0" applyFont="1"/>
    <xf numFmtId="0" fontId="8" fillId="0" borderId="0" xfId="36" applyFont="1" applyAlignment="1">
      <alignment vertical="center"/>
    </xf>
    <xf numFmtId="0" fontId="16" fillId="0" borderId="0" xfId="36" applyFont="1" applyAlignment="1">
      <alignment vertical="center"/>
    </xf>
    <xf numFmtId="0" fontId="9" fillId="0" borderId="0" xfId="30" applyFont="1"/>
    <xf numFmtId="0" fontId="9" fillId="0" borderId="0" xfId="30" applyFont="1" applyAlignment="1">
      <alignment vertical="center"/>
    </xf>
    <xf numFmtId="2" fontId="27" fillId="0" borderId="0" xfId="2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2" borderId="0" xfId="36" applyFont="1" applyFill="1" applyAlignment="1">
      <alignment horizontal="left" vertical="center" indent="3"/>
    </xf>
    <xf numFmtId="0" fontId="21" fillId="2" borderId="0" xfId="37" applyFont="1" applyFill="1" applyAlignment="1">
      <alignment horizontal="left" vertical="top"/>
    </xf>
    <xf numFmtId="3" fontId="0" fillId="0" borderId="0" xfId="0" applyNumberFormat="1"/>
    <xf numFmtId="0" fontId="27" fillId="0" borderId="0" xfId="2" applyFont="1" applyBorder="1" applyAlignment="1">
      <alignment horizontal="center" vertical="top"/>
    </xf>
    <xf numFmtId="0" fontId="27" fillId="0" borderId="0" xfId="2" applyFont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27" fillId="0" borderId="0" xfId="0" applyFont="1" applyAlignment="1">
      <alignment vertical="top"/>
    </xf>
    <xf numFmtId="0" fontId="13" fillId="2" borderId="0" xfId="0" applyFont="1" applyFill="1" applyAlignment="1">
      <alignment horizontal="left" vertical="center" wrapText="1"/>
    </xf>
    <xf numFmtId="164" fontId="13" fillId="2" borderId="0" xfId="1" applyFont="1" applyFill="1" applyAlignment="1">
      <alignment horizontal="right" vertical="center" wrapText="1"/>
    </xf>
    <xf numFmtId="0" fontId="0" fillId="2" borderId="0" xfId="0" applyFill="1" applyAlignment="1">
      <alignment vertical="top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4" fillId="2" borderId="0" xfId="0" applyFont="1" applyFill="1" applyAlignment="1">
      <alignment horizontal="left" vertical="top"/>
    </xf>
    <xf numFmtId="0" fontId="20" fillId="2" borderId="0" xfId="0" applyFont="1" applyFill="1"/>
    <xf numFmtId="0" fontId="4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4" fillId="2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25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/>
    </xf>
    <xf numFmtId="165" fontId="11" fillId="2" borderId="5" xfId="1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/>
    </xf>
    <xf numFmtId="0" fontId="9" fillId="2" borderId="0" xfId="0" applyFont="1" applyFill="1"/>
    <xf numFmtId="0" fontId="25" fillId="2" borderId="0" xfId="0" applyFont="1" applyFill="1" applyAlignment="1">
      <alignment horizontal="left" vertical="center"/>
    </xf>
    <xf numFmtId="0" fontId="19" fillId="2" borderId="0" xfId="0" applyFont="1" applyFill="1"/>
    <xf numFmtId="168" fontId="8" fillId="2" borderId="0" xfId="4" applyFont="1" applyFill="1"/>
    <xf numFmtId="168" fontId="9" fillId="2" borderId="0" xfId="4" applyFont="1" applyFill="1"/>
    <xf numFmtId="0" fontId="9" fillId="2" borderId="0" xfId="36" applyFont="1" applyFill="1"/>
    <xf numFmtId="0" fontId="16" fillId="0" borderId="0" xfId="0" applyFont="1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2" fontId="27" fillId="0" borderId="0" xfId="2" applyNumberFormat="1" applyFont="1" applyAlignment="1">
      <alignment horizontal="center" vertical="top"/>
    </xf>
    <xf numFmtId="0" fontId="7" fillId="3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7" fillId="3" borderId="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/>
    <xf numFmtId="0" fontId="4" fillId="2" borderId="0" xfId="0" applyFont="1" applyFill="1" applyAlignment="1">
      <alignment vertical="center" wrapText="1"/>
    </xf>
    <xf numFmtId="0" fontId="4" fillId="2" borderId="7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9" fillId="0" borderId="0" xfId="30" applyFont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center" vertical="center" wrapText="1"/>
    </xf>
    <xf numFmtId="0" fontId="25" fillId="2" borderId="0" xfId="36" applyFont="1" applyFill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vertical="center" wrapText="1"/>
    </xf>
    <xf numFmtId="0" fontId="16" fillId="0" borderId="0" xfId="3" applyFont="1" applyAlignment="1">
      <alignment horizontal="left" vertical="top" wrapText="1"/>
    </xf>
    <xf numFmtId="0" fontId="11" fillId="3" borderId="0" xfId="0" applyFont="1" applyFill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top" wrapText="1"/>
    </xf>
  </cellXfs>
  <cellStyles count="48">
    <cellStyle name="Comma" xfId="1" builtinId="3"/>
    <cellStyle name="Comma [0] 2" xfId="22" xr:uid="{647EA172-3EFD-4646-AEED-56F5933D3484}"/>
    <cellStyle name="Comma 2" xfId="13" xr:uid="{00000000-0005-0000-0000-000033000000}"/>
    <cellStyle name="Comma 2 2" xfId="19" xr:uid="{EA130A7E-ACF6-4E78-A4C4-9EF7F02868D7}"/>
    <cellStyle name="Comma 2 2 263" xfId="43" xr:uid="{DFB769C9-33E7-44F9-82B5-B58EE1C0268C}"/>
    <cellStyle name="Comma 3" xfId="32" xr:uid="{CC55B148-5AD9-4A2C-BCE9-E6790CC5C6E8}"/>
    <cellStyle name="Comma 4" xfId="47" xr:uid="{00000000-0005-0000-0000-00005D000000}"/>
    <cellStyle name="Comma 5" xfId="46" xr:uid="{00000000-0005-0000-0000-00005E000000}"/>
    <cellStyle name="Comma 870" xfId="8" xr:uid="{7A5888D6-6A2C-495D-ABF9-716C6DD5BA15}"/>
    <cellStyle name="Comma 870 2" xfId="31" xr:uid="{A10447ED-4048-4B62-A906-5B3E7571004E}"/>
    <cellStyle name="Hyperlink" xfId="2" builtinId="8"/>
    <cellStyle name="Normal" xfId="0" builtinId="0"/>
    <cellStyle name="Normal 10 11 2 2 2 3" xfId="5" xr:uid="{CB482DDD-D26A-4AF1-BA88-F6F53EF71A49}"/>
    <cellStyle name="Normal 10 11 2 2 2 3 2 2" xfId="16" xr:uid="{D50E9F4E-524B-46AC-8FA3-AAB380D5FDEE}"/>
    <cellStyle name="Normal 10 11 2 7" xfId="26" xr:uid="{B7A56F59-8BEF-4F66-B7C1-7AB9A17D4969}"/>
    <cellStyle name="Normal 10 11 2 8 2" xfId="18" xr:uid="{593028FF-AB67-4CDA-A118-26BAC1B84FAD}"/>
    <cellStyle name="Normal 13" xfId="40" xr:uid="{94BEE278-00AA-4054-B1FB-D13460984236}"/>
    <cellStyle name="Normal 13 2" xfId="14" xr:uid="{CB957192-46C3-42F5-A163-D0DE65079B1C}"/>
    <cellStyle name="Normal 13 3 4" xfId="37" xr:uid="{5E5483FD-A7AC-4651-B6BE-559A9505137C}"/>
    <cellStyle name="Normal 2" xfId="30" xr:uid="{CAB74715-09C0-4076-A2F2-15F29C10FE5F}"/>
    <cellStyle name="Normal 2 2 2 2 2 4 4 2" xfId="11" xr:uid="{5314E9E1-373C-47C5-9A8C-D7CD1E1C2B16}"/>
    <cellStyle name="Normal 2 2 2 2 2 4 4 2 2" xfId="20" xr:uid="{5E65C3C9-D7BF-486C-A4B9-9F320BACC2C0}"/>
    <cellStyle name="Normal 2 2 2 2 2 4 5" xfId="25" xr:uid="{2031EB7B-96AA-4C38-B08E-E88D04023933}"/>
    <cellStyle name="Normal 2 2 85 2 3 3" xfId="42" xr:uid="{299880A8-44A9-4EE7-8041-5EEAFDAC01CF}"/>
    <cellStyle name="Normal 2 258" xfId="45" xr:uid="{A0BA807C-53A8-443E-A526-C0BDEB585568}"/>
    <cellStyle name="Normal 2 262 3" xfId="41" xr:uid="{5BAFB0DE-BE26-4CFC-9C93-23FEDA9CAD6E}"/>
    <cellStyle name="Normal 27" xfId="39" xr:uid="{5B2A7C22-8DCA-4BC7-9122-B253778E4197}"/>
    <cellStyle name="Normal 3" xfId="21" xr:uid="{1AC7F3D7-AD4B-4C5D-A547-CF3320C1300D}"/>
    <cellStyle name="Normal 3 2 3 13" xfId="12" xr:uid="{C98FC7C3-2205-498E-A7C2-DEDE28388878}"/>
    <cellStyle name="Normal 3 2 3 13 2" xfId="33" xr:uid="{B2A6D10D-CA29-4769-9D3D-D1F2608B50D5}"/>
    <cellStyle name="Normal 3 2 3 13 3" xfId="36" xr:uid="{C860DF21-5511-4DC0-94DA-A730ECC20D63}"/>
    <cellStyle name="Normal 3 2 3 3" xfId="15" xr:uid="{0D5DDCB4-7302-4227-B926-378D57228769}"/>
    <cellStyle name="Normal 3 3" xfId="3" xr:uid="{00000000-0005-0000-0000-000003000000}"/>
    <cellStyle name="Normal 3 3 3" xfId="6" xr:uid="{4F3F1779-92FF-4E74-8BEB-E0D286ECDBF5}"/>
    <cellStyle name="Normal 3 85" xfId="7" xr:uid="{CE7F0F09-945C-4AA9-B650-7355D093B62E}"/>
    <cellStyle name="Normal 4" xfId="24" xr:uid="{0E69CC19-0B06-4E69-931E-CF25815D6A8B}"/>
    <cellStyle name="Normal 4 2" xfId="29" xr:uid="{963FC406-8F63-4031-86D0-D1DD771EA912}"/>
    <cellStyle name="Normal 5 2 2" xfId="27" xr:uid="{58639627-E1F3-45CC-B71A-F547D9C4AA67}"/>
    <cellStyle name="Normal 6" xfId="38" xr:uid="{1A717ABF-2D56-4AEE-9915-AC2AF5F6A6A1}"/>
    <cellStyle name="Normal 7 2 9" xfId="44" xr:uid="{A8AEB9FF-E48E-479A-AEE1-E6F8ED4F503B}"/>
    <cellStyle name="Normal 724" xfId="4" xr:uid="{00000000-0005-0000-0000-000004000000}"/>
    <cellStyle name="Normal 724 2" xfId="23" xr:uid="{37817358-6B50-4A96-A8AB-1D5A2CF23EC2}"/>
    <cellStyle name="Normal 8" xfId="35" xr:uid="{FBCB1DDA-01D1-4C61-9355-957A3F430874}"/>
    <cellStyle name="Normal 8 45" xfId="34" xr:uid="{959051A7-3EEE-4351-812B-7835DBAC187E}"/>
    <cellStyle name="Normal 802" xfId="28" xr:uid="{2B74042B-1141-4DD0-95B2-A381DDF30238}"/>
    <cellStyle name="Normal 805" xfId="10" xr:uid="{E143F69E-CC7E-49AF-93A7-8F8536307434}"/>
    <cellStyle name="Normal 805 2" xfId="17" xr:uid="{12A54DF4-7B50-4142-8531-DFADD784F947}"/>
    <cellStyle name="Percent 16" xfId="9" xr:uid="{0FEB2E81-8801-4415-92A0-AF6A9C79311E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A7ED-7116-4358-A7D0-F4703F247451}">
  <dimension ref="A1:O25"/>
  <sheetViews>
    <sheetView view="pageBreakPreview" zoomScaleNormal="100" zoomScaleSheetLayoutView="100" workbookViewId="0">
      <selection activeCell="B9" sqref="B9"/>
    </sheetView>
  </sheetViews>
  <sheetFormatPr defaultColWidth="9.140625" defaultRowHeight="16.5"/>
  <cols>
    <col min="1" max="1" width="9.140625" style="278"/>
    <col min="2" max="2" width="90.28515625" style="278" customWidth="1"/>
    <col min="3" max="16384" width="9.140625" style="278"/>
  </cols>
  <sheetData>
    <row r="1" spans="1:15">
      <c r="A1" s="185" t="s">
        <v>157</v>
      </c>
    </row>
    <row r="2" spans="1:15">
      <c r="A2" s="279"/>
      <c r="B2" s="279"/>
    </row>
    <row r="3" spans="1:15">
      <c r="A3" s="187">
        <v>9.1</v>
      </c>
      <c r="B3" s="186" t="s">
        <v>206</v>
      </c>
      <c r="C3" s="279"/>
    </row>
    <row r="4" spans="1:15">
      <c r="A4" s="262">
        <v>9.1999999999999993</v>
      </c>
      <c r="B4" s="186" t="s">
        <v>158</v>
      </c>
      <c r="C4" s="333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</row>
    <row r="5" spans="1:15" s="265" customFormat="1" ht="33.75" customHeight="1">
      <c r="A5" s="275">
        <v>9.3000000000000007</v>
      </c>
      <c r="B5" s="188" t="s">
        <v>207</v>
      </c>
      <c r="C5" s="334"/>
    </row>
    <row r="6" spans="1:15">
      <c r="A6" s="187">
        <v>9.4</v>
      </c>
      <c r="B6" s="186" t="s">
        <v>159</v>
      </c>
    </row>
    <row r="7" spans="1:15" s="252" customFormat="1" ht="33">
      <c r="A7" s="187">
        <v>9.5</v>
      </c>
      <c r="B7" s="188" t="s">
        <v>208</v>
      </c>
    </row>
    <row r="8" spans="1:15" s="252" customFormat="1" ht="33">
      <c r="A8" s="187">
        <v>9.6</v>
      </c>
      <c r="B8" s="188" t="s">
        <v>209</v>
      </c>
    </row>
    <row r="9" spans="1:15" s="252" customFormat="1">
      <c r="A9" s="187">
        <v>9.6999999999999993</v>
      </c>
      <c r="B9" s="188" t="s">
        <v>202</v>
      </c>
    </row>
    <row r="10" spans="1:15">
      <c r="A10" s="187">
        <v>9.8000000000000007</v>
      </c>
      <c r="B10" s="186" t="s">
        <v>210</v>
      </c>
    </row>
    <row r="11" spans="1:15" ht="33">
      <c r="A11" s="187">
        <v>9.9</v>
      </c>
      <c r="B11" s="188" t="s">
        <v>211</v>
      </c>
    </row>
    <row r="12" spans="1:15" s="265" customFormat="1" ht="34.5" customHeight="1">
      <c r="A12" s="284">
        <v>9.1</v>
      </c>
      <c r="B12" s="188" t="s">
        <v>212</v>
      </c>
      <c r="F12" s="285"/>
    </row>
    <row r="13" spans="1:15">
      <c r="A13" s="335">
        <v>9.11</v>
      </c>
      <c r="B13" s="186" t="s">
        <v>160</v>
      </c>
    </row>
    <row r="14" spans="1:15">
      <c r="A14" s="187">
        <v>9.1199999999999992</v>
      </c>
      <c r="B14" s="186" t="s">
        <v>161</v>
      </c>
    </row>
    <row r="15" spans="1:15">
      <c r="A15" s="187">
        <v>9.1300000000000008</v>
      </c>
      <c r="B15" s="186" t="s">
        <v>162</v>
      </c>
    </row>
    <row r="16" spans="1:15">
      <c r="A16" s="187" t="s">
        <v>203</v>
      </c>
      <c r="B16" s="186" t="s">
        <v>213</v>
      </c>
    </row>
    <row r="17" spans="1:3">
      <c r="A17" s="187" t="s">
        <v>204</v>
      </c>
      <c r="B17" s="186" t="s">
        <v>214</v>
      </c>
    </row>
    <row r="18" spans="1:3">
      <c r="A18" s="187">
        <v>9.15</v>
      </c>
      <c r="B18" s="186" t="s">
        <v>215</v>
      </c>
    </row>
    <row r="19" spans="1:3" s="292" customFormat="1" ht="36" customHeight="1">
      <c r="A19" s="289">
        <v>9.16</v>
      </c>
      <c r="B19" s="290" t="s">
        <v>251</v>
      </c>
      <c r="C19" s="291"/>
    </row>
    <row r="20" spans="1:3" s="265" customFormat="1" ht="33">
      <c r="A20" s="275">
        <v>9.17</v>
      </c>
      <c r="B20" s="188" t="s">
        <v>163</v>
      </c>
    </row>
    <row r="21" spans="1:3" s="265" customFormat="1" ht="33" customHeight="1">
      <c r="A21" s="275">
        <v>9.18</v>
      </c>
      <c r="B21" s="188" t="s">
        <v>241</v>
      </c>
    </row>
    <row r="22" spans="1:3" s="265" customFormat="1" ht="33">
      <c r="A22" s="187">
        <v>9.19</v>
      </c>
      <c r="B22" s="188" t="s">
        <v>242</v>
      </c>
    </row>
    <row r="23" spans="1:3">
      <c r="A23" s="284">
        <v>9.1999999999999993</v>
      </c>
      <c r="B23" s="188" t="s">
        <v>205</v>
      </c>
    </row>
    <row r="24" spans="1:3">
      <c r="A24" s="187"/>
      <c r="B24" s="186"/>
    </row>
    <row r="25" spans="1:3">
      <c r="A25" s="292"/>
      <c r="B25" s="279"/>
    </row>
  </sheetData>
  <hyperlinks>
    <hyperlink ref="A3:B3" location="'9.1-9.3 '!A1" display="'9.1-9.3 '!A1" xr:uid="{25EFFFD3-6515-4E49-9252-2BE27C532697}"/>
    <hyperlink ref="A4:B4" location="'9.1-9.3 '!A1" display="'9.1-9.3 '!A1" xr:uid="{33EAC543-B78E-427F-987D-1CB681047971}"/>
    <hyperlink ref="A5:B5" location="'9.1-9.3 '!A1" display="'9.1-9.3 '!A1" xr:uid="{5C713080-64B3-4F0F-891E-6D6D3862A4AA}"/>
    <hyperlink ref="A6:B6" location="'9.4-9.5'!A1" display="'9.4-9.5'!A1" xr:uid="{1BD4D7B7-D5B3-4414-9374-CAAA136A430A}"/>
    <hyperlink ref="A7:B7" location="'9.4-9.5'!A1" display="'9.4-9.5'!A1" xr:uid="{B0860014-1D99-4427-B6BF-B8B4B3DF05CD}"/>
    <hyperlink ref="A8:B8" location="'9.6'!A1" display="'9.6'!A1" xr:uid="{8A9E429C-A865-4A1A-B8AB-F4FEDAFA66B5}"/>
    <hyperlink ref="A10:B10" location="'9.8-9.9'!A1" display="'9.8-9.9'!A1" xr:uid="{DBF03442-F364-4E62-8EAB-843FDD71BE91}"/>
    <hyperlink ref="A11:B11" location="'9.8-9.9'!A1" display="'9.8-9.9'!A1" xr:uid="{0AC69C08-C792-465A-BC08-C5FFB37428EC}"/>
    <hyperlink ref="A12:B12" location="'9.10-9.11'!A1" display="'9.10-9.11'!A1" xr:uid="{A69A709C-DFC6-4A32-B04C-F4ECAC9AEDCF}"/>
    <hyperlink ref="A14:B14" location="'9.12-9.13 '!A1" display="'9.12-9.13 '!A1" xr:uid="{30C1F9EE-7D49-4EE8-A05F-BD296DF43B89}"/>
    <hyperlink ref="A15:B15" location="'9.12-9.13 '!A1" display="'9.12-9.13 '!A1" xr:uid="{77A9D3DD-059A-4906-80F6-0C50D8BB12E4}"/>
    <hyperlink ref="A20:B20" location="'9.16'!A1" display="'9.16'!A1" xr:uid="{305F1546-E4C4-473F-B03B-920EDA99D3A8}"/>
    <hyperlink ref="A21:B21" location="'9.17'!A1" display="'9.17'!A1" xr:uid="{F81565FB-9DA5-4D83-B161-AE0A8E8D90B2}"/>
    <hyperlink ref="A22:B22" location="'9.18'!A1" display="'9.18'!A1" xr:uid="{63A46FEA-27F5-4028-B98F-BBC1B35101DE}"/>
    <hyperlink ref="A23:B23" location="'9.19'!A1" display="'9.19'!A1" xr:uid="{AD0F06C1-E37E-43DC-9198-49007DFFC88E}"/>
    <hyperlink ref="A13:B13" location="'9.10-9.11'!A1" display="'9.10-9.11'!A1" xr:uid="{04EF91D0-7EDB-4645-8CCF-78B9968A8A92}"/>
    <hyperlink ref="A16:B16" location="'9.14 (1)'!A1" display="9.14 (1)" xr:uid="{5C92FFED-CF0F-4105-9272-3B10CB55BBE9}"/>
    <hyperlink ref="A17:B17" location="'9.14 (2)'!A1" display="9.14 (2)" xr:uid="{DB534F4D-1E41-4C7D-A622-21E13D7D6986}"/>
    <hyperlink ref="A18:B18" location="'9.15'!A1" display="'9.15'!A1" xr:uid="{EDF9F673-A3B1-4372-BB1C-0235E4B79BFB}"/>
    <hyperlink ref="A9:B9" location="'9.7'!A1" display="'9.7'!A1" xr:uid="{C833E0CE-F374-4C99-8CB8-C91393B7B0D8}"/>
    <hyperlink ref="A19:B19" location="'9.16'!A1" display="'9.16'!A1" xr:uid="{3607ED8A-CC4A-46D5-B1D7-AE8371A8B333}"/>
    <hyperlink ref="B3" location="'9.1-9.3'!Print_Area" display="Bilangan hotel mengikut lokasi, W.P. Kuala Lumpur, 2021" xr:uid="{47B5A2FA-B88A-486C-8214-86CFF37740E2}"/>
    <hyperlink ref="B4" location="'9.1-9.3'!Print_Area" display="Siri masa ringkasan penawaran sedia ada bilik hotel mengikut negeri, 2015-2021" xr:uid="{418101E1-567D-4963-BB3E-6AC2490C7527}"/>
    <hyperlink ref="B5" location="'9.1-9.3'!Print_Area" display="Siri masa ringkasan penawaran sedia ada bilik hotel mengikut penarafan bintang, W.P. Kuala Lumpur, 2015-2021" xr:uid="{9A1C833B-8929-4AA5-991B-D349803D50AD}"/>
    <hyperlink ref="B20" location="'9.17'!Print_Area" display="Jumlah dan jenis pelaburan projek pembuatan yang diluluskan mengikut negeri, Malaysia, 2018-2021" xr:uid="{BCD5C3E9-A8AF-4A73-A874-D04A5E797DF2}"/>
    <hyperlink ref="A20" location="'9.17'!Print_Area" display="'9.17'!Print_Area" xr:uid="{203801DF-762D-4EEB-AF93-DD9710939ACB}"/>
    <hyperlink ref="B21" location="'9.18'!Print_Area" display="Jumlah dan jenis pelaburan projek pembuatan yang diluluskan mengikut industri, W.P. Kuala Lumpur, 2018-2021" xr:uid="{2109D024-571E-408D-8FDF-9BE08C46745B}"/>
    <hyperlink ref="A21" location="'9.18'!Print_Area" display="'9.18'!Print_Area" xr:uid="{95C615BF-F871-40FA-8EF7-B0916B1AE936}"/>
    <hyperlink ref="A22" location="'9.19'!A1" display="'9.19'!A1" xr:uid="{4DA15356-157F-4C2F-8941-64CA51996329}"/>
    <hyperlink ref="B22" location="'9.19'!A1" display="Nilai pelaburan projek pembuatan yang diluluskan oleh penyertaan asing mengikut negara, W.P. Kuala Lumpur, 2018-2021" xr:uid="{AFDD900E-0636-4E60-8FE8-9DBD3800421C}"/>
    <hyperlink ref="A23" location="'9.20'!A1" display="'9.20'!A1" xr:uid="{984BE02E-F2BE-47E5-A51A-C83907C007AB}"/>
    <hyperlink ref="B23" location="'9.20'!A1" display="Statistik terpilih internet dan media sosial mengikut negeri, 2020" xr:uid="{FA8CFADB-4918-4ED9-A28D-985906A78D87}"/>
    <hyperlink ref="A19" location="'9.16'!A1" display="'9.16'!A1" xr:uid="{51ABF636-3A30-4F33-96FA-50D6EA7AA42E}"/>
    <hyperlink ref="B19" location="'9.16'!A1" display="Aliran Masuk Pelaburan Langsung Asing (FDI) mengikut rantau dan ekonomi, 2016-2021, USD juta" xr:uid="{FCF4D853-06AA-44C8-B33D-0E541643F8B5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2CC0-6D5F-43AA-9CCE-CAA4CDD9D58A}">
  <dimension ref="A1:Y50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96.140625" customWidth="1"/>
    <col min="5" max="5" width="2.140625" customWidth="1"/>
  </cols>
  <sheetData>
    <row r="1" spans="1:25" s="194" customFormat="1" ht="23.25" customHeight="1">
      <c r="A1" s="381" t="s">
        <v>181</v>
      </c>
      <c r="B1" s="381"/>
      <c r="C1" s="381"/>
      <c r="D1" s="381"/>
      <c r="E1" s="381"/>
      <c r="F1" s="271"/>
      <c r="G1" s="271"/>
      <c r="H1" s="271"/>
      <c r="I1" s="271"/>
      <c r="J1" s="271"/>
      <c r="K1" s="270"/>
      <c r="L1" s="270"/>
      <c r="M1" s="270"/>
    </row>
    <row r="2" spans="1:25" s="5" customFormat="1" ht="30" customHeight="1">
      <c r="A2" s="377" t="s">
        <v>262</v>
      </c>
      <c r="B2" s="377"/>
      <c r="C2" s="41"/>
      <c r="D2" s="41">
        <v>2020</v>
      </c>
      <c r="E2" s="41"/>
      <c r="F2" s="271"/>
      <c r="G2" s="271"/>
      <c r="H2" s="271"/>
      <c r="I2" s="271"/>
      <c r="J2" s="271"/>
      <c r="K2" s="270"/>
      <c r="L2" s="270"/>
      <c r="M2" s="270"/>
    </row>
    <row r="3" spans="1:25" s="201" customFormat="1" ht="15.75" customHeight="1">
      <c r="A3" s="196"/>
      <c r="B3" s="197"/>
      <c r="C3" s="198"/>
      <c r="D3" s="199"/>
      <c r="E3" s="200"/>
      <c r="F3" s="271"/>
      <c r="G3" s="271"/>
      <c r="H3" s="271"/>
      <c r="I3" s="271"/>
      <c r="J3" s="271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</row>
    <row r="4" spans="1:25" s="201" customFormat="1" ht="15" customHeight="1">
      <c r="A4" s="202" t="s">
        <v>260</v>
      </c>
      <c r="B4" s="198"/>
      <c r="C4" s="203"/>
      <c r="D4" s="204"/>
      <c r="E4" s="198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</row>
    <row r="5" spans="1:25" s="201" customFormat="1" ht="7.5" customHeight="1">
      <c r="A5" s="205"/>
      <c r="B5" s="198"/>
      <c r="C5" s="206"/>
      <c r="D5" s="207"/>
      <c r="E5" s="206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</row>
    <row r="6" spans="1:25" s="201" customFormat="1" ht="15" customHeight="1">
      <c r="A6" s="208" t="s">
        <v>0</v>
      </c>
      <c r="B6" s="209"/>
      <c r="C6" s="203"/>
      <c r="D6" s="240">
        <v>3.14</v>
      </c>
      <c r="E6" s="206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s="201" customFormat="1" ht="15" customHeight="1">
      <c r="A7" s="211" t="s">
        <v>169</v>
      </c>
      <c r="B7" s="209"/>
      <c r="C7" s="212"/>
      <c r="D7" s="245"/>
      <c r="E7" s="198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</row>
    <row r="8" spans="1:25" s="201" customFormat="1" ht="15" customHeight="1">
      <c r="A8" s="214" t="s">
        <v>170</v>
      </c>
      <c r="B8" s="209"/>
      <c r="C8" s="212"/>
      <c r="D8" s="247" t="s">
        <v>180</v>
      </c>
      <c r="E8" s="198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</row>
    <row r="9" spans="1:25" s="201" customFormat="1" ht="15" customHeight="1">
      <c r="A9" s="214" t="s">
        <v>171</v>
      </c>
      <c r="B9" s="209"/>
      <c r="C9" s="212"/>
      <c r="D9" s="247" t="s">
        <v>180</v>
      </c>
      <c r="E9" s="198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</row>
    <row r="10" spans="1:25" s="201" customFormat="1" ht="15" customHeight="1">
      <c r="A10" s="211" t="s">
        <v>172</v>
      </c>
      <c r="B10" s="209"/>
      <c r="C10" s="212"/>
      <c r="D10" s="247"/>
      <c r="E10" s="198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</row>
    <row r="11" spans="1:25" s="201" customFormat="1" ht="15" customHeight="1">
      <c r="A11" s="216" t="s">
        <v>173</v>
      </c>
      <c r="B11" s="209"/>
      <c r="C11" s="212"/>
      <c r="D11" s="247">
        <v>4.2300000000000004</v>
      </c>
      <c r="E11" s="198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</row>
    <row r="12" spans="1:25" s="201" customFormat="1" ht="15" customHeight="1">
      <c r="A12" s="214" t="s">
        <v>174</v>
      </c>
      <c r="B12" s="209"/>
      <c r="C12" s="212"/>
      <c r="D12" s="247">
        <v>1.65</v>
      </c>
      <c r="E12" s="198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</row>
    <row r="13" spans="1:25" s="201" customFormat="1" ht="7.5" customHeight="1">
      <c r="A13" s="217"/>
      <c r="B13" s="206"/>
      <c r="C13" s="212"/>
      <c r="D13" s="247"/>
      <c r="E13" s="198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01" customFormat="1" ht="15" customHeight="1">
      <c r="A14" s="218" t="s">
        <v>167</v>
      </c>
      <c r="B14" s="206"/>
      <c r="C14" s="212"/>
      <c r="D14" s="247"/>
      <c r="E14" s="198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s="201" customFormat="1" ht="15" customHeight="1">
      <c r="A15" s="219" t="s">
        <v>234</v>
      </c>
      <c r="B15" s="209"/>
      <c r="C15" s="220"/>
      <c r="D15" s="247">
        <v>5.454545454545455</v>
      </c>
      <c r="E15" s="198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</row>
    <row r="16" spans="1:25" s="201" customFormat="1" ht="15" customHeight="1">
      <c r="A16" s="219" t="s">
        <v>235</v>
      </c>
      <c r="B16" s="209"/>
      <c r="C16" s="220"/>
      <c r="D16" s="247">
        <v>1.7391304347826089</v>
      </c>
      <c r="E16" s="198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</row>
    <row r="17" spans="1:25" s="201" customFormat="1" ht="15" customHeight="1">
      <c r="A17" s="219" t="s">
        <v>175</v>
      </c>
      <c r="B17" s="209"/>
      <c r="C17" s="220"/>
      <c r="D17" s="247">
        <v>2.0350877192982457</v>
      </c>
      <c r="E17" s="198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</row>
    <row r="18" spans="1:25" s="201" customFormat="1" ht="15" customHeight="1">
      <c r="A18" s="219" t="s">
        <v>176</v>
      </c>
      <c r="B18" s="209"/>
      <c r="C18" s="220"/>
      <c r="D18" s="247">
        <v>2.2474747474747478</v>
      </c>
      <c r="E18" s="198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</row>
    <row r="19" spans="1:25" s="201" customFormat="1" ht="15" customHeight="1">
      <c r="A19" s="219" t="s">
        <v>177</v>
      </c>
      <c r="B19" s="209"/>
      <c r="C19" s="220"/>
      <c r="D19" s="247">
        <v>8.2857142857142847</v>
      </c>
      <c r="E19" s="198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</row>
    <row r="20" spans="1:25" s="201" customFormat="1" ht="15" customHeight="1">
      <c r="A20" s="219" t="s">
        <v>236</v>
      </c>
      <c r="B20" s="206"/>
      <c r="C20" s="212"/>
      <c r="D20" s="247">
        <v>1.3433583959899751</v>
      </c>
      <c r="E20" s="198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</row>
    <row r="21" spans="1:25" s="201" customFormat="1" ht="15" customHeight="1">
      <c r="A21" s="219" t="s">
        <v>237</v>
      </c>
      <c r="B21" s="206"/>
      <c r="C21" s="212"/>
      <c r="D21" s="247">
        <v>0.9518599562363238</v>
      </c>
      <c r="E21" s="198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</row>
    <row r="22" spans="1:25" s="201" customFormat="1" ht="15" customHeight="1">
      <c r="A22" s="219" t="s">
        <v>238</v>
      </c>
      <c r="B22" s="206"/>
      <c r="C22" s="212"/>
      <c r="D22" s="247">
        <v>0.90715048025613665</v>
      </c>
      <c r="E22" s="198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s="201" customFormat="1" ht="15" customHeight="1">
      <c r="A23" s="219" t="s">
        <v>239</v>
      </c>
      <c r="B23" s="206"/>
      <c r="C23" s="212"/>
      <c r="D23" s="241">
        <v>3.2091503267973858</v>
      </c>
      <c r="E23" s="198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</row>
    <row r="24" spans="1:25" s="201" customFormat="1" ht="15" customHeight="1">
      <c r="A24" s="219" t="s">
        <v>178</v>
      </c>
      <c r="B24" s="221"/>
      <c r="C24" s="222"/>
      <c r="D24" s="241">
        <v>7.6123170116102985</v>
      </c>
      <c r="E24" s="224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</row>
    <row r="25" spans="1:25" s="201" customFormat="1" ht="7.5" customHeight="1">
      <c r="A25" s="225"/>
      <c r="B25" s="225"/>
      <c r="C25" s="226"/>
      <c r="D25" s="226"/>
      <c r="E25" s="226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</row>
    <row r="26" spans="1:25" s="201" customFormat="1" ht="7.5" customHeight="1">
      <c r="A26" s="228"/>
      <c r="B26" s="229"/>
      <c r="C26" s="230"/>
      <c r="D26" s="231"/>
      <c r="E26" s="198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</row>
    <row r="27" spans="1:25" s="201" customFormat="1" ht="15" customHeight="1">
      <c r="A27" s="202" t="s">
        <v>261</v>
      </c>
      <c r="B27" s="198"/>
      <c r="C27" s="203"/>
      <c r="D27" s="204"/>
      <c r="E27" s="198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</row>
    <row r="28" spans="1:25" s="201" customFormat="1" ht="7.5" customHeight="1">
      <c r="A28" s="205"/>
      <c r="B28" s="198"/>
      <c r="C28" s="212"/>
      <c r="D28" s="231"/>
      <c r="E28" s="206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</row>
    <row r="29" spans="1:25" s="201" customFormat="1" ht="15" customHeight="1">
      <c r="A29" s="208" t="s">
        <v>0</v>
      </c>
      <c r="B29" s="209"/>
      <c r="C29" s="203"/>
      <c r="D29" s="240">
        <v>3.07</v>
      </c>
      <c r="E29" s="206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</row>
    <row r="30" spans="1:25" s="201" customFormat="1" ht="15" customHeight="1">
      <c r="A30" s="211" t="s">
        <v>169</v>
      </c>
      <c r="B30" s="209"/>
      <c r="C30" s="206"/>
      <c r="D30" s="245"/>
      <c r="E30" s="198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</row>
    <row r="31" spans="1:25" s="201" customFormat="1" ht="15" customHeight="1">
      <c r="A31" s="214" t="s">
        <v>170</v>
      </c>
      <c r="B31" s="209"/>
      <c r="C31" s="220"/>
      <c r="D31" s="247" t="s">
        <v>180</v>
      </c>
      <c r="E31" s="198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01" customFormat="1" ht="15" customHeight="1">
      <c r="A32" s="214" t="s">
        <v>171</v>
      </c>
      <c r="B32" s="209"/>
      <c r="C32" s="220"/>
      <c r="D32" s="247" t="s">
        <v>180</v>
      </c>
      <c r="E32" s="198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</row>
    <row r="33" spans="1:25" s="201" customFormat="1" ht="15" customHeight="1">
      <c r="A33" s="211" t="s">
        <v>172</v>
      </c>
      <c r="B33" s="209"/>
      <c r="C33" s="235"/>
      <c r="D33" s="247"/>
      <c r="E33" s="198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</row>
    <row r="34" spans="1:25" s="201" customFormat="1" ht="15" customHeight="1">
      <c r="A34" s="216" t="s">
        <v>173</v>
      </c>
      <c r="B34" s="209"/>
      <c r="C34" s="220"/>
      <c r="D34" s="247">
        <v>5.34</v>
      </c>
      <c r="E34" s="198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</row>
    <row r="35" spans="1:25" s="201" customFormat="1" ht="15" customHeight="1">
      <c r="A35" s="214" t="s">
        <v>174</v>
      </c>
      <c r="B35" s="209"/>
      <c r="C35" s="220"/>
      <c r="D35" s="254" t="s">
        <v>148</v>
      </c>
      <c r="E35" s="198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</row>
    <row r="36" spans="1:25" s="201" customFormat="1" ht="7.5" customHeight="1">
      <c r="A36" s="217"/>
      <c r="B36" s="206"/>
      <c r="C36" s="235"/>
      <c r="D36" s="245"/>
      <c r="E36" s="198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s="201" customFormat="1" ht="15" customHeight="1">
      <c r="A37" s="218" t="s">
        <v>167</v>
      </c>
      <c r="B37" s="206"/>
      <c r="C37" s="206"/>
      <c r="D37" s="247"/>
      <c r="E37" s="198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</row>
    <row r="38" spans="1:25" s="201" customFormat="1" ht="15" customHeight="1">
      <c r="A38" s="219" t="s">
        <v>234</v>
      </c>
      <c r="B38" s="209"/>
      <c r="C38" s="220"/>
      <c r="D38" s="254" t="s">
        <v>148</v>
      </c>
      <c r="E38" s="198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</row>
    <row r="39" spans="1:25" s="201" customFormat="1" ht="15" customHeight="1">
      <c r="A39" s="219" t="s">
        <v>235</v>
      </c>
      <c r="B39" s="209"/>
      <c r="C39" s="220"/>
      <c r="D39" s="247" t="s">
        <v>148</v>
      </c>
      <c r="E39" s="198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</row>
    <row r="40" spans="1:25" s="201" customFormat="1" ht="15" customHeight="1">
      <c r="A40" s="219" t="s">
        <v>175</v>
      </c>
      <c r="B40" s="209"/>
      <c r="C40" s="220"/>
      <c r="D40" s="247">
        <v>1.169590643274854</v>
      </c>
      <c r="E40" s="198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</row>
    <row r="41" spans="1:25" s="201" customFormat="1" ht="15" customHeight="1">
      <c r="A41" s="219" t="s">
        <v>176</v>
      </c>
      <c r="B41" s="209"/>
      <c r="C41" s="220"/>
      <c r="D41" s="254">
        <v>15.151515151515152</v>
      </c>
      <c r="E41" s="198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</row>
    <row r="42" spans="1:25" s="201" customFormat="1" ht="15" customHeight="1">
      <c r="A42" s="219" t="s">
        <v>177</v>
      </c>
      <c r="B42" s="209"/>
      <c r="C42" s="220"/>
      <c r="D42" s="247" t="s">
        <v>148</v>
      </c>
      <c r="E42" s="198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</row>
    <row r="43" spans="1:25" s="201" customFormat="1" ht="15" customHeight="1">
      <c r="A43" s="219" t="s">
        <v>236</v>
      </c>
      <c r="B43" s="206"/>
      <c r="C43" s="212"/>
      <c r="D43" s="247" t="s">
        <v>148</v>
      </c>
      <c r="E43" s="198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</row>
    <row r="44" spans="1:25" s="201" customFormat="1" ht="15" customHeight="1">
      <c r="A44" s="219" t="s">
        <v>237</v>
      </c>
      <c r="B44" s="206"/>
      <c r="C44" s="212"/>
      <c r="D44" s="254" t="s">
        <v>148</v>
      </c>
      <c r="E44" s="198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</row>
    <row r="45" spans="1:25" s="201" customFormat="1" ht="15" customHeight="1">
      <c r="A45" s="219" t="s">
        <v>238</v>
      </c>
      <c r="B45" s="206"/>
      <c r="C45" s="212"/>
      <c r="D45" s="247" t="s">
        <v>148</v>
      </c>
      <c r="E45" s="198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</row>
    <row r="46" spans="1:25" s="201" customFormat="1" ht="15" customHeight="1">
      <c r="A46" s="219" t="s">
        <v>239</v>
      </c>
      <c r="B46" s="206"/>
      <c r="C46" s="212"/>
      <c r="D46" s="247">
        <v>5.2287581699346406</v>
      </c>
      <c r="E46" s="198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s="201" customFormat="1" ht="15" customHeight="1">
      <c r="A47" s="219" t="s">
        <v>178</v>
      </c>
      <c r="B47" s="206"/>
      <c r="C47" s="212"/>
      <c r="D47" s="241">
        <v>3.5335689045936398</v>
      </c>
      <c r="E47" s="198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</row>
    <row r="48" spans="1:25" s="201" customFormat="1" ht="7.5" customHeight="1" thickBot="1">
      <c r="A48" s="225"/>
      <c r="B48" s="225"/>
      <c r="C48" s="225"/>
      <c r="D48" s="237"/>
      <c r="E48" s="225"/>
      <c r="F48" s="380"/>
      <c r="G48" s="380"/>
      <c r="H48" s="380"/>
      <c r="I48" s="380"/>
      <c r="J48" s="380"/>
      <c r="K48" s="380"/>
      <c r="L48" s="380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</row>
    <row r="49" spans="1:14" s="5" customFormat="1" ht="42.75" customHeight="1">
      <c r="A49" s="379" t="s">
        <v>168</v>
      </c>
      <c r="B49" s="379"/>
      <c r="C49" s="379"/>
      <c r="D49" s="379"/>
      <c r="E49" s="195"/>
      <c r="F49" s="380"/>
      <c r="G49" s="380"/>
      <c r="H49" s="380"/>
      <c r="I49" s="380"/>
      <c r="J49" s="380"/>
      <c r="K49" s="380"/>
      <c r="L49" s="380"/>
      <c r="M49" s="32"/>
      <c r="N49" s="32"/>
    </row>
    <row r="50" spans="1:14">
      <c r="A50" s="305" t="s">
        <v>84</v>
      </c>
      <c r="B50" s="32"/>
      <c r="C50" s="32"/>
      <c r="D50" s="32"/>
      <c r="E50" s="32"/>
    </row>
  </sheetData>
  <mergeCells count="4">
    <mergeCell ref="A2:B2"/>
    <mergeCell ref="A1:E1"/>
    <mergeCell ref="A49:D49"/>
    <mergeCell ref="F48:L49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60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8347-7299-4A4E-9AB5-4966E5488954}">
  <dimension ref="A1:M28"/>
  <sheetViews>
    <sheetView view="pageBreakPreview" zoomScaleNormal="100" zoomScaleSheetLayoutView="100" workbookViewId="0"/>
  </sheetViews>
  <sheetFormatPr defaultRowHeight="15"/>
  <cols>
    <col min="3" max="3" width="32.42578125" style="277" customWidth="1"/>
    <col min="7" max="7" width="2.5703125" customWidth="1"/>
  </cols>
  <sheetData>
    <row r="1" spans="1:13" s="194" customFormat="1">
      <c r="A1" s="317" t="s">
        <v>248</v>
      </c>
      <c r="B1" s="318"/>
      <c r="C1" s="318"/>
      <c r="D1" s="318"/>
      <c r="E1" s="318"/>
      <c r="F1" s="198"/>
      <c r="G1" s="198"/>
      <c r="H1" s="283"/>
      <c r="I1" s="283"/>
      <c r="J1" s="283"/>
      <c r="K1" s="282"/>
      <c r="L1" s="282"/>
      <c r="M1" s="282"/>
    </row>
    <row r="2" spans="1:13" s="5" customFormat="1" ht="30" customHeight="1">
      <c r="A2" s="382"/>
      <c r="B2" s="382"/>
      <c r="C2" s="41"/>
      <c r="D2" s="41">
        <v>2018</v>
      </c>
      <c r="E2" s="41">
        <v>2019</v>
      </c>
      <c r="F2" s="41">
        <v>2020</v>
      </c>
      <c r="G2" s="41"/>
      <c r="H2" s="283"/>
      <c r="I2" s="283"/>
      <c r="J2" s="283"/>
      <c r="K2" s="282"/>
      <c r="L2" s="282"/>
      <c r="M2" s="282"/>
    </row>
    <row r="3" spans="1:13" s="280" customFormat="1" ht="12.95" customHeight="1">
      <c r="A3" s="273" t="s">
        <v>182</v>
      </c>
      <c r="B3" s="276"/>
      <c r="C3" s="276"/>
      <c r="D3" s="274">
        <v>615.05299994928237</v>
      </c>
      <c r="E3" s="274">
        <v>561.72</v>
      </c>
      <c r="F3" s="274">
        <v>413.95</v>
      </c>
      <c r="G3" s="255"/>
    </row>
    <row r="4" spans="1:13" s="280" customFormat="1" ht="12.95" customHeight="1">
      <c r="A4" s="256"/>
      <c r="B4" s="256"/>
      <c r="C4" s="256"/>
      <c r="D4" s="269"/>
      <c r="E4" s="274"/>
      <c r="F4" s="274"/>
      <c r="G4" s="255"/>
    </row>
    <row r="5" spans="1:13" s="280" customFormat="1" ht="12.95" customHeight="1">
      <c r="A5" s="249" t="s">
        <v>183</v>
      </c>
      <c r="B5" s="249"/>
      <c r="C5" s="249"/>
      <c r="D5" s="251">
        <v>12127</v>
      </c>
      <c r="E5" s="251">
        <v>11172</v>
      </c>
      <c r="F5" s="251">
        <v>8301</v>
      </c>
      <c r="G5" s="255"/>
    </row>
    <row r="6" spans="1:13" s="280" customFormat="1" ht="12.95" customHeight="1">
      <c r="A6" s="253"/>
      <c r="B6" s="249"/>
      <c r="C6" s="249"/>
      <c r="D6" s="248"/>
      <c r="E6" s="251"/>
      <c r="F6" s="251"/>
      <c r="G6" s="255"/>
    </row>
    <row r="7" spans="1:13" s="281" customFormat="1" ht="12.95" customHeight="1">
      <c r="A7" s="256" t="s">
        <v>184</v>
      </c>
      <c r="B7" s="256"/>
      <c r="C7" s="256"/>
      <c r="D7" s="274">
        <v>3137</v>
      </c>
      <c r="E7" s="274">
        <v>2914</v>
      </c>
      <c r="F7" s="274">
        <v>1948</v>
      </c>
      <c r="G7" s="273"/>
    </row>
    <row r="8" spans="1:13" s="280" customFormat="1" ht="12.95" customHeight="1">
      <c r="A8" s="267" t="s">
        <v>185</v>
      </c>
      <c r="B8" s="249"/>
      <c r="C8" s="249"/>
      <c r="D8" s="251">
        <v>33</v>
      </c>
      <c r="E8" s="251">
        <v>22</v>
      </c>
      <c r="F8" s="251">
        <v>25</v>
      </c>
      <c r="G8" s="255"/>
    </row>
    <row r="9" spans="1:13" s="280" customFormat="1" ht="12.95" customHeight="1">
      <c r="A9" s="267" t="s">
        <v>186</v>
      </c>
      <c r="B9" s="249"/>
      <c r="C9" s="249"/>
      <c r="D9" s="251">
        <v>112</v>
      </c>
      <c r="E9" s="251">
        <v>122</v>
      </c>
      <c r="F9" s="251">
        <v>88</v>
      </c>
      <c r="G9" s="255"/>
    </row>
    <row r="10" spans="1:13" s="280" customFormat="1" ht="12.95" customHeight="1">
      <c r="A10" s="267" t="s">
        <v>249</v>
      </c>
      <c r="B10" s="249"/>
      <c r="C10" s="249"/>
      <c r="D10" s="251">
        <v>2472</v>
      </c>
      <c r="E10" s="251">
        <v>2265</v>
      </c>
      <c r="F10" s="251">
        <v>1457</v>
      </c>
      <c r="G10" s="255"/>
    </row>
    <row r="11" spans="1:13" s="280" customFormat="1" ht="12.95" customHeight="1">
      <c r="A11" s="267" t="s">
        <v>187</v>
      </c>
      <c r="B11" s="249"/>
      <c r="C11" s="249"/>
      <c r="D11" s="251">
        <v>520</v>
      </c>
      <c r="E11" s="251">
        <v>505</v>
      </c>
      <c r="F11" s="251">
        <v>378</v>
      </c>
      <c r="G11" s="255"/>
    </row>
    <row r="12" spans="1:13" s="280" customFormat="1" ht="12.95" customHeight="1">
      <c r="A12" s="253"/>
      <c r="B12" s="249"/>
      <c r="C12" s="249"/>
      <c r="D12" s="248"/>
      <c r="E12" s="251"/>
      <c r="F12" s="251"/>
      <c r="G12" s="255"/>
    </row>
    <row r="13" spans="1:13" s="281" customFormat="1" ht="12.95" customHeight="1">
      <c r="A13" s="256" t="s">
        <v>188</v>
      </c>
      <c r="B13" s="256"/>
      <c r="C13" s="256"/>
      <c r="D13" s="274">
        <v>8990</v>
      </c>
      <c r="E13" s="274">
        <v>8258</v>
      </c>
      <c r="F13" s="274">
        <v>6353</v>
      </c>
      <c r="G13" s="273"/>
    </row>
    <row r="14" spans="1:13" s="280" customFormat="1" ht="12.95" customHeight="1">
      <c r="A14" s="253"/>
      <c r="B14" s="249"/>
      <c r="C14" s="249"/>
      <c r="D14" s="248"/>
      <c r="E14" s="251"/>
      <c r="F14" s="251"/>
      <c r="G14" s="255"/>
    </row>
    <row r="15" spans="1:13" s="280" customFormat="1" ht="12.95" customHeight="1">
      <c r="A15" s="267" t="s">
        <v>189</v>
      </c>
      <c r="B15" s="249"/>
      <c r="C15" s="249"/>
      <c r="D15" s="251">
        <v>1104</v>
      </c>
      <c r="E15" s="251">
        <v>1087</v>
      </c>
      <c r="F15" s="251">
        <v>949</v>
      </c>
      <c r="G15" s="255"/>
    </row>
    <row r="16" spans="1:13" s="280" customFormat="1" ht="12.95" customHeight="1">
      <c r="A16" s="244"/>
      <c r="B16" s="249"/>
      <c r="C16" s="249"/>
      <c r="D16" s="257"/>
      <c r="E16" s="251"/>
      <c r="F16" s="251"/>
      <c r="G16" s="255"/>
    </row>
    <row r="17" spans="1:10" s="280" customFormat="1" ht="12.95" customHeight="1">
      <c r="A17" s="272" t="s">
        <v>190</v>
      </c>
      <c r="B17" s="249"/>
      <c r="C17" s="249"/>
      <c r="D17" s="257"/>
      <c r="E17" s="251"/>
      <c r="F17" s="251"/>
      <c r="G17" s="255"/>
    </row>
    <row r="18" spans="1:10" s="280" customFormat="1" ht="12.95" customHeight="1">
      <c r="A18" s="263" t="s">
        <v>191</v>
      </c>
      <c r="B18" s="249"/>
      <c r="C18" s="249"/>
      <c r="D18" s="251">
        <v>253</v>
      </c>
      <c r="E18" s="251">
        <v>254</v>
      </c>
      <c r="F18" s="251">
        <v>147</v>
      </c>
      <c r="G18" s="255"/>
    </row>
    <row r="19" spans="1:10" s="280" customFormat="1" ht="12.95" customHeight="1">
      <c r="A19" s="263" t="s">
        <v>192</v>
      </c>
      <c r="B19" s="249"/>
      <c r="C19" s="249"/>
      <c r="D19" s="251">
        <v>1482</v>
      </c>
      <c r="E19" s="251">
        <v>1423</v>
      </c>
      <c r="F19" s="251">
        <v>1000</v>
      </c>
      <c r="G19" s="255"/>
    </row>
    <row r="20" spans="1:10" s="280" customFormat="1" ht="12.95" customHeight="1">
      <c r="A20" s="263" t="s">
        <v>193</v>
      </c>
      <c r="B20" s="249"/>
      <c r="C20" s="249"/>
      <c r="D20" s="251">
        <v>3030</v>
      </c>
      <c r="E20" s="251">
        <v>2763</v>
      </c>
      <c r="F20" s="251">
        <v>2200</v>
      </c>
      <c r="G20" s="255"/>
    </row>
    <row r="21" spans="1:10" s="280" customFormat="1" ht="12.95" customHeight="1">
      <c r="A21" s="267"/>
      <c r="B21" s="249"/>
      <c r="C21" s="249"/>
      <c r="D21" s="257"/>
      <c r="E21" s="251"/>
      <c r="F21" s="251"/>
      <c r="G21" s="255"/>
    </row>
    <row r="22" spans="1:10" s="280" customFormat="1" ht="12.95" customHeight="1">
      <c r="A22" s="267" t="s">
        <v>194</v>
      </c>
      <c r="B22" s="249"/>
      <c r="C22" s="249"/>
      <c r="D22" s="251">
        <v>3</v>
      </c>
      <c r="E22" s="251">
        <v>2</v>
      </c>
      <c r="F22" s="251" t="s">
        <v>148</v>
      </c>
      <c r="G22" s="255"/>
    </row>
    <row r="23" spans="1:10" s="280" customFormat="1" ht="13.9" customHeight="1">
      <c r="A23" s="267"/>
      <c r="B23" s="249"/>
      <c r="C23" s="249"/>
      <c r="D23" s="257"/>
      <c r="E23" s="251"/>
      <c r="F23" s="251"/>
      <c r="G23" s="255"/>
    </row>
    <row r="24" spans="1:10" s="280" customFormat="1" ht="13.9" customHeight="1">
      <c r="A24" s="267" t="s">
        <v>195</v>
      </c>
      <c r="B24" s="249"/>
      <c r="C24" s="249"/>
      <c r="D24" s="251">
        <v>3118</v>
      </c>
      <c r="E24" s="251">
        <v>2729</v>
      </c>
      <c r="F24" s="251">
        <v>2057</v>
      </c>
      <c r="G24" s="255"/>
    </row>
    <row r="25" spans="1:10" s="280" customFormat="1" ht="6" customHeight="1" thickBot="1">
      <c r="A25" s="261"/>
      <c r="B25" s="242"/>
      <c r="C25" s="242"/>
      <c r="D25" s="260"/>
      <c r="E25" s="259"/>
      <c r="F25" s="259"/>
      <c r="G25" s="246"/>
    </row>
    <row r="26" spans="1:10" s="280" customFormat="1" ht="13.5">
      <c r="A26" s="258" t="s">
        <v>196</v>
      </c>
      <c r="B26" s="249"/>
      <c r="C26" s="249"/>
      <c r="D26" s="255"/>
      <c r="E26" s="264"/>
      <c r="F26" s="257"/>
      <c r="G26" s="255"/>
    </row>
    <row r="27" spans="1:10" s="250" customFormat="1" ht="16.5" customHeight="1">
      <c r="A27" s="305" t="s">
        <v>84</v>
      </c>
      <c r="B27" s="332"/>
      <c r="C27" s="332"/>
      <c r="D27" s="332"/>
      <c r="E27" s="332"/>
      <c r="F27" s="332"/>
      <c r="G27" s="332"/>
      <c r="H27" s="243"/>
      <c r="I27" s="243"/>
      <c r="J27" s="268"/>
    </row>
    <row r="28" spans="1:10" s="250" customFormat="1" ht="33.75" customHeight="1">
      <c r="A28" s="383" t="s">
        <v>250</v>
      </c>
      <c r="B28" s="383"/>
      <c r="C28" s="383"/>
      <c r="D28" s="383"/>
      <c r="E28" s="383"/>
      <c r="F28" s="383"/>
      <c r="G28" s="383"/>
      <c r="H28" s="239"/>
      <c r="I28" s="266"/>
    </row>
  </sheetData>
  <mergeCells count="2">
    <mergeCell ref="A2:B2"/>
    <mergeCell ref="A28:G2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3C84-3EAD-4533-B7BE-96FEBEC1411D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277" customWidth="1"/>
    <col min="2" max="7" width="11.5703125" style="277" customWidth="1"/>
    <col min="8" max="16384" width="9.140625" style="277"/>
  </cols>
  <sheetData>
    <row r="1" spans="1:23" s="194" customFormat="1">
      <c r="A1" s="378" t="s">
        <v>240</v>
      </c>
      <c r="B1" s="378"/>
      <c r="C1" s="378"/>
      <c r="D1" s="378"/>
      <c r="E1" s="378"/>
      <c r="F1" s="378"/>
      <c r="G1" s="378"/>
      <c r="H1" s="283"/>
      <c r="I1" s="282"/>
      <c r="J1" s="282"/>
      <c r="K1" s="282"/>
    </row>
    <row r="2" spans="1:23" s="5" customFormat="1" ht="30" customHeight="1">
      <c r="A2" s="191" t="s">
        <v>112</v>
      </c>
      <c r="B2" s="190">
        <v>2016</v>
      </c>
      <c r="C2" s="190">
        <v>2017</v>
      </c>
      <c r="D2" s="190">
        <v>2018</v>
      </c>
      <c r="E2" s="190">
        <v>2019</v>
      </c>
      <c r="F2" s="190">
        <v>2020</v>
      </c>
      <c r="G2" s="190">
        <v>2021</v>
      </c>
      <c r="H2" s="283"/>
      <c r="I2" s="282"/>
      <c r="J2" s="282"/>
      <c r="K2" s="282"/>
    </row>
    <row r="3" spans="1:23" s="201" customFormat="1" ht="22.5" customHeight="1">
      <c r="A3" s="273" t="s">
        <v>223</v>
      </c>
      <c r="B3" s="274">
        <v>2045424</v>
      </c>
      <c r="C3" s="274">
        <v>1632639</v>
      </c>
      <c r="D3" s="274">
        <v>1448276</v>
      </c>
      <c r="E3" s="274">
        <v>1480626</v>
      </c>
      <c r="F3" s="274">
        <v>963139</v>
      </c>
      <c r="G3" s="274">
        <v>1582310</v>
      </c>
      <c r="H3" s="283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</row>
    <row r="4" spans="1:23" s="201" customFormat="1" ht="22.5" customHeight="1">
      <c r="A4" s="256" t="s">
        <v>224</v>
      </c>
      <c r="B4" s="274">
        <v>1384814</v>
      </c>
      <c r="C4" s="274">
        <v>937683</v>
      </c>
      <c r="D4" s="274">
        <v>753320</v>
      </c>
      <c r="E4" s="274">
        <v>764456</v>
      </c>
      <c r="F4" s="274">
        <v>319190</v>
      </c>
      <c r="G4" s="274">
        <v>745739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</row>
    <row r="5" spans="1:23" s="201" customFormat="1" ht="22.5" customHeight="1">
      <c r="A5" s="267" t="s">
        <v>225</v>
      </c>
      <c r="B5" s="251">
        <v>794426</v>
      </c>
      <c r="C5" s="251">
        <v>513250</v>
      </c>
      <c r="D5" s="251">
        <v>398049</v>
      </c>
      <c r="E5" s="251">
        <v>404756</v>
      </c>
      <c r="F5" s="251">
        <v>80786</v>
      </c>
      <c r="G5" s="251">
        <v>219033</v>
      </c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</row>
    <row r="6" spans="1:23" s="201" customFormat="1" ht="22.5" customHeight="1">
      <c r="A6" s="267" t="s">
        <v>226</v>
      </c>
      <c r="B6" s="251">
        <v>495475</v>
      </c>
      <c r="C6" s="251">
        <v>331723</v>
      </c>
      <c r="D6" s="251">
        <v>240896</v>
      </c>
      <c r="E6" s="251">
        <v>275257</v>
      </c>
      <c r="F6" s="251">
        <v>174004</v>
      </c>
      <c r="G6" s="251">
        <v>427052</v>
      </c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</row>
    <row r="7" spans="1:23" s="201" customFormat="1" ht="22.5" customHeight="1">
      <c r="A7" s="267" t="s">
        <v>5</v>
      </c>
      <c r="B7" s="251">
        <v>94913</v>
      </c>
      <c r="C7" s="251">
        <v>92710</v>
      </c>
      <c r="D7" s="251">
        <v>114375</v>
      </c>
      <c r="E7" s="251">
        <v>84442</v>
      </c>
      <c r="F7" s="251">
        <v>64400</v>
      </c>
      <c r="G7" s="251">
        <v>99655</v>
      </c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</row>
    <row r="8" spans="1:23" s="201" customFormat="1" ht="22.5" customHeight="1">
      <c r="A8" s="253"/>
      <c r="B8" s="248"/>
      <c r="C8" s="251"/>
      <c r="D8" s="251"/>
      <c r="E8" s="248"/>
      <c r="F8" s="251"/>
      <c r="G8" s="251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</row>
    <row r="9" spans="1:23" s="201" customFormat="1" ht="22.5" customHeight="1">
      <c r="A9" s="256" t="s">
        <v>227</v>
      </c>
      <c r="B9" s="274">
        <v>660609</v>
      </c>
      <c r="C9" s="274">
        <v>694955</v>
      </c>
      <c r="D9" s="274">
        <v>694956</v>
      </c>
      <c r="E9" s="274">
        <v>716170</v>
      </c>
      <c r="F9" s="274">
        <v>643949</v>
      </c>
      <c r="G9" s="274">
        <v>836571</v>
      </c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</row>
    <row r="10" spans="1:23" s="201" customFormat="1" ht="22.5" customHeight="1">
      <c r="A10" s="267" t="s">
        <v>228</v>
      </c>
      <c r="B10" s="251">
        <v>46250</v>
      </c>
      <c r="C10" s="251">
        <v>40176</v>
      </c>
      <c r="D10" s="251">
        <v>45384</v>
      </c>
      <c r="E10" s="251">
        <v>45678</v>
      </c>
      <c r="F10" s="251">
        <v>38952</v>
      </c>
      <c r="G10" s="251">
        <v>82991</v>
      </c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</row>
    <row r="11" spans="1:23" s="201" customFormat="1" ht="22.5" customHeight="1">
      <c r="A11" s="267" t="s">
        <v>229</v>
      </c>
      <c r="B11" s="251">
        <v>478148</v>
      </c>
      <c r="C11" s="251">
        <v>501382</v>
      </c>
      <c r="D11" s="251">
        <v>496898</v>
      </c>
      <c r="E11" s="251">
        <v>511632</v>
      </c>
      <c r="F11" s="251">
        <v>518893</v>
      </c>
      <c r="G11" s="251">
        <v>618983</v>
      </c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</row>
    <row r="12" spans="1:23" s="201" customFormat="1" ht="22.5" customHeight="1">
      <c r="A12" s="286" t="s">
        <v>230</v>
      </c>
      <c r="B12" s="251">
        <v>113322</v>
      </c>
      <c r="C12" s="251">
        <v>154450</v>
      </c>
      <c r="D12" s="251">
        <v>148776</v>
      </c>
      <c r="E12" s="251">
        <v>174976</v>
      </c>
      <c r="F12" s="251">
        <v>122110</v>
      </c>
      <c r="G12" s="251">
        <v>175314</v>
      </c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</row>
    <row r="13" spans="1:23" s="201" customFormat="1" ht="22.5" customHeight="1">
      <c r="A13" s="263" t="s">
        <v>231</v>
      </c>
      <c r="B13" s="251">
        <v>11336</v>
      </c>
      <c r="C13" s="251">
        <v>9399</v>
      </c>
      <c r="D13" s="251">
        <v>7618</v>
      </c>
      <c r="E13" s="251">
        <v>7813</v>
      </c>
      <c r="F13" s="251">
        <v>3160</v>
      </c>
      <c r="G13" s="251">
        <v>11620</v>
      </c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</row>
    <row r="14" spans="1:23" s="201" customFormat="1" ht="22.5" customHeight="1">
      <c r="A14" s="267" t="s">
        <v>232</v>
      </c>
      <c r="B14" s="251">
        <v>136221</v>
      </c>
      <c r="C14" s="251">
        <v>153536</v>
      </c>
      <c r="D14" s="251">
        <v>151978</v>
      </c>
      <c r="E14" s="251">
        <v>158744</v>
      </c>
      <c r="F14" s="251">
        <v>86172</v>
      </c>
      <c r="G14" s="251">
        <v>134458</v>
      </c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</row>
    <row r="15" spans="1:23" s="201" customFormat="1" ht="22.5" customHeight="1" thickBot="1">
      <c r="A15" s="261"/>
      <c r="B15" s="260"/>
      <c r="C15" s="259"/>
      <c r="D15" s="259"/>
      <c r="E15" s="260"/>
      <c r="F15" s="259"/>
      <c r="G15" s="259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</row>
    <row r="16" spans="1:23" s="201" customFormat="1" ht="22.5" customHeight="1">
      <c r="A16" s="287" t="s">
        <v>233</v>
      </c>
      <c r="B16" s="255"/>
      <c r="C16" s="264"/>
      <c r="D16" s="257"/>
      <c r="E16" s="255"/>
      <c r="F16" s="264"/>
      <c r="G16" s="257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</row>
    <row r="19" spans="2:7">
      <c r="B19" s="288"/>
      <c r="C19" s="288"/>
      <c r="D19" s="288"/>
      <c r="E19" s="288"/>
      <c r="F19" s="288"/>
      <c r="G19" s="288"/>
    </row>
    <row r="20" spans="2:7">
      <c r="B20" s="288"/>
      <c r="C20" s="288"/>
      <c r="D20" s="288"/>
      <c r="E20" s="288"/>
      <c r="F20" s="288"/>
      <c r="G20" s="288"/>
    </row>
    <row r="21" spans="2:7">
      <c r="B21" s="288"/>
      <c r="C21" s="288"/>
      <c r="D21" s="288"/>
      <c r="E21" s="288"/>
      <c r="F21" s="288"/>
      <c r="G21" s="288"/>
    </row>
    <row r="22" spans="2:7">
      <c r="B22" s="288"/>
      <c r="C22" s="288"/>
      <c r="D22" s="288"/>
      <c r="E22" s="288"/>
      <c r="F22" s="288"/>
      <c r="G22" s="288"/>
    </row>
    <row r="23" spans="2:7">
      <c r="B23" s="288"/>
      <c r="C23" s="288"/>
      <c r="D23" s="288"/>
      <c r="E23" s="288"/>
      <c r="F23" s="288"/>
      <c r="G23" s="288"/>
    </row>
    <row r="25" spans="2:7">
      <c r="B25" s="288"/>
      <c r="C25" s="288"/>
      <c r="D25" s="288"/>
      <c r="E25" s="288"/>
      <c r="F25" s="288"/>
      <c r="G25" s="288"/>
    </row>
    <row r="26" spans="2:7">
      <c r="B26" s="288"/>
      <c r="C26" s="288"/>
      <c r="D26" s="288"/>
      <c r="E26" s="288"/>
      <c r="F26" s="288"/>
      <c r="G26" s="288"/>
    </row>
    <row r="27" spans="2:7">
      <c r="B27" s="288"/>
      <c r="C27" s="288"/>
      <c r="D27" s="288"/>
      <c r="E27" s="288"/>
      <c r="F27" s="288"/>
      <c r="G27" s="288"/>
    </row>
    <row r="28" spans="2:7">
      <c r="B28" s="288"/>
      <c r="C28" s="288"/>
      <c r="D28" s="288"/>
      <c r="E28" s="288"/>
      <c r="F28" s="288"/>
      <c r="G28" s="288"/>
    </row>
    <row r="29" spans="2:7">
      <c r="B29" s="288"/>
      <c r="C29" s="288"/>
      <c r="D29" s="288"/>
      <c r="E29" s="288"/>
      <c r="F29" s="288"/>
      <c r="G29" s="288"/>
    </row>
    <row r="30" spans="2:7">
      <c r="B30" s="288"/>
      <c r="C30" s="288"/>
      <c r="D30" s="288"/>
      <c r="E30" s="288"/>
      <c r="F30" s="288"/>
      <c r="G30" s="288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90" zoomScaleSheetLayoutView="100" workbookViewId="0">
      <selection sqref="A1:I46"/>
    </sheetView>
  </sheetViews>
  <sheetFormatPr defaultColWidth="9.140625" defaultRowHeight="12.75"/>
  <cols>
    <col min="1" max="1" width="22" style="7" customWidth="1"/>
    <col min="2" max="4" width="14.7109375" style="7" customWidth="1"/>
    <col min="5" max="5" width="2" style="7" customWidth="1"/>
    <col min="6" max="8" width="14.7109375" style="7" customWidth="1"/>
    <col min="9" max="9" width="1.7109375" style="7" customWidth="1"/>
    <col min="10" max="10" width="9.140625" style="7"/>
    <col min="11" max="11" width="10" style="7" bestFit="1" customWidth="1"/>
    <col min="12" max="16384" width="9.140625" style="7"/>
  </cols>
  <sheetData>
    <row r="1" spans="1:9" s="23" customFormat="1" ht="17.25" customHeight="1">
      <c r="A1" s="387" t="s">
        <v>221</v>
      </c>
      <c r="B1" s="387"/>
      <c r="C1" s="387"/>
      <c r="D1" s="387"/>
      <c r="E1" s="387"/>
      <c r="F1" s="387"/>
      <c r="G1" s="387"/>
      <c r="H1" s="387"/>
      <c r="I1" s="387"/>
    </row>
    <row r="2" spans="1:9" s="24" customFormat="1" ht="18" customHeight="1">
      <c r="A2" s="384" t="s">
        <v>8</v>
      </c>
      <c r="B2" s="386">
        <v>2018</v>
      </c>
      <c r="C2" s="386"/>
      <c r="D2" s="386"/>
      <c r="E2" s="65"/>
      <c r="F2" s="386">
        <v>2019</v>
      </c>
      <c r="G2" s="386"/>
      <c r="H2" s="386"/>
      <c r="I2" s="11"/>
    </row>
    <row r="3" spans="1:9" ht="47.25" customHeight="1">
      <c r="A3" s="385"/>
      <c r="B3" s="66" t="s">
        <v>123</v>
      </c>
      <c r="C3" s="66" t="s">
        <v>124</v>
      </c>
      <c r="D3" s="66" t="s">
        <v>125</v>
      </c>
      <c r="E3" s="66"/>
      <c r="F3" s="66" t="s">
        <v>123</v>
      </c>
      <c r="G3" s="66" t="s">
        <v>124</v>
      </c>
      <c r="H3" s="66" t="s">
        <v>125</v>
      </c>
      <c r="I3" s="18"/>
    </row>
    <row r="4" spans="1:9" s="24" customFormat="1" ht="17.100000000000001" customHeight="1">
      <c r="A4" s="165" t="s">
        <v>10</v>
      </c>
      <c r="B4" s="166">
        <v>6474600.2280000001</v>
      </c>
      <c r="C4" s="166">
        <v>24040097.611000001</v>
      </c>
      <c r="D4" s="166">
        <v>30514697.839000002</v>
      </c>
      <c r="E4" s="77"/>
      <c r="F4" s="166">
        <v>4916500.5199999996</v>
      </c>
      <c r="G4" s="166">
        <v>6538747.7479999997</v>
      </c>
      <c r="H4" s="166">
        <v>11455248.267999999</v>
      </c>
      <c r="I4" s="16"/>
    </row>
    <row r="5" spans="1:9" s="24" customFormat="1" ht="17.100000000000001" customHeight="1">
      <c r="A5" s="165" t="s">
        <v>11</v>
      </c>
      <c r="B5" s="166">
        <v>759458.18400000001</v>
      </c>
      <c r="C5" s="166">
        <v>1626835.568</v>
      </c>
      <c r="D5" s="166">
        <v>2386293.7519999999</v>
      </c>
      <c r="E5" s="77"/>
      <c r="F5" s="166">
        <v>3390921.852</v>
      </c>
      <c r="G5" s="166">
        <v>8085954.9570000004</v>
      </c>
      <c r="H5" s="166">
        <v>11476876.809</v>
      </c>
      <c r="I5" s="16"/>
    </row>
    <row r="6" spans="1:9" s="24" customFormat="1" ht="17.100000000000001" customHeight="1">
      <c r="A6" s="165" t="s">
        <v>12</v>
      </c>
      <c r="B6" s="166">
        <v>76673.536999999997</v>
      </c>
      <c r="C6" s="166">
        <v>24569.685000000001</v>
      </c>
      <c r="D6" s="166">
        <v>101243.22199999999</v>
      </c>
      <c r="E6" s="77"/>
      <c r="F6" s="166">
        <v>12110.210999999999</v>
      </c>
      <c r="G6" s="166">
        <v>6366</v>
      </c>
      <c r="H6" s="166">
        <v>18476.210999999999</v>
      </c>
      <c r="I6" s="16"/>
    </row>
    <row r="7" spans="1:9" s="24" customFormat="1" ht="17.100000000000001" customHeight="1">
      <c r="A7" s="165" t="s">
        <v>13</v>
      </c>
      <c r="B7" s="166">
        <v>2479291.4210000001</v>
      </c>
      <c r="C7" s="166">
        <v>773077.68200000003</v>
      </c>
      <c r="D7" s="166">
        <v>3252369.1030000001</v>
      </c>
      <c r="E7" s="77"/>
      <c r="F7" s="166">
        <v>609453.93999999994</v>
      </c>
      <c r="G7" s="166">
        <v>269884.158</v>
      </c>
      <c r="H7" s="166">
        <v>879338.098</v>
      </c>
      <c r="I7" s="16"/>
    </row>
    <row r="8" spans="1:9" s="24" customFormat="1" ht="17.100000000000001" customHeight="1">
      <c r="A8" s="165" t="s">
        <v>14</v>
      </c>
      <c r="B8" s="166">
        <v>826441.52599999995</v>
      </c>
      <c r="C8" s="166">
        <v>1604384.1340000001</v>
      </c>
      <c r="D8" s="166">
        <v>2430825.66</v>
      </c>
      <c r="E8" s="77"/>
      <c r="F8" s="166">
        <v>2259057.5159999998</v>
      </c>
      <c r="G8" s="166">
        <v>1306659.7279999999</v>
      </c>
      <c r="H8" s="166">
        <v>3565717.2439999999</v>
      </c>
      <c r="I8" s="16"/>
    </row>
    <row r="9" spans="1:9" s="24" customFormat="1" ht="17.100000000000001" customHeight="1">
      <c r="A9" s="165" t="s">
        <v>15</v>
      </c>
      <c r="B9" s="166">
        <v>456484.44500000001</v>
      </c>
      <c r="C9" s="166">
        <v>7571937.7010000004</v>
      </c>
      <c r="D9" s="166">
        <v>8028422.1459999997</v>
      </c>
      <c r="E9" s="77"/>
      <c r="F9" s="166">
        <v>452311.348</v>
      </c>
      <c r="G9" s="166">
        <v>4490713.9349999996</v>
      </c>
      <c r="H9" s="166">
        <v>4943025.2829999998</v>
      </c>
      <c r="I9" s="16"/>
    </row>
    <row r="10" spans="1:9" s="24" customFormat="1" ht="17.100000000000001" customHeight="1">
      <c r="A10" s="165" t="s">
        <v>16</v>
      </c>
      <c r="B10" s="166">
        <v>2087578.4620000001</v>
      </c>
      <c r="C10" s="166">
        <v>3693372.1269999999</v>
      </c>
      <c r="D10" s="166">
        <v>5780950.5889999997</v>
      </c>
      <c r="E10" s="167"/>
      <c r="F10" s="166">
        <v>1854918.4210000001</v>
      </c>
      <c r="G10" s="166">
        <v>15000441.913000001</v>
      </c>
      <c r="H10" s="166">
        <v>16855360.333999999</v>
      </c>
      <c r="I10" s="16"/>
    </row>
    <row r="11" spans="1:9" s="24" customFormat="1" ht="17.100000000000001" customHeight="1">
      <c r="A11" s="165" t="s">
        <v>17</v>
      </c>
      <c r="B11" s="166">
        <v>949118.45600000001</v>
      </c>
      <c r="C11" s="166">
        <v>937819.13399999996</v>
      </c>
      <c r="D11" s="166">
        <v>1886937.59</v>
      </c>
      <c r="E11" s="167"/>
      <c r="F11" s="166">
        <v>4968961.5199999996</v>
      </c>
      <c r="G11" s="166">
        <v>1624252.507</v>
      </c>
      <c r="H11" s="166">
        <v>6593214.0269999998</v>
      </c>
      <c r="I11" s="16"/>
    </row>
    <row r="12" spans="1:9" s="24" customFormat="1" ht="17.100000000000001" customHeight="1">
      <c r="A12" s="165" t="s">
        <v>18</v>
      </c>
      <c r="B12" s="166">
        <v>8000</v>
      </c>
      <c r="C12" s="166">
        <v>0</v>
      </c>
      <c r="D12" s="166">
        <v>8000</v>
      </c>
      <c r="E12" s="167"/>
      <c r="F12" s="166">
        <v>0</v>
      </c>
      <c r="G12" s="166">
        <v>53300</v>
      </c>
      <c r="H12" s="166">
        <v>53300</v>
      </c>
      <c r="I12" s="16"/>
    </row>
    <row r="13" spans="1:9" s="24" customFormat="1" ht="17.100000000000001" customHeight="1">
      <c r="A13" s="165" t="s">
        <v>19</v>
      </c>
      <c r="B13" s="166">
        <v>8110436.8039999995</v>
      </c>
      <c r="C13" s="166">
        <v>10836960.695</v>
      </c>
      <c r="D13" s="166">
        <v>18947397.499000002</v>
      </c>
      <c r="E13" s="167"/>
      <c r="F13" s="166">
        <v>6625375.676</v>
      </c>
      <c r="G13" s="166">
        <v>10414860.685000001</v>
      </c>
      <c r="H13" s="166">
        <v>17040236.361000001</v>
      </c>
      <c r="I13" s="16"/>
    </row>
    <row r="14" spans="1:9" s="24" customFormat="1" ht="17.100000000000001" customHeight="1">
      <c r="A14" s="165" t="s">
        <v>20</v>
      </c>
      <c r="B14" s="166">
        <v>320924.15500000003</v>
      </c>
      <c r="C14" s="166">
        <v>4582455.99</v>
      </c>
      <c r="D14" s="166">
        <v>4903380.1449999996</v>
      </c>
      <c r="E14" s="167"/>
      <c r="F14" s="166">
        <v>588770.90800000005</v>
      </c>
      <c r="G14" s="166">
        <v>50037.087</v>
      </c>
      <c r="H14" s="166">
        <v>638807.995</v>
      </c>
      <c r="I14" s="16"/>
    </row>
    <row r="15" spans="1:9" s="24" customFormat="1" ht="17.100000000000001" customHeight="1">
      <c r="A15" s="165" t="s">
        <v>21</v>
      </c>
      <c r="B15" s="166">
        <v>181436.04300000001</v>
      </c>
      <c r="C15" s="166">
        <v>45856.042999999998</v>
      </c>
      <c r="D15" s="166">
        <v>227292.08600000001</v>
      </c>
      <c r="E15" s="167"/>
      <c r="F15" s="166">
        <v>1603195.7490000001</v>
      </c>
      <c r="G15" s="166">
        <v>4852991.398</v>
      </c>
      <c r="H15" s="166">
        <v>6456187.1469999999</v>
      </c>
      <c r="I15" s="16"/>
    </row>
    <row r="16" spans="1:9" s="24" customFormat="1" ht="17.100000000000001" customHeight="1">
      <c r="A16" s="165" t="s">
        <v>22</v>
      </c>
      <c r="B16" s="166">
        <v>6400629</v>
      </c>
      <c r="C16" s="166">
        <v>2259110.548</v>
      </c>
      <c r="D16" s="166">
        <v>8659739.5480000004</v>
      </c>
      <c r="E16" s="167"/>
      <c r="F16" s="166">
        <v>837403.22699999996</v>
      </c>
      <c r="G16" s="166">
        <v>1745140.0360000001</v>
      </c>
      <c r="H16" s="166">
        <v>2582543.2629999998</v>
      </c>
      <c r="I16" s="16"/>
    </row>
    <row r="17" spans="1:12" s="24" customFormat="1" ht="17.100000000000001" customHeight="1">
      <c r="A17" s="165" t="s">
        <v>23</v>
      </c>
      <c r="B17" s="166">
        <v>141432.92300000001</v>
      </c>
      <c r="C17" s="166">
        <v>25632.293000000001</v>
      </c>
      <c r="D17" s="166">
        <v>167065.21599999999</v>
      </c>
      <c r="E17" s="167"/>
      <c r="F17" s="166">
        <v>169508.67</v>
      </c>
      <c r="G17" s="166">
        <v>4706.4790000000003</v>
      </c>
      <c r="H17" s="166">
        <v>174215.149</v>
      </c>
      <c r="I17" s="16"/>
    </row>
    <row r="18" spans="1:12" s="24" customFormat="1" ht="17.100000000000001" customHeight="1">
      <c r="A18" s="165" t="s">
        <v>24</v>
      </c>
      <c r="B18" s="166">
        <v>81003.600000000006</v>
      </c>
      <c r="C18" s="166">
        <v>0</v>
      </c>
      <c r="D18" s="166">
        <v>81003.600000000006</v>
      </c>
      <c r="E18" s="167"/>
      <c r="F18" s="166">
        <v>0</v>
      </c>
      <c r="G18" s="166">
        <v>0</v>
      </c>
      <c r="H18" s="166">
        <v>0</v>
      </c>
      <c r="I18" s="16"/>
    </row>
    <row r="19" spans="1:12" s="24" customFormat="1" ht="17.100000000000001" customHeight="1">
      <c r="A19" s="168" t="s">
        <v>25</v>
      </c>
      <c r="B19" s="169">
        <v>0</v>
      </c>
      <c r="C19" s="169">
        <v>0</v>
      </c>
      <c r="D19" s="169">
        <v>0</v>
      </c>
      <c r="E19" s="170"/>
      <c r="F19" s="166">
        <v>0</v>
      </c>
      <c r="G19" s="166">
        <v>0</v>
      </c>
      <c r="H19" s="166">
        <v>0</v>
      </c>
      <c r="I19" s="16"/>
    </row>
    <row r="20" spans="1:12" s="26" customFormat="1" ht="30" customHeight="1" thickBot="1">
      <c r="A20" s="83" t="s">
        <v>98</v>
      </c>
      <c r="B20" s="171">
        <v>29353508.783</v>
      </c>
      <c r="C20" s="171">
        <v>58022109.211999997</v>
      </c>
      <c r="D20" s="171">
        <v>87375617.995000005</v>
      </c>
      <c r="E20" s="83"/>
      <c r="F20" s="171">
        <f>SUM(F4:F19)</f>
        <v>28288489.558000006</v>
      </c>
      <c r="G20" s="171">
        <f t="shared" ref="G20:H20" si="0">SUM(G4:G19)</f>
        <v>54444056.631000005</v>
      </c>
      <c r="H20" s="171">
        <f t="shared" si="0"/>
        <v>82732546.188999996</v>
      </c>
      <c r="I20" s="25"/>
    </row>
    <row r="21" spans="1:12" ht="15.75" customHeight="1">
      <c r="A21" s="319" t="s">
        <v>217</v>
      </c>
      <c r="B21" s="320"/>
      <c r="C21" s="320"/>
      <c r="D21" s="320"/>
      <c r="E21" s="320"/>
      <c r="F21" s="33"/>
      <c r="G21" s="33"/>
      <c r="H21" s="33"/>
    </row>
    <row r="22" spans="1:12" ht="15.75" customHeight="1">
      <c r="A22" s="320"/>
      <c r="B22" s="320"/>
      <c r="C22" s="320"/>
      <c r="D22" s="320"/>
      <c r="E22" s="320"/>
      <c r="F22" s="33"/>
      <c r="G22" s="33"/>
      <c r="H22" s="33"/>
    </row>
    <row r="23" spans="1:12" ht="15.75" customHeight="1">
      <c r="A23" s="33"/>
      <c r="B23" s="33"/>
      <c r="C23" s="33"/>
      <c r="D23" s="33"/>
      <c r="E23" s="33"/>
      <c r="F23" s="33"/>
      <c r="G23" s="33"/>
      <c r="H23" s="33"/>
    </row>
    <row r="24" spans="1:12" ht="29.25" customHeight="1">
      <c r="A24" s="388" t="s">
        <v>222</v>
      </c>
      <c r="B24" s="388"/>
      <c r="C24" s="388"/>
      <c r="D24" s="388"/>
      <c r="E24" s="388"/>
      <c r="F24" s="388"/>
      <c r="G24" s="388"/>
      <c r="H24" s="388"/>
      <c r="I24" s="69"/>
    </row>
    <row r="25" spans="1:12" s="24" customFormat="1" ht="18" customHeight="1">
      <c r="A25" s="384" t="s">
        <v>8</v>
      </c>
      <c r="B25" s="386">
        <v>2020</v>
      </c>
      <c r="C25" s="386"/>
      <c r="D25" s="386"/>
      <c r="E25" s="67"/>
      <c r="F25" s="386">
        <v>2021</v>
      </c>
      <c r="G25" s="386"/>
      <c r="H25" s="386"/>
      <c r="I25" s="11"/>
    </row>
    <row r="26" spans="1:12" ht="45" customHeight="1">
      <c r="A26" s="385"/>
      <c r="B26" s="66" t="s">
        <v>123</v>
      </c>
      <c r="C26" s="66" t="s">
        <v>124</v>
      </c>
      <c r="D26" s="66" t="s">
        <v>125</v>
      </c>
      <c r="E26" s="68"/>
      <c r="F26" s="66" t="s">
        <v>123</v>
      </c>
      <c r="G26" s="66" t="s">
        <v>124</v>
      </c>
      <c r="H26" s="66" t="s">
        <v>125</v>
      </c>
      <c r="I26" s="18"/>
    </row>
    <row r="27" spans="1:12" s="24" customFormat="1" ht="17.100000000000001" customHeight="1">
      <c r="A27" s="165" t="s">
        <v>10</v>
      </c>
      <c r="B27" s="166">
        <v>2579534.452</v>
      </c>
      <c r="C27" s="166">
        <v>4204802.4460000005</v>
      </c>
      <c r="D27" s="166">
        <v>6784336.898</v>
      </c>
      <c r="E27" s="77"/>
      <c r="F27" s="166">
        <v>3105521.3029999998</v>
      </c>
      <c r="G27" s="166">
        <v>3847719.946</v>
      </c>
      <c r="H27" s="166">
        <v>6953241.2489999998</v>
      </c>
      <c r="I27" s="16"/>
    </row>
    <row r="28" spans="1:12" s="24" customFormat="1" ht="17.100000000000001" customHeight="1">
      <c r="A28" s="165" t="s">
        <v>11</v>
      </c>
      <c r="B28" s="166">
        <v>1806569.108</v>
      </c>
      <c r="C28" s="166">
        <v>2256200.0070000002</v>
      </c>
      <c r="D28" s="166">
        <v>4062769.1150000002</v>
      </c>
      <c r="E28" s="77"/>
      <c r="F28" s="166">
        <v>385889.64299999998</v>
      </c>
      <c r="G28" s="166">
        <v>65833424.412</v>
      </c>
      <c r="H28" s="166">
        <v>66219314.055</v>
      </c>
      <c r="I28" s="16"/>
    </row>
    <row r="29" spans="1:12" s="24" customFormat="1" ht="17.100000000000001" customHeight="1">
      <c r="A29" s="165" t="s">
        <v>12</v>
      </c>
      <c r="B29" s="166">
        <v>43854</v>
      </c>
      <c r="C29" s="166">
        <v>0</v>
      </c>
      <c r="D29" s="166">
        <v>43854</v>
      </c>
      <c r="E29" s="77"/>
      <c r="F29" s="166">
        <v>90745.991999999998</v>
      </c>
      <c r="G29" s="166">
        <v>0</v>
      </c>
      <c r="H29" s="166">
        <v>90745.991999999998</v>
      </c>
      <c r="I29" s="16"/>
    </row>
    <row r="30" spans="1:12" s="24" customFormat="1" ht="17.100000000000001" customHeight="1">
      <c r="A30" s="165" t="s">
        <v>13</v>
      </c>
      <c r="B30" s="166">
        <v>683950.72900000005</v>
      </c>
      <c r="C30" s="166">
        <v>1272153.433</v>
      </c>
      <c r="D30" s="166">
        <v>1956104.162</v>
      </c>
      <c r="E30" s="77"/>
      <c r="F30" s="166">
        <v>367444.59</v>
      </c>
      <c r="G30" s="166">
        <v>3554592.4649999999</v>
      </c>
      <c r="H30" s="166">
        <v>3922037.0550000002</v>
      </c>
      <c r="I30" s="16"/>
    </row>
    <row r="31" spans="1:12" s="24" customFormat="1" ht="17.100000000000001" customHeight="1">
      <c r="A31" s="165" t="s">
        <v>14</v>
      </c>
      <c r="B31" s="166">
        <v>2388328.659</v>
      </c>
      <c r="C31" s="166">
        <v>3790222.8369999998</v>
      </c>
      <c r="D31" s="166">
        <v>6178551.4960000003</v>
      </c>
      <c r="E31" s="77"/>
      <c r="F31" s="166">
        <v>527792.60499999998</v>
      </c>
      <c r="G31" s="166">
        <v>2373367.855</v>
      </c>
      <c r="H31" s="166">
        <v>2901160.46</v>
      </c>
      <c r="I31" s="16"/>
    </row>
    <row r="32" spans="1:12" s="24" customFormat="1" ht="17.100000000000001" customHeight="1">
      <c r="A32" s="165" t="s">
        <v>15</v>
      </c>
      <c r="B32" s="166">
        <v>1034639.4889999999</v>
      </c>
      <c r="C32" s="166">
        <v>3749865.8909999998</v>
      </c>
      <c r="D32" s="166">
        <v>4784505.38</v>
      </c>
      <c r="E32" s="77"/>
      <c r="F32" s="166">
        <v>239672.94500000001</v>
      </c>
      <c r="G32" s="166">
        <v>10250680.923</v>
      </c>
      <c r="H32" s="166">
        <v>10490353.868000001</v>
      </c>
      <c r="I32" s="16"/>
      <c r="K32" s="30"/>
      <c r="L32" s="30"/>
    </row>
    <row r="33" spans="1:9" s="24" customFormat="1" ht="17.100000000000001" customHeight="1">
      <c r="A33" s="165" t="s">
        <v>16</v>
      </c>
      <c r="B33" s="166">
        <v>3562795.0210000002</v>
      </c>
      <c r="C33" s="166">
        <v>10550167.752</v>
      </c>
      <c r="D33" s="166">
        <v>14112962.773</v>
      </c>
      <c r="E33" s="167"/>
      <c r="F33" s="166">
        <v>1784566.814</v>
      </c>
      <c r="G33" s="166">
        <v>74439116.721000001</v>
      </c>
      <c r="H33" s="166">
        <v>76223683.534999996</v>
      </c>
      <c r="I33" s="16"/>
    </row>
    <row r="34" spans="1:9" s="24" customFormat="1" ht="17.100000000000001" customHeight="1">
      <c r="A34" s="165" t="s">
        <v>17</v>
      </c>
      <c r="B34" s="166">
        <v>2178360.6150000002</v>
      </c>
      <c r="C34" s="166">
        <v>1148786.513</v>
      </c>
      <c r="D34" s="166">
        <v>3327147.128</v>
      </c>
      <c r="E34" s="167"/>
      <c r="F34" s="166">
        <v>1996508.325</v>
      </c>
      <c r="G34" s="166">
        <v>4084784.6230000001</v>
      </c>
      <c r="H34" s="166">
        <v>6081292.9479999999</v>
      </c>
      <c r="I34" s="16"/>
    </row>
    <row r="35" spans="1:9" s="24" customFormat="1" ht="17.100000000000001" customHeight="1">
      <c r="A35" s="165" t="s">
        <v>18</v>
      </c>
      <c r="B35" s="166">
        <v>612901.54500000004</v>
      </c>
      <c r="C35" s="166">
        <v>0</v>
      </c>
      <c r="D35" s="166">
        <v>612901.54500000004</v>
      </c>
      <c r="E35" s="167"/>
      <c r="F35" s="166">
        <v>12280</v>
      </c>
      <c r="G35" s="166">
        <v>0</v>
      </c>
      <c r="H35" s="166">
        <v>12280</v>
      </c>
      <c r="I35" s="16"/>
    </row>
    <row r="36" spans="1:9" s="24" customFormat="1" ht="17.100000000000001" customHeight="1">
      <c r="A36" s="165" t="s">
        <v>19</v>
      </c>
      <c r="B36" s="166">
        <v>6946018.1210000003</v>
      </c>
      <c r="C36" s="166">
        <v>11479144.002</v>
      </c>
      <c r="D36" s="166">
        <v>18425162.123</v>
      </c>
      <c r="E36" s="167"/>
      <c r="F36" s="166">
        <v>6052770.6789999995</v>
      </c>
      <c r="G36" s="166">
        <v>1458273.1880000001</v>
      </c>
      <c r="H36" s="166">
        <v>7511043.8669999996</v>
      </c>
      <c r="I36" s="16"/>
    </row>
    <row r="37" spans="1:9" s="24" customFormat="1" ht="17.100000000000001" customHeight="1">
      <c r="A37" s="165" t="s">
        <v>20</v>
      </c>
      <c r="B37" s="166">
        <v>94393.278000000006</v>
      </c>
      <c r="C37" s="166">
        <v>1817026.2169999999</v>
      </c>
      <c r="D37" s="166">
        <v>1911419.4950000001</v>
      </c>
      <c r="E37" s="167"/>
      <c r="F37" s="166">
        <v>84011.394</v>
      </c>
      <c r="G37" s="166">
        <v>3747419.3110000002</v>
      </c>
      <c r="H37" s="166">
        <v>3831430.7050000001</v>
      </c>
      <c r="I37" s="16"/>
    </row>
    <row r="38" spans="1:9" s="24" customFormat="1" ht="17.100000000000001" customHeight="1">
      <c r="A38" s="165" t="s">
        <v>21</v>
      </c>
      <c r="B38" s="166">
        <v>11942231.709000001</v>
      </c>
      <c r="C38" s="166">
        <v>11479.357</v>
      </c>
      <c r="D38" s="166">
        <v>11953711.066</v>
      </c>
      <c r="E38" s="167"/>
      <c r="F38" s="166">
        <v>481952.913</v>
      </c>
      <c r="G38" s="166">
        <v>4379468.22</v>
      </c>
      <c r="H38" s="166">
        <v>4861421.1330000004</v>
      </c>
      <c r="I38" s="16"/>
    </row>
    <row r="39" spans="1:9" s="24" customFormat="1" ht="17.100000000000001" customHeight="1">
      <c r="A39" s="165" t="s">
        <v>22</v>
      </c>
      <c r="B39" s="166">
        <v>477924.53200000001</v>
      </c>
      <c r="C39" s="166">
        <v>15252561.797</v>
      </c>
      <c r="D39" s="166">
        <v>15730486.329</v>
      </c>
      <c r="E39" s="167"/>
      <c r="F39" s="166">
        <v>49887.79</v>
      </c>
      <c r="G39" s="166">
        <v>5618044.6490000002</v>
      </c>
      <c r="H39" s="166">
        <v>5667932.4390000002</v>
      </c>
      <c r="I39" s="16"/>
    </row>
    <row r="40" spans="1:9" s="24" customFormat="1" ht="17.100000000000001" customHeight="1">
      <c r="A40" s="165" t="s">
        <v>23</v>
      </c>
      <c r="B40" s="166">
        <v>258935.94899999999</v>
      </c>
      <c r="C40" s="166">
        <v>1047522.1060000001</v>
      </c>
      <c r="D40" s="166">
        <v>1306458.0549999999</v>
      </c>
      <c r="E40" s="167"/>
      <c r="F40" s="166">
        <v>274063.125</v>
      </c>
      <c r="G40" s="166">
        <v>4297.6170000000002</v>
      </c>
      <c r="H40" s="166">
        <v>278360.74200000003</v>
      </c>
      <c r="I40" s="16"/>
    </row>
    <row r="41" spans="1:9" s="24" customFormat="1" ht="17.100000000000001" customHeight="1">
      <c r="A41" s="165" t="s">
        <v>24</v>
      </c>
      <c r="B41" s="166">
        <v>70237.502999999997</v>
      </c>
      <c r="C41" s="166">
        <v>0</v>
      </c>
      <c r="D41" s="166">
        <v>70237.502999999997</v>
      </c>
      <c r="E41" s="167"/>
      <c r="F41" s="166">
        <v>36196.125999999997</v>
      </c>
      <c r="G41" s="166">
        <v>7403.8739999999998</v>
      </c>
      <c r="H41" s="166">
        <v>43600</v>
      </c>
      <c r="I41" s="16"/>
    </row>
    <row r="42" spans="1:9" s="24" customFormat="1" ht="17.100000000000001" customHeight="1">
      <c r="A42" s="168" t="s">
        <v>25</v>
      </c>
      <c r="B42" s="166">
        <v>0</v>
      </c>
      <c r="C42" s="166">
        <v>0</v>
      </c>
      <c r="D42" s="166">
        <v>0</v>
      </c>
      <c r="E42" s="167"/>
      <c r="F42" s="166">
        <v>0</v>
      </c>
      <c r="G42" s="166">
        <v>0</v>
      </c>
      <c r="H42" s="166">
        <v>0</v>
      </c>
      <c r="I42" s="16"/>
    </row>
    <row r="43" spans="1:9" s="26" customFormat="1" ht="24.95" customHeight="1" thickBot="1">
      <c r="A43" s="83" t="s">
        <v>98</v>
      </c>
      <c r="B43" s="172">
        <v>34680674.710000001</v>
      </c>
      <c r="C43" s="172">
        <v>56579932.358000003</v>
      </c>
      <c r="D43" s="172">
        <v>91260607.068000004</v>
      </c>
      <c r="E43" s="83"/>
      <c r="F43" s="172">
        <v>15489304.243999999</v>
      </c>
      <c r="G43" s="172">
        <v>179598593.80400002</v>
      </c>
      <c r="H43" s="172">
        <v>195087898.04800004</v>
      </c>
      <c r="I43" s="25"/>
    </row>
    <row r="44" spans="1:9" ht="15.75" customHeight="1">
      <c r="A44" s="319" t="s">
        <v>217</v>
      </c>
      <c r="B44" s="320"/>
      <c r="C44" s="320"/>
      <c r="D44" s="320"/>
      <c r="E44" s="320"/>
      <c r="F44" s="33"/>
      <c r="G44" s="33"/>
      <c r="H44" s="33"/>
    </row>
    <row r="45" spans="1:9">
      <c r="A45" s="33"/>
      <c r="B45" s="33"/>
      <c r="C45" s="33"/>
      <c r="D45" s="33"/>
      <c r="E45" s="33"/>
      <c r="F45" s="33"/>
      <c r="G45" s="33"/>
      <c r="H45" s="33"/>
    </row>
    <row r="46" spans="1:9">
      <c r="A46" s="33"/>
      <c r="B46" s="33"/>
      <c r="C46" s="33"/>
      <c r="D46" s="33"/>
      <c r="E46" s="33"/>
      <c r="F46" s="33"/>
      <c r="G46" s="33"/>
      <c r="H46" s="33"/>
    </row>
    <row r="50" spans="2:4">
      <c r="B50" s="31"/>
      <c r="C50" s="31"/>
      <c r="D50" s="31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0"/>
  <sheetViews>
    <sheetView view="pageBreakPreview" zoomScaleNormal="100" zoomScaleSheetLayoutView="100" workbookViewId="0">
      <selection sqref="A1:J40"/>
    </sheetView>
  </sheetViews>
  <sheetFormatPr defaultColWidth="9.140625" defaultRowHeight="16.5"/>
  <cols>
    <col min="1" max="1" width="30.5703125" style="19" customWidth="1"/>
    <col min="2" max="2" width="6.28515625" style="19" customWidth="1"/>
    <col min="3" max="5" width="12.42578125" style="19" customWidth="1"/>
    <col min="6" max="6" width="1" style="19" customWidth="1"/>
    <col min="7" max="9" width="12.42578125" style="19" customWidth="1"/>
    <col min="10" max="10" width="1" style="19" customWidth="1"/>
    <col min="11" max="16384" width="9.140625" style="19"/>
  </cols>
  <sheetData>
    <row r="1" spans="1:13" s="14" customFormat="1" ht="27.75" customHeight="1">
      <c r="A1" s="390" t="s">
        <v>219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3" s="14" customFormat="1" ht="18" customHeight="1">
      <c r="A2" s="389" t="s">
        <v>99</v>
      </c>
      <c r="B2" s="384"/>
      <c r="C2" s="386">
        <v>2018</v>
      </c>
      <c r="D2" s="386"/>
      <c r="E2" s="386"/>
      <c r="F2" s="67"/>
      <c r="G2" s="386">
        <v>2019</v>
      </c>
      <c r="H2" s="386"/>
      <c r="I2" s="386"/>
      <c r="J2" s="70"/>
    </row>
    <row r="3" spans="1:13" s="14" customFormat="1" ht="52.5" customHeight="1">
      <c r="A3" s="385"/>
      <c r="B3" s="385"/>
      <c r="C3" s="66" t="s">
        <v>96</v>
      </c>
      <c r="D3" s="66" t="s">
        <v>97</v>
      </c>
      <c r="E3" s="66" t="s">
        <v>100</v>
      </c>
      <c r="F3" s="68"/>
      <c r="G3" s="66" t="s">
        <v>96</v>
      </c>
      <c r="H3" s="66" t="s">
        <v>97</v>
      </c>
      <c r="I3" s="66" t="s">
        <v>100</v>
      </c>
      <c r="J3" s="66"/>
    </row>
    <row r="4" spans="1:13" s="14" customFormat="1" ht="5.85" customHeight="1">
      <c r="A4" s="321"/>
      <c r="B4" s="321"/>
      <c r="C4" s="174"/>
      <c r="D4" s="174"/>
      <c r="E4" s="174"/>
      <c r="F4" s="321"/>
      <c r="G4" s="174"/>
      <c r="H4" s="174"/>
      <c r="I4" s="174"/>
      <c r="J4" s="174"/>
    </row>
    <row r="5" spans="1:13" s="14" customFormat="1" ht="15.75" customHeight="1">
      <c r="A5" s="75" t="s">
        <v>101</v>
      </c>
      <c r="B5" s="75"/>
      <c r="C5" s="166">
        <v>24645.127</v>
      </c>
      <c r="D5" s="166">
        <v>5344.61</v>
      </c>
      <c r="E5" s="166">
        <v>29989.737000000001</v>
      </c>
      <c r="F5" s="77"/>
      <c r="G5" s="166">
        <v>39891.756999999998</v>
      </c>
      <c r="H5" s="166">
        <v>0</v>
      </c>
      <c r="I5" s="166">
        <v>39891.756999999998</v>
      </c>
      <c r="J5" s="322"/>
      <c r="M5" s="10"/>
    </row>
    <row r="6" spans="1:13" s="14" customFormat="1" ht="15.75" customHeight="1">
      <c r="A6" s="75" t="s">
        <v>102</v>
      </c>
      <c r="B6" s="75"/>
      <c r="C6" s="166">
        <v>0</v>
      </c>
      <c r="D6" s="166">
        <v>0</v>
      </c>
      <c r="E6" s="166">
        <v>0</v>
      </c>
      <c r="F6" s="77"/>
      <c r="G6" s="166">
        <v>17109.478999999999</v>
      </c>
      <c r="H6" s="166">
        <v>4706.4790000000003</v>
      </c>
      <c r="I6" s="166">
        <v>21815.957999999999</v>
      </c>
      <c r="J6" s="322"/>
      <c r="M6" s="10"/>
    </row>
    <row r="7" spans="1:13" s="14" customFormat="1" ht="15.75" customHeight="1">
      <c r="A7" s="75" t="s">
        <v>103</v>
      </c>
      <c r="B7" s="75"/>
      <c r="C7" s="166">
        <v>75992.487999999998</v>
      </c>
      <c r="D7" s="166">
        <v>0</v>
      </c>
      <c r="E7" s="166">
        <v>75992.487999999998</v>
      </c>
      <c r="F7" s="77"/>
      <c r="G7" s="166">
        <v>12286.273999999999</v>
      </c>
      <c r="H7" s="166">
        <v>0</v>
      </c>
      <c r="I7" s="166">
        <v>12286.273999999999</v>
      </c>
      <c r="J7" s="322"/>
      <c r="M7" s="10"/>
    </row>
    <row r="8" spans="1:13" s="14" customFormat="1" ht="15.75" customHeight="1">
      <c r="A8" s="75" t="s">
        <v>104</v>
      </c>
      <c r="B8" s="75"/>
      <c r="C8" s="166">
        <v>0</v>
      </c>
      <c r="D8" s="166">
        <v>0</v>
      </c>
      <c r="E8" s="166">
        <v>0</v>
      </c>
      <c r="F8" s="77"/>
      <c r="G8" s="166">
        <v>0</v>
      </c>
      <c r="H8" s="166">
        <v>0</v>
      </c>
      <c r="I8" s="166">
        <v>0</v>
      </c>
      <c r="J8" s="322"/>
      <c r="M8" s="10"/>
    </row>
    <row r="9" spans="1:13" s="14" customFormat="1" ht="15.75" customHeight="1">
      <c r="A9" s="75" t="s">
        <v>105</v>
      </c>
      <c r="B9" s="75"/>
      <c r="C9" s="166">
        <v>0</v>
      </c>
      <c r="D9" s="166">
        <v>0</v>
      </c>
      <c r="E9" s="166">
        <v>0</v>
      </c>
      <c r="F9" s="77"/>
      <c r="G9" s="166">
        <v>9305.4680000000008</v>
      </c>
      <c r="H9" s="166">
        <v>0</v>
      </c>
      <c r="I9" s="166">
        <v>9305.4680000000008</v>
      </c>
      <c r="J9" s="322"/>
      <c r="M9" s="10"/>
    </row>
    <row r="10" spans="1:13" s="14" customFormat="1" ht="15.75" customHeight="1">
      <c r="A10" s="75" t="s">
        <v>106</v>
      </c>
      <c r="B10" s="75"/>
      <c r="C10" s="166">
        <v>7972.7939999999999</v>
      </c>
      <c r="D10" s="166">
        <v>0</v>
      </c>
      <c r="E10" s="166">
        <v>7972.7939999999999</v>
      </c>
      <c r="F10" s="77"/>
      <c r="G10" s="166">
        <v>0</v>
      </c>
      <c r="H10" s="166">
        <v>0</v>
      </c>
      <c r="I10" s="166">
        <v>0</v>
      </c>
      <c r="J10" s="322"/>
      <c r="M10" s="10"/>
    </row>
    <row r="11" spans="1:13" s="14" customFormat="1" ht="15.75" customHeight="1">
      <c r="A11" s="75" t="s">
        <v>107</v>
      </c>
      <c r="B11" s="75"/>
      <c r="C11" s="166">
        <v>32822.514000000003</v>
      </c>
      <c r="D11" s="166">
        <v>0</v>
      </c>
      <c r="E11" s="166">
        <v>32822.514000000003</v>
      </c>
      <c r="F11" s="77"/>
      <c r="G11" s="166">
        <v>0</v>
      </c>
      <c r="H11" s="166">
        <v>0</v>
      </c>
      <c r="I11" s="166">
        <v>0</v>
      </c>
      <c r="J11" s="322"/>
      <c r="M11" s="10"/>
    </row>
    <row r="12" spans="1:13" s="14" customFormat="1" ht="15.75" customHeight="1">
      <c r="A12" s="75" t="s">
        <v>108</v>
      </c>
      <c r="B12" s="75"/>
      <c r="C12" s="166">
        <v>0</v>
      </c>
      <c r="D12" s="166">
        <v>0</v>
      </c>
      <c r="E12" s="166">
        <v>0</v>
      </c>
      <c r="F12" s="77"/>
      <c r="G12" s="166">
        <v>65715.691999999995</v>
      </c>
      <c r="H12" s="166">
        <v>0</v>
      </c>
      <c r="I12" s="166">
        <v>65715.691999999995</v>
      </c>
      <c r="J12" s="322"/>
      <c r="M12" s="10"/>
    </row>
    <row r="13" spans="1:13" s="14" customFormat="1" ht="15.75" customHeight="1">
      <c r="A13" s="75" t="s">
        <v>109</v>
      </c>
      <c r="B13" s="75"/>
      <c r="C13" s="166">
        <v>0</v>
      </c>
      <c r="D13" s="166">
        <v>0</v>
      </c>
      <c r="E13" s="166">
        <v>0</v>
      </c>
      <c r="F13" s="77"/>
      <c r="G13" s="166">
        <v>25200</v>
      </c>
      <c r="H13" s="166">
        <v>0</v>
      </c>
      <c r="I13" s="166">
        <v>25200</v>
      </c>
      <c r="J13" s="322"/>
      <c r="M13" s="10"/>
    </row>
    <row r="14" spans="1:13" s="14" customFormat="1" ht="15.75" customHeight="1">
      <c r="A14" s="75" t="s">
        <v>110</v>
      </c>
      <c r="B14" s="75"/>
      <c r="C14" s="166">
        <v>0</v>
      </c>
      <c r="D14" s="166">
        <v>20287.683000000001</v>
      </c>
      <c r="E14" s="166">
        <v>20287.683000000001</v>
      </c>
      <c r="F14" s="77"/>
      <c r="G14" s="166">
        <v>0</v>
      </c>
      <c r="H14" s="166">
        <v>0</v>
      </c>
      <c r="I14" s="166">
        <v>0</v>
      </c>
      <c r="J14" s="322"/>
      <c r="M14" s="10"/>
    </row>
    <row r="15" spans="1:13" s="14" customFormat="1" ht="15.75" customHeight="1">
      <c r="A15" s="75" t="s">
        <v>111</v>
      </c>
      <c r="B15" s="75"/>
      <c r="C15" s="166">
        <v>0</v>
      </c>
      <c r="D15" s="166">
        <v>0</v>
      </c>
      <c r="E15" s="166">
        <v>0</v>
      </c>
      <c r="F15" s="77"/>
      <c r="G15" s="166">
        <v>0</v>
      </c>
      <c r="H15" s="166">
        <v>0</v>
      </c>
      <c r="I15" s="166">
        <v>0</v>
      </c>
      <c r="J15" s="322"/>
      <c r="M15" s="10"/>
    </row>
    <row r="16" spans="1:13" s="14" customFormat="1" ht="3.75" customHeight="1">
      <c r="A16" s="75"/>
      <c r="B16" s="75"/>
      <c r="C16" s="323"/>
      <c r="D16" s="323"/>
      <c r="E16" s="323"/>
      <c r="F16" s="75"/>
      <c r="G16" s="166"/>
      <c r="H16" s="166"/>
      <c r="I16" s="166"/>
      <c r="J16" s="322"/>
      <c r="M16" s="10"/>
    </row>
    <row r="17" spans="1:12" s="17" customFormat="1" ht="24.95" customHeight="1" thickBot="1">
      <c r="A17" s="79" t="s">
        <v>0</v>
      </c>
      <c r="B17" s="83"/>
      <c r="C17" s="324">
        <v>141432.92300000001</v>
      </c>
      <c r="D17" s="324">
        <v>25632.293000000001</v>
      </c>
      <c r="E17" s="324">
        <v>167065.21599999999</v>
      </c>
      <c r="F17" s="83"/>
      <c r="G17" s="325">
        <v>169508.67</v>
      </c>
      <c r="H17" s="325">
        <v>4706.4790000000003</v>
      </c>
      <c r="I17" s="325">
        <v>174215.149</v>
      </c>
      <c r="J17" s="326"/>
    </row>
    <row r="18" spans="1:12" s="14" customFormat="1" ht="15.75" customHeight="1">
      <c r="A18" s="319" t="s">
        <v>217</v>
      </c>
      <c r="B18" s="327"/>
      <c r="C18" s="327"/>
      <c r="D18" s="327"/>
      <c r="E18" s="327"/>
      <c r="F18" s="327"/>
      <c r="G18" s="327"/>
      <c r="H18" s="327"/>
      <c r="I18" s="327"/>
      <c r="J18" s="327"/>
    </row>
    <row r="19" spans="1:12" s="14" customFormat="1" ht="15.75" customHeight="1">
      <c r="A19" s="328"/>
      <c r="B19" s="327"/>
      <c r="C19" s="327"/>
      <c r="D19" s="327"/>
      <c r="E19" s="327"/>
      <c r="F19" s="327"/>
      <c r="G19" s="327"/>
      <c r="H19" s="327"/>
      <c r="I19" s="327"/>
      <c r="J19" s="327"/>
    </row>
    <row r="20" spans="1:12" s="14" customFormat="1" ht="15.75" customHeight="1">
      <c r="A20" s="327"/>
      <c r="B20" s="327"/>
      <c r="C20" s="327"/>
      <c r="D20" s="327"/>
      <c r="E20" s="327"/>
      <c r="F20" s="327"/>
      <c r="G20" s="327"/>
      <c r="H20" s="327"/>
      <c r="I20" s="327"/>
      <c r="J20" s="327"/>
    </row>
    <row r="21" spans="1:12" s="14" customFormat="1" ht="32.25" customHeight="1">
      <c r="A21" s="391" t="s">
        <v>220</v>
      </c>
      <c r="B21" s="391"/>
      <c r="C21" s="391"/>
      <c r="D21" s="391"/>
      <c r="E21" s="391"/>
      <c r="F21" s="391"/>
      <c r="G21" s="391"/>
      <c r="H21" s="391"/>
      <c r="I21" s="391"/>
      <c r="J21" s="391"/>
    </row>
    <row r="22" spans="1:12" s="14" customFormat="1" ht="17.25" customHeight="1">
      <c r="A22" s="389" t="s">
        <v>99</v>
      </c>
      <c r="B22" s="384"/>
      <c r="C22" s="386">
        <v>2020</v>
      </c>
      <c r="D22" s="386"/>
      <c r="E22" s="386"/>
      <c r="F22" s="67"/>
      <c r="G22" s="386">
        <v>2021</v>
      </c>
      <c r="H22" s="386"/>
      <c r="I22" s="386"/>
      <c r="J22" s="70"/>
    </row>
    <row r="23" spans="1:12" s="14" customFormat="1" ht="52.5" customHeight="1">
      <c r="A23" s="385"/>
      <c r="B23" s="385"/>
      <c r="C23" s="66" t="s">
        <v>96</v>
      </c>
      <c r="D23" s="66" t="s">
        <v>97</v>
      </c>
      <c r="E23" s="66" t="s">
        <v>100</v>
      </c>
      <c r="F23" s="68"/>
      <c r="G23" s="66" t="s">
        <v>96</v>
      </c>
      <c r="H23" s="66" t="s">
        <v>97</v>
      </c>
      <c r="I23" s="66" t="s">
        <v>100</v>
      </c>
      <c r="J23" s="66"/>
    </row>
    <row r="24" spans="1:12" s="14" customFormat="1" ht="5.85" customHeight="1">
      <c r="A24" s="321"/>
      <c r="B24" s="321"/>
      <c r="C24" s="327"/>
      <c r="D24" s="327"/>
      <c r="E24" s="327"/>
      <c r="F24" s="321"/>
      <c r="G24" s="327"/>
      <c r="H24" s="327"/>
      <c r="I24" s="327"/>
      <c r="J24" s="174"/>
    </row>
    <row r="25" spans="1:12" s="14" customFormat="1" ht="15.75" customHeight="1">
      <c r="A25" s="75" t="s">
        <v>101</v>
      </c>
      <c r="B25" s="75"/>
      <c r="C25" s="76">
        <v>9055.4709999999995</v>
      </c>
      <c r="D25" s="76">
        <v>0</v>
      </c>
      <c r="E25" s="76">
        <v>9055.4709999999995</v>
      </c>
      <c r="F25" s="77"/>
      <c r="G25" s="76">
        <v>54784.601000000002</v>
      </c>
      <c r="H25" s="76">
        <v>0</v>
      </c>
      <c r="I25" s="76">
        <v>54784.601000000002</v>
      </c>
      <c r="J25" s="75"/>
      <c r="L25" s="10"/>
    </row>
    <row r="26" spans="1:12" s="14" customFormat="1" ht="15.75" customHeight="1">
      <c r="A26" s="75" t="s">
        <v>102</v>
      </c>
      <c r="B26" s="75"/>
      <c r="C26" s="76">
        <v>21488.102999999999</v>
      </c>
      <c r="D26" s="76">
        <v>317.32100000000003</v>
      </c>
      <c r="E26" s="76">
        <v>21805.423999999999</v>
      </c>
      <c r="F26" s="77"/>
      <c r="G26" s="76">
        <v>21759.621999999999</v>
      </c>
      <c r="H26" s="76">
        <v>2666.9630000000002</v>
      </c>
      <c r="I26" s="76">
        <v>24426.584999999999</v>
      </c>
      <c r="J26" s="75"/>
      <c r="L26" s="10"/>
    </row>
    <row r="27" spans="1:12" s="14" customFormat="1" ht="15.75" customHeight="1">
      <c r="A27" s="75" t="s">
        <v>103</v>
      </c>
      <c r="B27" s="75"/>
      <c r="C27" s="76">
        <v>15921.653</v>
      </c>
      <c r="D27" s="76">
        <v>0</v>
      </c>
      <c r="E27" s="76">
        <v>15921.653</v>
      </c>
      <c r="F27" s="77"/>
      <c r="G27" s="76">
        <v>95032</v>
      </c>
      <c r="H27" s="76">
        <v>0</v>
      </c>
      <c r="I27" s="76">
        <v>95032</v>
      </c>
      <c r="J27" s="75"/>
      <c r="L27" s="10"/>
    </row>
    <row r="28" spans="1:12" s="14" customFormat="1" ht="15.75" customHeight="1">
      <c r="A28" s="75" t="s">
        <v>104</v>
      </c>
      <c r="B28" s="75"/>
      <c r="C28" s="76">
        <v>23097</v>
      </c>
      <c r="D28" s="76">
        <v>0</v>
      </c>
      <c r="E28" s="76">
        <v>23097</v>
      </c>
      <c r="F28" s="77"/>
      <c r="G28" s="76">
        <v>36557.974000000002</v>
      </c>
      <c r="H28" s="76">
        <v>1630.654</v>
      </c>
      <c r="I28" s="76">
        <v>38188.627999999997</v>
      </c>
      <c r="J28" s="75"/>
      <c r="L28" s="10"/>
    </row>
    <row r="29" spans="1:12" s="14" customFormat="1" ht="15.75" customHeight="1">
      <c r="A29" s="75" t="s">
        <v>105</v>
      </c>
      <c r="B29" s="75"/>
      <c r="C29" s="76">
        <v>47502.741999999998</v>
      </c>
      <c r="D29" s="76">
        <v>0</v>
      </c>
      <c r="E29" s="76">
        <v>47502.741999999998</v>
      </c>
      <c r="F29" s="77"/>
      <c r="G29" s="76">
        <v>34434.928</v>
      </c>
      <c r="H29" s="76">
        <v>0</v>
      </c>
      <c r="I29" s="76">
        <v>34434.928</v>
      </c>
      <c r="J29" s="75"/>
      <c r="L29" s="10"/>
    </row>
    <row r="30" spans="1:12" s="14" customFormat="1" ht="15.75" customHeight="1">
      <c r="A30" s="75" t="s">
        <v>106</v>
      </c>
      <c r="B30" s="75"/>
      <c r="C30" s="76">
        <v>20186.93</v>
      </c>
      <c r="D30" s="76">
        <v>0</v>
      </c>
      <c r="E30" s="76">
        <v>20186.93</v>
      </c>
      <c r="F30" s="77"/>
      <c r="G30" s="76">
        <v>800</v>
      </c>
      <c r="H30" s="76">
        <v>0</v>
      </c>
      <c r="I30" s="76">
        <v>800</v>
      </c>
      <c r="J30" s="75"/>
      <c r="L30" s="10"/>
    </row>
    <row r="31" spans="1:12" s="14" customFormat="1" ht="15.75" customHeight="1">
      <c r="A31" s="75" t="s">
        <v>107</v>
      </c>
      <c r="B31" s="75"/>
      <c r="C31" s="76">
        <v>5204.9279999999999</v>
      </c>
      <c r="D31" s="76">
        <v>0</v>
      </c>
      <c r="E31" s="76">
        <v>5204.9279999999999</v>
      </c>
      <c r="F31" s="77"/>
      <c r="G31" s="76">
        <v>0</v>
      </c>
      <c r="H31" s="76">
        <v>0</v>
      </c>
      <c r="I31" s="76">
        <v>0</v>
      </c>
      <c r="J31" s="75"/>
      <c r="L31" s="10"/>
    </row>
    <row r="32" spans="1:12" s="14" customFormat="1" ht="15.75" customHeight="1">
      <c r="A32" s="75" t="s">
        <v>108</v>
      </c>
      <c r="B32" s="75"/>
      <c r="C32" s="76">
        <v>0</v>
      </c>
      <c r="D32" s="76">
        <v>1047204.785</v>
      </c>
      <c r="E32" s="76">
        <v>1047204.785</v>
      </c>
      <c r="F32" s="77"/>
      <c r="G32" s="76">
        <v>0</v>
      </c>
      <c r="H32" s="76">
        <v>0</v>
      </c>
      <c r="I32" s="76">
        <v>0</v>
      </c>
      <c r="J32" s="75"/>
      <c r="L32" s="10"/>
    </row>
    <row r="33" spans="1:12" s="14" customFormat="1" ht="15.75" customHeight="1">
      <c r="A33" s="75" t="s">
        <v>109</v>
      </c>
      <c r="B33" s="75"/>
      <c r="C33" s="76">
        <v>13904.222</v>
      </c>
      <c r="D33" s="76">
        <v>0</v>
      </c>
      <c r="E33" s="76">
        <v>13904.222</v>
      </c>
      <c r="F33" s="77"/>
      <c r="G33" s="76">
        <v>5000</v>
      </c>
      <c r="H33" s="76">
        <v>0</v>
      </c>
      <c r="I33" s="76">
        <v>5000</v>
      </c>
      <c r="J33" s="75"/>
      <c r="L33" s="10"/>
    </row>
    <row r="34" spans="1:12" s="14" customFormat="1" ht="15.75" customHeight="1">
      <c r="A34" s="75" t="s">
        <v>110</v>
      </c>
      <c r="B34" s="75"/>
      <c r="C34" s="76">
        <v>7488.9</v>
      </c>
      <c r="D34" s="76">
        <v>0</v>
      </c>
      <c r="E34" s="76">
        <v>7488.9</v>
      </c>
      <c r="F34" s="77"/>
      <c r="G34" s="76">
        <v>0</v>
      </c>
      <c r="H34" s="76">
        <v>0</v>
      </c>
      <c r="I34" s="76">
        <v>0</v>
      </c>
      <c r="J34" s="75"/>
      <c r="L34" s="10"/>
    </row>
    <row r="35" spans="1:12" s="14" customFormat="1" ht="15.75" customHeight="1">
      <c r="A35" s="75" t="s">
        <v>111</v>
      </c>
      <c r="B35" s="75"/>
      <c r="C35" s="76">
        <v>95086</v>
      </c>
      <c r="D35" s="76">
        <v>0</v>
      </c>
      <c r="E35" s="76">
        <v>95086</v>
      </c>
      <c r="F35" s="77"/>
      <c r="G35" s="76">
        <v>25694</v>
      </c>
      <c r="H35" s="76">
        <v>0</v>
      </c>
      <c r="I35" s="76">
        <v>25694</v>
      </c>
      <c r="J35" s="75"/>
      <c r="L35" s="10"/>
    </row>
    <row r="36" spans="1:12" s="14" customFormat="1" ht="6" customHeight="1">
      <c r="A36" s="75"/>
      <c r="B36" s="75"/>
      <c r="C36" s="76"/>
      <c r="D36" s="76"/>
      <c r="E36" s="76"/>
      <c r="F36" s="78"/>
      <c r="G36" s="76"/>
      <c r="H36" s="76"/>
      <c r="I36" s="76"/>
      <c r="J36" s="75"/>
    </row>
    <row r="37" spans="1:12" s="14" customFormat="1" ht="30" customHeight="1" thickBot="1">
      <c r="A37" s="79" t="s">
        <v>0</v>
      </c>
      <c r="B37" s="80"/>
      <c r="C37" s="81">
        <v>258935.94899999999</v>
      </c>
      <c r="D37" s="81">
        <v>1047522.106</v>
      </c>
      <c r="E37" s="81">
        <v>1306458.0549999999</v>
      </c>
      <c r="F37" s="82"/>
      <c r="G37" s="81">
        <v>274063.125</v>
      </c>
      <c r="H37" s="81">
        <v>4297.6170000000002</v>
      </c>
      <c r="I37" s="81">
        <v>278360.74200000003</v>
      </c>
      <c r="J37" s="83"/>
    </row>
    <row r="38" spans="1:12" s="14" customFormat="1" ht="15.75" customHeight="1">
      <c r="A38" s="319" t="s">
        <v>217</v>
      </c>
      <c r="B38" s="327"/>
      <c r="C38" s="327"/>
      <c r="D38" s="327"/>
      <c r="E38" s="327"/>
      <c r="F38" s="327"/>
      <c r="G38" s="327"/>
      <c r="H38" s="327"/>
      <c r="I38" s="327"/>
      <c r="J38" s="327"/>
    </row>
    <row r="39" spans="1:12">
      <c r="A39" s="329"/>
      <c r="B39" s="329"/>
      <c r="C39" s="329"/>
      <c r="D39" s="329"/>
      <c r="E39" s="329"/>
      <c r="F39" s="329"/>
      <c r="G39" s="329"/>
      <c r="H39" s="329"/>
      <c r="I39" s="329"/>
      <c r="J39" s="329"/>
    </row>
    <row r="40" spans="1:12">
      <c r="A40" s="329"/>
      <c r="B40" s="329"/>
      <c r="C40" s="329"/>
      <c r="D40" s="329"/>
      <c r="E40" s="329"/>
      <c r="F40" s="329"/>
      <c r="G40" s="329"/>
      <c r="H40" s="329"/>
      <c r="I40" s="329"/>
      <c r="J40" s="329"/>
    </row>
  </sheetData>
  <mergeCells count="8">
    <mergeCell ref="A22:B23"/>
    <mergeCell ref="C22:E22"/>
    <mergeCell ref="G22:I22"/>
    <mergeCell ref="A1:J1"/>
    <mergeCell ref="A2:B3"/>
    <mergeCell ref="C2:E2"/>
    <mergeCell ref="G2:I2"/>
    <mergeCell ref="A21:J21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4"/>
  <sheetViews>
    <sheetView tabSelected="1" view="pageBreakPreview" zoomScaleNormal="100" zoomScaleSheetLayoutView="100" workbookViewId="0">
      <selection activeCell="B2" sqref="B2:H2"/>
    </sheetView>
  </sheetViews>
  <sheetFormatPr defaultRowHeight="15"/>
  <cols>
    <col min="1" max="1" width="21" customWidth="1"/>
    <col min="2" max="2" width="16.7109375" customWidth="1"/>
    <col min="3" max="3" width="1.140625" customWidth="1"/>
    <col min="4" max="4" width="16.7109375" customWidth="1"/>
    <col min="5" max="5" width="1.140625" customWidth="1"/>
    <col min="6" max="6" width="16.7109375" customWidth="1"/>
    <col min="7" max="7" width="0.85546875" customWidth="1"/>
    <col min="8" max="8" width="16.7109375" customWidth="1"/>
    <col min="9" max="9" width="0.85546875" customWidth="1"/>
    <col min="10" max="10" width="14.28515625" customWidth="1"/>
    <col min="11" max="11" width="14.7109375" customWidth="1"/>
    <col min="16" max="16" width="14.42578125" customWidth="1"/>
    <col min="17" max="17" width="16.85546875" bestFit="1" customWidth="1"/>
  </cols>
  <sheetData>
    <row r="1" spans="1:17" s="23" customFormat="1" ht="31.5" customHeight="1">
      <c r="A1" s="392" t="s">
        <v>218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7" s="7" customFormat="1" ht="20.25" customHeight="1">
      <c r="A2" s="389" t="s">
        <v>112</v>
      </c>
      <c r="B2" s="386" t="s">
        <v>113</v>
      </c>
      <c r="C2" s="386"/>
      <c r="D2" s="386"/>
      <c r="E2" s="386"/>
      <c r="F2" s="386"/>
      <c r="G2" s="386"/>
      <c r="H2" s="386"/>
      <c r="I2" s="71"/>
      <c r="J2" s="395" t="s">
        <v>147</v>
      </c>
    </row>
    <row r="3" spans="1:17" s="7" customFormat="1" ht="20.25" customHeight="1">
      <c r="A3" s="393"/>
      <c r="B3" s="72">
        <v>2018</v>
      </c>
      <c r="C3" s="72"/>
      <c r="D3" s="72">
        <v>2019</v>
      </c>
      <c r="E3" s="72"/>
      <c r="F3" s="72">
        <v>2020</v>
      </c>
      <c r="G3" s="73"/>
      <c r="H3" s="72">
        <v>2021</v>
      </c>
      <c r="I3" s="74"/>
      <c r="J3" s="396"/>
    </row>
    <row r="4" spans="1:17" s="7" customFormat="1" ht="21" customHeight="1">
      <c r="A4" s="394"/>
      <c r="B4" s="66" t="s">
        <v>114</v>
      </c>
      <c r="C4" s="66"/>
      <c r="D4" s="66" t="s">
        <v>114</v>
      </c>
      <c r="E4" s="66"/>
      <c r="F4" s="66" t="s">
        <v>114</v>
      </c>
      <c r="G4" s="66"/>
      <c r="H4" s="66" t="s">
        <v>114</v>
      </c>
      <c r="I4" s="66"/>
      <c r="J4" s="66" t="s">
        <v>114</v>
      </c>
    </row>
    <row r="5" spans="1:17" s="7" customFormat="1" ht="5.85" customHeight="1">
      <c r="A5" s="173"/>
      <c r="B5" s="174"/>
      <c r="C5" s="174"/>
      <c r="D5" s="174"/>
      <c r="E5" s="174"/>
      <c r="F5" s="174"/>
      <c r="G5" s="174"/>
      <c r="H5" s="174"/>
      <c r="I5" s="174"/>
      <c r="J5" s="174"/>
    </row>
    <row r="6" spans="1:17" s="7" customFormat="1" ht="15.75" customHeight="1">
      <c r="A6" s="78" t="s">
        <v>115</v>
      </c>
      <c r="B6" s="175">
        <v>20287.683000000001</v>
      </c>
      <c r="C6" s="175"/>
      <c r="D6" s="166">
        <v>0</v>
      </c>
      <c r="E6" s="175"/>
      <c r="F6" s="166">
        <v>0</v>
      </c>
      <c r="G6" s="176">
        <v>0</v>
      </c>
      <c r="H6" s="166">
        <v>0</v>
      </c>
      <c r="I6" s="176"/>
      <c r="J6" s="177">
        <v>20287.683000000001</v>
      </c>
      <c r="K6" s="27"/>
      <c r="L6" s="27"/>
      <c r="M6" s="20"/>
      <c r="P6"/>
      <c r="Q6"/>
    </row>
    <row r="7" spans="1:17" s="7" customFormat="1" ht="15.75" customHeight="1">
      <c r="A7" s="78" t="s">
        <v>116</v>
      </c>
      <c r="B7" s="166">
        <v>0</v>
      </c>
      <c r="C7" s="175"/>
      <c r="D7" s="166">
        <v>0</v>
      </c>
      <c r="E7" s="175"/>
      <c r="F7" s="166">
        <v>0</v>
      </c>
      <c r="G7" s="176">
        <v>0</v>
      </c>
      <c r="H7" s="166">
        <v>1630.654</v>
      </c>
      <c r="I7" s="176"/>
      <c r="J7" s="178">
        <v>1630.654</v>
      </c>
      <c r="K7" s="27"/>
      <c r="L7" s="27"/>
      <c r="M7" s="20"/>
      <c r="P7"/>
      <c r="Q7"/>
    </row>
    <row r="8" spans="1:17" s="7" customFormat="1" ht="15.75" customHeight="1">
      <c r="A8" s="78" t="s">
        <v>117</v>
      </c>
      <c r="B8" s="166">
        <v>0</v>
      </c>
      <c r="C8" s="175"/>
      <c r="D8" s="166">
        <v>0</v>
      </c>
      <c r="E8" s="175"/>
      <c r="F8" s="176">
        <v>1047204.785</v>
      </c>
      <c r="G8" s="176">
        <v>0</v>
      </c>
      <c r="H8" s="166">
        <v>0</v>
      </c>
      <c r="I8" s="176"/>
      <c r="J8" s="177">
        <v>1047204.785</v>
      </c>
      <c r="K8" s="27"/>
      <c r="L8" s="27"/>
      <c r="P8"/>
      <c r="Q8"/>
    </row>
    <row r="9" spans="1:17" s="7" customFormat="1" ht="15.75" customHeight="1">
      <c r="A9" s="78" t="s">
        <v>118</v>
      </c>
      <c r="B9" s="166">
        <v>0</v>
      </c>
      <c r="C9" s="175"/>
      <c r="D9" s="175">
        <v>4706.4790000000003</v>
      </c>
      <c r="E9" s="175"/>
      <c r="F9" s="166">
        <v>0</v>
      </c>
      <c r="G9" s="179"/>
      <c r="H9" s="166">
        <v>0</v>
      </c>
      <c r="I9" s="179"/>
      <c r="J9" s="177">
        <v>4706.4790000000003</v>
      </c>
      <c r="K9" s="27"/>
      <c r="L9" s="27"/>
      <c r="M9" s="20"/>
      <c r="P9"/>
      <c r="Q9" s="28"/>
    </row>
    <row r="10" spans="1:17" s="7" customFormat="1" ht="15.75" customHeight="1">
      <c r="A10" s="78" t="s">
        <v>155</v>
      </c>
      <c r="B10" s="166">
        <v>0</v>
      </c>
      <c r="C10" s="175"/>
      <c r="D10" s="166">
        <v>0</v>
      </c>
      <c r="E10" s="175"/>
      <c r="F10" s="166">
        <v>0</v>
      </c>
      <c r="G10" s="179"/>
      <c r="H10" s="166">
        <v>2666.9630000000002</v>
      </c>
      <c r="I10" s="179"/>
      <c r="J10" s="178">
        <v>2666.9630000000002</v>
      </c>
      <c r="K10" s="27"/>
      <c r="L10" s="27"/>
      <c r="M10" s="20"/>
    </row>
    <row r="11" spans="1:17" s="7" customFormat="1" ht="15.75" customHeight="1">
      <c r="A11" s="78" t="s">
        <v>5</v>
      </c>
      <c r="B11" s="175">
        <v>5344.61</v>
      </c>
      <c r="C11" s="175"/>
      <c r="D11" s="166">
        <v>0</v>
      </c>
      <c r="E11" s="175"/>
      <c r="F11" s="180">
        <v>317.32100000000003</v>
      </c>
      <c r="G11" s="179"/>
      <c r="H11" s="166">
        <v>0</v>
      </c>
      <c r="I11" s="179"/>
      <c r="J11" s="177">
        <v>5661.9309999999996</v>
      </c>
      <c r="K11" s="27"/>
      <c r="L11" s="27"/>
      <c r="M11" s="20"/>
    </row>
    <row r="12" spans="1:17" s="7" customFormat="1" ht="3" customHeight="1">
      <c r="A12" s="78"/>
      <c r="B12" s="175"/>
      <c r="C12" s="175"/>
      <c r="D12" s="166"/>
      <c r="E12" s="175"/>
      <c r="F12" s="180"/>
      <c r="G12" s="179"/>
      <c r="H12" s="180"/>
      <c r="I12" s="179"/>
      <c r="J12" s="177"/>
      <c r="K12" s="27"/>
      <c r="L12" s="27"/>
      <c r="M12" s="20"/>
    </row>
    <row r="13" spans="1:17" s="24" customFormat="1" ht="30" customHeight="1" thickBot="1">
      <c r="A13" s="181" t="s">
        <v>0</v>
      </c>
      <c r="B13" s="182">
        <v>25632.293000000001</v>
      </c>
      <c r="C13" s="182"/>
      <c r="D13" s="182">
        <v>4706.4790000000003</v>
      </c>
      <c r="E13" s="182"/>
      <c r="F13" s="172">
        <v>1047522.106</v>
      </c>
      <c r="G13" s="183"/>
      <c r="H13" s="172">
        <v>4297.6170000000002</v>
      </c>
      <c r="I13" s="183"/>
      <c r="J13" s="184">
        <v>1082158.4950000001</v>
      </c>
      <c r="K13" s="27"/>
      <c r="L13" s="27"/>
    </row>
    <row r="14" spans="1:17" s="7" customFormat="1" ht="15.75" customHeight="1">
      <c r="A14" s="319" t="s">
        <v>217</v>
      </c>
      <c r="B14" s="330"/>
      <c r="C14" s="330"/>
      <c r="D14" s="331"/>
      <c r="E14" s="331"/>
      <c r="F14" s="331"/>
      <c r="G14" s="331"/>
      <c r="H14" s="331"/>
      <c r="I14" s="331"/>
      <c r="J14" s="331"/>
      <c r="K14" s="29"/>
    </row>
  </sheetData>
  <mergeCells count="4">
    <mergeCell ref="A1:J1"/>
    <mergeCell ref="A2:A4"/>
    <mergeCell ref="J2:J3"/>
    <mergeCell ref="B2:H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C874-CD56-43A5-9DED-CD3FCE09CE3C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397" t="s">
        <v>216</v>
      </c>
      <c r="B1" s="397"/>
      <c r="C1" s="397"/>
      <c r="D1" s="397"/>
      <c r="E1" s="397"/>
      <c r="F1" s="397"/>
      <c r="G1" s="397"/>
      <c r="H1" s="32"/>
    </row>
    <row r="2" spans="1:8" ht="27" customHeight="1">
      <c r="A2" s="38" t="s">
        <v>8</v>
      </c>
      <c r="B2" s="38"/>
      <c r="C2" s="41"/>
      <c r="D2" s="41"/>
      <c r="E2" s="41"/>
      <c r="F2" s="398" t="s">
        <v>263</v>
      </c>
      <c r="G2" s="398"/>
      <c r="H2" s="191"/>
    </row>
    <row r="3" spans="1:8" ht="22.5" customHeight="1">
      <c r="A3" s="189" t="s">
        <v>10</v>
      </c>
      <c r="B3" s="33"/>
      <c r="C3" s="35"/>
      <c r="D3" s="35"/>
      <c r="E3" s="35"/>
      <c r="F3" s="35"/>
      <c r="G3" s="35">
        <v>4</v>
      </c>
      <c r="H3" s="32"/>
    </row>
    <row r="4" spans="1:8" ht="22.5" customHeight="1">
      <c r="A4" s="189" t="s">
        <v>11</v>
      </c>
      <c r="B4" s="33"/>
      <c r="C4" s="35"/>
      <c r="D4" s="35"/>
      <c r="E4" s="35"/>
      <c r="F4" s="35"/>
      <c r="G4" s="35">
        <v>4</v>
      </c>
      <c r="H4" s="32"/>
    </row>
    <row r="5" spans="1:8" ht="22.5" customHeight="1">
      <c r="A5" s="189" t="s">
        <v>12</v>
      </c>
      <c r="B5" s="33"/>
      <c r="C5" s="35"/>
      <c r="D5" s="35"/>
      <c r="E5" s="35"/>
      <c r="F5" s="35"/>
      <c r="G5" s="35">
        <v>2</v>
      </c>
      <c r="H5" s="32"/>
    </row>
    <row r="6" spans="1:8" ht="22.5" customHeight="1">
      <c r="A6" s="189" t="s">
        <v>13</v>
      </c>
      <c r="B6" s="33"/>
      <c r="C6" s="35"/>
      <c r="D6" s="35"/>
      <c r="E6" s="35"/>
      <c r="F6" s="35"/>
      <c r="G6" s="35">
        <v>1</v>
      </c>
      <c r="H6" s="32"/>
    </row>
    <row r="7" spans="1:8" ht="22.5" customHeight="1">
      <c r="A7" s="189" t="s">
        <v>14</v>
      </c>
      <c r="B7" s="33"/>
      <c r="C7" s="35"/>
      <c r="D7" s="35"/>
      <c r="E7" s="35"/>
      <c r="F7" s="35"/>
      <c r="G7" s="35">
        <v>1</v>
      </c>
      <c r="H7" s="32"/>
    </row>
    <row r="8" spans="1:8" ht="22.5" customHeight="1">
      <c r="A8" s="189" t="s">
        <v>15</v>
      </c>
      <c r="B8" s="33"/>
      <c r="C8" s="35"/>
      <c r="D8" s="35"/>
      <c r="E8" s="35"/>
      <c r="F8" s="35"/>
      <c r="G8" s="35">
        <v>3</v>
      </c>
      <c r="H8" s="32"/>
    </row>
    <row r="9" spans="1:8" ht="22.5" customHeight="1">
      <c r="A9" s="189" t="s">
        <v>16</v>
      </c>
      <c r="B9" s="33"/>
      <c r="C9" s="35"/>
      <c r="D9" s="35"/>
      <c r="E9" s="35"/>
      <c r="F9" s="35"/>
      <c r="G9" s="35">
        <v>5</v>
      </c>
      <c r="H9" s="32"/>
    </row>
    <row r="10" spans="1:8" ht="22.5" customHeight="1">
      <c r="A10" s="189" t="s">
        <v>17</v>
      </c>
      <c r="B10" s="33"/>
      <c r="C10" s="35"/>
      <c r="D10" s="35"/>
      <c r="E10" s="35"/>
      <c r="F10" s="35"/>
      <c r="G10" s="35">
        <v>1</v>
      </c>
      <c r="H10" s="32"/>
    </row>
    <row r="11" spans="1:8" ht="22.5" customHeight="1">
      <c r="A11" s="189" t="s">
        <v>18</v>
      </c>
      <c r="B11" s="33"/>
      <c r="C11" s="35"/>
      <c r="D11" s="35"/>
      <c r="E11" s="35"/>
      <c r="F11" s="35"/>
      <c r="G11" s="35">
        <v>2</v>
      </c>
      <c r="H11" s="32"/>
    </row>
    <row r="12" spans="1:8" ht="22.5" customHeight="1">
      <c r="A12" s="189" t="s">
        <v>19</v>
      </c>
      <c r="B12" s="33"/>
      <c r="C12" s="35"/>
      <c r="D12" s="35"/>
      <c r="E12" s="35"/>
      <c r="F12" s="35"/>
      <c r="G12" s="35">
        <v>3</v>
      </c>
      <c r="H12" s="32"/>
    </row>
    <row r="13" spans="1:8" ht="22.5" customHeight="1">
      <c r="A13" s="189" t="s">
        <v>20</v>
      </c>
      <c r="B13" s="33"/>
      <c r="C13" s="35"/>
      <c r="D13" s="35"/>
      <c r="E13" s="35"/>
      <c r="F13" s="35"/>
      <c r="G13" s="35">
        <v>3</v>
      </c>
      <c r="H13" s="32"/>
    </row>
    <row r="14" spans="1:8" ht="22.5" customHeight="1">
      <c r="A14" s="189" t="s">
        <v>21</v>
      </c>
      <c r="B14" s="33"/>
      <c r="C14" s="35"/>
      <c r="D14" s="35"/>
      <c r="E14" s="35"/>
      <c r="F14" s="35"/>
      <c r="G14" s="35">
        <v>6</v>
      </c>
      <c r="H14" s="32"/>
    </row>
    <row r="15" spans="1:8" ht="22.5" customHeight="1">
      <c r="A15" s="189" t="s">
        <v>22</v>
      </c>
      <c r="B15" s="33"/>
      <c r="C15" s="35"/>
      <c r="D15" s="35"/>
      <c r="E15" s="35"/>
      <c r="F15" s="35"/>
      <c r="G15" s="35">
        <v>2</v>
      </c>
      <c r="H15" s="32"/>
    </row>
    <row r="16" spans="1:8" ht="22.5" customHeight="1">
      <c r="A16" s="189" t="s">
        <v>23</v>
      </c>
      <c r="B16" s="33"/>
      <c r="C16" s="35"/>
      <c r="D16" s="35"/>
      <c r="E16" s="35"/>
      <c r="F16" s="35"/>
      <c r="G16" s="294">
        <v>0</v>
      </c>
      <c r="H16" s="32"/>
    </row>
    <row r="17" spans="1:8" ht="22.5" customHeight="1">
      <c r="A17" s="189" t="s">
        <v>24</v>
      </c>
      <c r="B17" s="33"/>
      <c r="C17" s="35"/>
      <c r="D17" s="35"/>
      <c r="E17" s="35"/>
      <c r="F17" s="35"/>
      <c r="G17" s="294">
        <v>0</v>
      </c>
      <c r="H17" s="32"/>
    </row>
    <row r="18" spans="1:8" ht="22.5" customHeight="1">
      <c r="A18" s="189" t="s">
        <v>25</v>
      </c>
      <c r="B18" s="33"/>
      <c r="C18" s="35"/>
      <c r="D18" s="35"/>
      <c r="E18" s="35"/>
      <c r="F18" s="35"/>
      <c r="G18" s="294">
        <v>0</v>
      </c>
      <c r="H18" s="32"/>
    </row>
    <row r="19" spans="1:8" ht="22.5" customHeight="1" thickBot="1">
      <c r="A19" s="36" t="s">
        <v>0</v>
      </c>
      <c r="B19" s="36"/>
      <c r="C19" s="37"/>
      <c r="D19" s="37"/>
      <c r="E19" s="37"/>
      <c r="F19" s="37"/>
      <c r="G19" s="37">
        <v>37</v>
      </c>
      <c r="H19" s="37"/>
    </row>
    <row r="20" spans="1:8">
      <c r="A20" s="346" t="s">
        <v>166</v>
      </c>
      <c r="B20" s="346"/>
      <c r="C20" s="346"/>
      <c r="D20" s="346"/>
      <c r="E20" s="346"/>
      <c r="F20" s="32"/>
      <c r="G20" s="32"/>
      <c r="H20" s="32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view="pageBreakPreview" zoomScaleNormal="100" zoomScaleSheetLayoutView="100" workbookViewId="0">
      <selection sqref="A1:O86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5.140625" customWidth="1"/>
  </cols>
  <sheetData>
    <row r="1" spans="1:16" s="15" customFormat="1" ht="17.25" customHeight="1">
      <c r="A1" s="338" t="s">
        <v>140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295"/>
      <c r="M1" s="295"/>
      <c r="N1" s="295"/>
      <c r="O1" s="295"/>
    </row>
    <row r="2" spans="1:16" ht="24.95" customHeight="1">
      <c r="A2" s="38" t="s">
        <v>1</v>
      </c>
      <c r="B2" s="39"/>
      <c r="C2" s="40"/>
      <c r="D2" s="40"/>
      <c r="E2" s="40"/>
      <c r="F2" s="40"/>
      <c r="G2" s="41" t="s">
        <v>2</v>
      </c>
      <c r="H2" s="41"/>
      <c r="I2" s="41" t="s">
        <v>3</v>
      </c>
      <c r="J2" s="41"/>
      <c r="K2" s="41" t="s">
        <v>4</v>
      </c>
      <c r="L2" s="41"/>
      <c r="M2" s="41" t="s">
        <v>5</v>
      </c>
      <c r="N2" s="41"/>
      <c r="O2" s="41" t="s">
        <v>0</v>
      </c>
    </row>
    <row r="3" spans="1:16" ht="5.85" customHeight="1">
      <c r="A3" s="84"/>
      <c r="B3" s="85"/>
      <c r="C3" s="32"/>
      <c r="D3" s="32"/>
      <c r="E3" s="32"/>
      <c r="F3" s="32"/>
      <c r="G3" s="86"/>
      <c r="H3" s="86"/>
      <c r="I3" s="86"/>
      <c r="J3" s="86"/>
      <c r="K3" s="86"/>
      <c r="L3" s="86"/>
      <c r="M3" s="86"/>
      <c r="N3" s="86"/>
      <c r="O3" s="86"/>
    </row>
    <row r="4" spans="1:16" ht="17.100000000000001" customHeight="1">
      <c r="A4" s="87" t="s">
        <v>6</v>
      </c>
      <c r="B4" s="87"/>
      <c r="C4" s="32"/>
      <c r="D4" s="32"/>
      <c r="E4" s="32"/>
      <c r="F4" s="32"/>
      <c r="G4" s="88">
        <v>224</v>
      </c>
      <c r="H4" s="88"/>
      <c r="I4" s="89">
        <v>0</v>
      </c>
      <c r="J4" s="89"/>
      <c r="K4" s="89">
        <v>0</v>
      </c>
      <c r="L4" s="89"/>
      <c r="M4" s="89">
        <v>0</v>
      </c>
      <c r="N4" s="88"/>
      <c r="O4" s="89">
        <v>224</v>
      </c>
    </row>
    <row r="5" spans="1:16" ht="17.100000000000001" customHeight="1">
      <c r="A5" s="87" t="s">
        <v>7</v>
      </c>
      <c r="B5" s="87"/>
      <c r="C5" s="90"/>
      <c r="D5" s="90"/>
      <c r="E5" s="32"/>
      <c r="F5" s="32"/>
      <c r="G5" s="91">
        <v>40897</v>
      </c>
      <c r="H5" s="91"/>
      <c r="I5" s="89">
        <v>0</v>
      </c>
      <c r="J5" s="89"/>
      <c r="K5" s="89">
        <v>0</v>
      </c>
      <c r="L5" s="89"/>
      <c r="M5" s="89">
        <v>0</v>
      </c>
      <c r="N5" s="88"/>
      <c r="O5" s="89">
        <v>40897</v>
      </c>
    </row>
    <row r="6" spans="1:16" ht="6" customHeight="1">
      <c r="A6" s="87"/>
      <c r="B6" s="87"/>
      <c r="C6" s="32"/>
      <c r="D6" s="32"/>
      <c r="E6" s="32"/>
      <c r="F6" s="32"/>
      <c r="G6" s="91"/>
      <c r="H6" s="91"/>
      <c r="I6" s="91"/>
      <c r="J6" s="91"/>
      <c r="K6" s="92"/>
      <c r="L6" s="92"/>
      <c r="M6" s="92"/>
      <c r="N6" s="92"/>
      <c r="O6" s="93"/>
    </row>
    <row r="7" spans="1:16" ht="15.75" customHeight="1">
      <c r="A7" s="345" t="s">
        <v>69</v>
      </c>
      <c r="B7" s="345"/>
      <c r="C7" s="345"/>
      <c r="D7" s="345"/>
      <c r="E7" s="345"/>
      <c r="F7" s="345"/>
      <c r="G7" s="345"/>
      <c r="H7" s="345"/>
      <c r="I7" s="345"/>
      <c r="J7" s="345"/>
      <c r="K7" s="337"/>
      <c r="L7" s="32"/>
      <c r="M7" s="32"/>
      <c r="N7" s="32"/>
      <c r="O7" s="32"/>
    </row>
    <row r="8" spans="1:16" ht="15.75" customHeight="1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32"/>
      <c r="M8" s="32"/>
      <c r="N8" s="32"/>
      <c r="O8" s="32"/>
    </row>
    <row r="9" spans="1:16" ht="15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32"/>
      <c r="M9" s="32"/>
      <c r="N9" s="32"/>
      <c r="O9" s="32"/>
    </row>
    <row r="10" spans="1:16" s="15" customFormat="1" ht="18.75" customHeight="1">
      <c r="A10" s="344" t="s">
        <v>141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42"/>
    </row>
    <row r="11" spans="1:16" ht="18" customHeight="1">
      <c r="A11" s="339" t="s">
        <v>8</v>
      </c>
      <c r="B11" s="43"/>
      <c r="C11" s="342" t="s">
        <v>9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6" ht="18" customHeight="1">
      <c r="A12" s="340"/>
      <c r="B12" s="44"/>
      <c r="C12" s="45">
        <v>2015</v>
      </c>
      <c r="D12" s="45"/>
      <c r="E12" s="45">
        <v>2016</v>
      </c>
      <c r="F12" s="45"/>
      <c r="G12" s="45">
        <v>2017</v>
      </c>
      <c r="H12" s="45"/>
      <c r="I12" s="45">
        <v>2018</v>
      </c>
      <c r="J12" s="45"/>
      <c r="K12" s="45">
        <v>2019</v>
      </c>
      <c r="L12" s="45"/>
      <c r="M12" s="45">
        <v>2020</v>
      </c>
      <c r="N12" s="45"/>
      <c r="O12" s="45">
        <v>2021</v>
      </c>
      <c r="P12" s="2"/>
    </row>
    <row r="13" spans="1:16" ht="5.85" customHeight="1">
      <c r="A13" s="84"/>
      <c r="B13" s="94"/>
      <c r="C13" s="86"/>
      <c r="D13" s="86"/>
      <c r="E13" s="86"/>
      <c r="F13" s="86"/>
      <c r="G13" s="86"/>
      <c r="H13" s="86"/>
      <c r="I13" s="86"/>
      <c r="J13" s="86"/>
      <c r="K13" s="86"/>
      <c r="L13" s="32"/>
      <c r="M13" s="32"/>
      <c r="N13" s="32"/>
      <c r="O13" s="32"/>
      <c r="P13" s="2"/>
    </row>
    <row r="14" spans="1:16" ht="17.100000000000001" customHeight="1">
      <c r="A14" s="95" t="s">
        <v>10</v>
      </c>
      <c r="B14" s="95"/>
      <c r="C14" s="89">
        <v>23035</v>
      </c>
      <c r="D14" s="89"/>
      <c r="E14" s="89">
        <v>23852</v>
      </c>
      <c r="F14" s="89"/>
      <c r="G14" s="89">
        <v>27226</v>
      </c>
      <c r="H14" s="89"/>
      <c r="I14" s="89">
        <v>29492</v>
      </c>
      <c r="J14" s="89"/>
      <c r="K14" s="89">
        <v>31736</v>
      </c>
      <c r="L14" s="89"/>
      <c r="M14" s="89">
        <v>31066</v>
      </c>
      <c r="N14" s="89"/>
      <c r="O14" s="89">
        <v>31066</v>
      </c>
    </row>
    <row r="15" spans="1:16" ht="17.100000000000001" customHeight="1">
      <c r="A15" s="96" t="s">
        <v>11</v>
      </c>
      <c r="B15" s="96"/>
      <c r="C15" s="89">
        <v>12361</v>
      </c>
      <c r="D15" s="89"/>
      <c r="E15" s="89">
        <v>21532</v>
      </c>
      <c r="F15" s="89"/>
      <c r="G15" s="89">
        <v>16183</v>
      </c>
      <c r="H15" s="89"/>
      <c r="I15" s="89">
        <v>17036</v>
      </c>
      <c r="J15" s="89"/>
      <c r="K15" s="89">
        <v>13851</v>
      </c>
      <c r="L15" s="89"/>
      <c r="M15" s="89">
        <v>13154</v>
      </c>
      <c r="N15" s="89"/>
      <c r="O15" s="89">
        <v>13154</v>
      </c>
      <c r="P15" s="2"/>
    </row>
    <row r="16" spans="1:16" ht="17.100000000000001" customHeight="1">
      <c r="A16" s="96" t="s">
        <v>12</v>
      </c>
      <c r="B16" s="96"/>
      <c r="C16" s="89">
        <v>4056</v>
      </c>
      <c r="D16" s="89"/>
      <c r="E16" s="89">
        <v>4056</v>
      </c>
      <c r="F16" s="89"/>
      <c r="G16" s="89">
        <v>4480</v>
      </c>
      <c r="H16" s="89"/>
      <c r="I16" s="89">
        <v>4431</v>
      </c>
      <c r="J16" s="89"/>
      <c r="K16" s="89">
        <v>4360</v>
      </c>
      <c r="L16" s="89"/>
      <c r="M16" s="89">
        <v>4360</v>
      </c>
      <c r="N16" s="89"/>
      <c r="O16" s="89">
        <v>4360</v>
      </c>
    </row>
    <row r="17" spans="1:15" ht="17.100000000000001" customHeight="1">
      <c r="A17" s="96" t="s">
        <v>13</v>
      </c>
      <c r="B17" s="96"/>
      <c r="C17" s="89">
        <v>11853</v>
      </c>
      <c r="D17" s="89"/>
      <c r="E17" s="89">
        <v>11853</v>
      </c>
      <c r="F17" s="89"/>
      <c r="G17" s="89">
        <v>15355</v>
      </c>
      <c r="H17" s="89"/>
      <c r="I17" s="89">
        <v>16751</v>
      </c>
      <c r="J17" s="89"/>
      <c r="K17" s="89">
        <v>17031</v>
      </c>
      <c r="L17" s="89"/>
      <c r="M17" s="89">
        <v>16929</v>
      </c>
      <c r="N17" s="89"/>
      <c r="O17" s="89">
        <v>17031</v>
      </c>
    </row>
    <row r="18" spans="1:15" ht="17.100000000000001" customHeight="1">
      <c r="A18" s="96" t="s">
        <v>14</v>
      </c>
      <c r="B18" s="96"/>
      <c r="C18" s="89">
        <v>6956</v>
      </c>
      <c r="D18" s="89"/>
      <c r="E18" s="89">
        <v>6987</v>
      </c>
      <c r="F18" s="89"/>
      <c r="G18" s="89">
        <v>8742</v>
      </c>
      <c r="H18" s="89"/>
      <c r="I18" s="89">
        <v>9994</v>
      </c>
      <c r="J18" s="89"/>
      <c r="K18" s="89">
        <v>10029</v>
      </c>
      <c r="L18" s="89"/>
      <c r="M18" s="89">
        <v>9396</v>
      </c>
      <c r="N18" s="89"/>
      <c r="O18" s="89">
        <v>9396</v>
      </c>
    </row>
    <row r="19" spans="1:15" ht="17.100000000000001" customHeight="1">
      <c r="A19" s="96" t="s">
        <v>15</v>
      </c>
      <c r="B19" s="96"/>
      <c r="C19" s="89">
        <v>21470</v>
      </c>
      <c r="D19" s="89"/>
      <c r="E19" s="89">
        <v>12718</v>
      </c>
      <c r="F19" s="89"/>
      <c r="G19" s="89">
        <v>28834</v>
      </c>
      <c r="H19" s="89"/>
      <c r="I19" s="89">
        <v>24457</v>
      </c>
      <c r="J19" s="89"/>
      <c r="K19" s="89">
        <v>25376</v>
      </c>
      <c r="L19" s="89"/>
      <c r="M19" s="89">
        <v>25375</v>
      </c>
      <c r="N19" s="89"/>
      <c r="O19" s="89">
        <v>25527</v>
      </c>
    </row>
    <row r="20" spans="1:15" ht="17.100000000000001" customHeight="1">
      <c r="A20" s="96" t="s">
        <v>16</v>
      </c>
      <c r="B20" s="96"/>
      <c r="C20" s="89">
        <v>16239</v>
      </c>
      <c r="D20" s="89"/>
      <c r="E20" s="89">
        <v>16525</v>
      </c>
      <c r="F20" s="89"/>
      <c r="G20" s="89">
        <v>18999</v>
      </c>
      <c r="H20" s="89"/>
      <c r="I20" s="89">
        <v>19581</v>
      </c>
      <c r="J20" s="89"/>
      <c r="K20" s="89">
        <v>21815</v>
      </c>
      <c r="L20" s="89"/>
      <c r="M20" s="89">
        <v>22088</v>
      </c>
      <c r="N20" s="89"/>
      <c r="O20" s="89">
        <v>22406</v>
      </c>
    </row>
    <row r="21" spans="1:15" ht="17.100000000000001" customHeight="1">
      <c r="A21" s="96" t="s">
        <v>17</v>
      </c>
      <c r="B21" s="96"/>
      <c r="C21" s="89">
        <v>13733</v>
      </c>
      <c r="D21" s="89"/>
      <c r="E21" s="89">
        <v>13795</v>
      </c>
      <c r="F21" s="89"/>
      <c r="G21" s="89">
        <v>16071</v>
      </c>
      <c r="H21" s="89"/>
      <c r="I21" s="89">
        <v>16212</v>
      </c>
      <c r="J21" s="89"/>
      <c r="K21" s="89">
        <v>16110</v>
      </c>
      <c r="L21" s="89"/>
      <c r="M21" s="89">
        <v>16198</v>
      </c>
      <c r="N21" s="89"/>
      <c r="O21" s="89">
        <v>16338</v>
      </c>
    </row>
    <row r="22" spans="1:15" ht="17.100000000000001" customHeight="1">
      <c r="A22" s="96" t="s">
        <v>18</v>
      </c>
      <c r="B22" s="96"/>
      <c r="C22" s="89">
        <v>970</v>
      </c>
      <c r="D22" s="89"/>
      <c r="E22" s="89">
        <v>970</v>
      </c>
      <c r="F22" s="89"/>
      <c r="G22" s="89">
        <v>1081</v>
      </c>
      <c r="H22" s="89"/>
      <c r="I22" s="89">
        <v>1230</v>
      </c>
      <c r="J22" s="89"/>
      <c r="K22" s="89">
        <v>1276</v>
      </c>
      <c r="L22" s="89"/>
      <c r="M22" s="89">
        <v>1245</v>
      </c>
      <c r="N22" s="89"/>
      <c r="O22" s="89">
        <v>1245</v>
      </c>
    </row>
    <row r="23" spans="1:15" ht="17.100000000000001" customHeight="1">
      <c r="A23" s="96" t="s">
        <v>19</v>
      </c>
      <c r="B23" s="96"/>
      <c r="C23" s="89">
        <v>17119</v>
      </c>
      <c r="D23" s="89"/>
      <c r="E23" s="89">
        <v>17769</v>
      </c>
      <c r="F23" s="89"/>
      <c r="G23" s="89">
        <v>20477</v>
      </c>
      <c r="H23" s="89"/>
      <c r="I23" s="89">
        <v>22372</v>
      </c>
      <c r="J23" s="89"/>
      <c r="K23" s="89">
        <v>23762</v>
      </c>
      <c r="L23" s="89"/>
      <c r="M23" s="89">
        <v>22702</v>
      </c>
      <c r="N23" s="89"/>
      <c r="O23" s="89">
        <v>23002</v>
      </c>
    </row>
    <row r="24" spans="1:15" ht="17.100000000000001" customHeight="1">
      <c r="A24" s="96" t="s">
        <v>20</v>
      </c>
      <c r="B24" s="96"/>
      <c r="C24" s="89">
        <v>8241</v>
      </c>
      <c r="D24" s="89"/>
      <c r="E24" s="89">
        <v>8241</v>
      </c>
      <c r="F24" s="89"/>
      <c r="G24" s="89">
        <v>7860</v>
      </c>
      <c r="H24" s="89"/>
      <c r="I24" s="89">
        <v>8758</v>
      </c>
      <c r="J24" s="89"/>
      <c r="K24" s="89">
        <v>9655</v>
      </c>
      <c r="L24" s="89"/>
      <c r="M24" s="89">
        <v>10718</v>
      </c>
      <c r="N24" s="89"/>
      <c r="O24" s="89">
        <v>10718</v>
      </c>
    </row>
    <row r="25" spans="1:15" ht="17.100000000000001" customHeight="1">
      <c r="A25" s="96" t="s">
        <v>21</v>
      </c>
      <c r="B25" s="96"/>
      <c r="C25" s="89">
        <v>17009</v>
      </c>
      <c r="D25" s="89"/>
      <c r="E25" s="89">
        <v>17009</v>
      </c>
      <c r="F25" s="89"/>
      <c r="G25" s="89">
        <v>20853</v>
      </c>
      <c r="H25" s="89"/>
      <c r="I25" s="89">
        <v>22671</v>
      </c>
      <c r="J25" s="89"/>
      <c r="K25" s="89">
        <v>23860</v>
      </c>
      <c r="L25" s="89"/>
      <c r="M25" s="89">
        <v>22549</v>
      </c>
      <c r="N25" s="89"/>
      <c r="O25" s="89">
        <v>22799</v>
      </c>
    </row>
    <row r="26" spans="1:15" ht="17.100000000000001" customHeight="1">
      <c r="A26" s="96" t="s">
        <v>22</v>
      </c>
      <c r="B26" s="96"/>
      <c r="C26" s="89">
        <v>17106</v>
      </c>
      <c r="D26" s="89"/>
      <c r="E26" s="89">
        <v>17537</v>
      </c>
      <c r="F26" s="89"/>
      <c r="G26" s="89">
        <v>18518</v>
      </c>
      <c r="H26" s="89"/>
      <c r="I26" s="89">
        <v>19997</v>
      </c>
      <c r="J26" s="89"/>
      <c r="K26" s="89">
        <v>20552</v>
      </c>
      <c r="L26" s="89"/>
      <c r="M26" s="89">
        <v>19954</v>
      </c>
      <c r="N26" s="89"/>
      <c r="O26" s="89">
        <v>20114</v>
      </c>
    </row>
    <row r="27" spans="1:15" ht="17.100000000000001" customHeight="1">
      <c r="A27" s="96" t="s">
        <v>23</v>
      </c>
      <c r="B27" s="96"/>
      <c r="C27" s="89">
        <v>35856</v>
      </c>
      <c r="D27" s="89"/>
      <c r="E27" s="89">
        <v>36850</v>
      </c>
      <c r="F27" s="89"/>
      <c r="G27" s="89">
        <v>39230</v>
      </c>
      <c r="H27" s="89"/>
      <c r="I27" s="89">
        <v>40676</v>
      </c>
      <c r="J27" s="89"/>
      <c r="K27" s="89">
        <v>44784</v>
      </c>
      <c r="L27" s="89"/>
      <c r="M27" s="89">
        <v>40897</v>
      </c>
      <c r="N27" s="89"/>
      <c r="O27" s="89">
        <v>40897</v>
      </c>
    </row>
    <row r="28" spans="1:15" ht="17.100000000000001" customHeight="1">
      <c r="A28" s="96" t="s">
        <v>24</v>
      </c>
      <c r="B28" s="96"/>
      <c r="C28" s="89">
        <v>1702</v>
      </c>
      <c r="D28" s="89"/>
      <c r="E28" s="89">
        <v>1702</v>
      </c>
      <c r="F28" s="89"/>
      <c r="G28" s="89">
        <v>1587</v>
      </c>
      <c r="H28" s="89"/>
      <c r="I28" s="89">
        <v>1722</v>
      </c>
      <c r="J28" s="89"/>
      <c r="K28" s="89">
        <v>1749</v>
      </c>
      <c r="L28" s="89"/>
      <c r="M28" s="89">
        <v>1697</v>
      </c>
      <c r="N28" s="89"/>
      <c r="O28" s="89">
        <v>1697</v>
      </c>
    </row>
    <row r="29" spans="1:15" ht="17.100000000000001" customHeight="1">
      <c r="A29" s="95" t="s">
        <v>25</v>
      </c>
      <c r="B29" s="95"/>
      <c r="C29" s="89">
        <v>1041</v>
      </c>
      <c r="D29" s="89"/>
      <c r="E29" s="89">
        <v>1041</v>
      </c>
      <c r="F29" s="89"/>
      <c r="G29" s="89">
        <v>1068</v>
      </c>
      <c r="H29" s="89"/>
      <c r="I29" s="89">
        <v>1302</v>
      </c>
      <c r="J29" s="89"/>
      <c r="K29" s="89">
        <v>1026</v>
      </c>
      <c r="L29" s="89"/>
      <c r="M29" s="89">
        <v>1769</v>
      </c>
      <c r="N29" s="89"/>
      <c r="O29" s="89">
        <v>1769</v>
      </c>
    </row>
    <row r="30" spans="1:15" ht="4.5" customHeight="1">
      <c r="A30" s="95"/>
      <c r="B30" s="95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1:15" ht="30" customHeight="1" thickBot="1">
      <c r="A31" s="97" t="s">
        <v>0</v>
      </c>
      <c r="B31" s="98"/>
      <c r="C31" s="99">
        <v>208747</v>
      </c>
      <c r="D31" s="99"/>
      <c r="E31" s="99">
        <v>212437</v>
      </c>
      <c r="F31" s="99"/>
      <c r="G31" s="99">
        <v>246564</v>
      </c>
      <c r="H31" s="99"/>
      <c r="I31" s="99">
        <v>256682</v>
      </c>
      <c r="J31" s="99"/>
      <c r="K31" s="99">
        <v>266972</v>
      </c>
      <c r="L31" s="99"/>
      <c r="M31" s="99">
        <v>260097</v>
      </c>
      <c r="N31" s="99"/>
      <c r="O31" s="99">
        <v>261519</v>
      </c>
    </row>
    <row r="32" spans="1:15" ht="15.75" customHeight="1">
      <c r="A32" s="346" t="s">
        <v>70</v>
      </c>
      <c r="B32" s="346"/>
      <c r="C32" s="346"/>
      <c r="D32" s="346"/>
      <c r="E32" s="346"/>
      <c r="F32" s="346"/>
      <c r="G32" s="346"/>
      <c r="H32" s="346"/>
      <c r="I32" s="346"/>
      <c r="J32" s="298"/>
      <c r="K32" s="299"/>
      <c r="L32" s="300"/>
      <c r="M32" s="300"/>
      <c r="N32" s="300"/>
      <c r="O32" s="300"/>
    </row>
    <row r="33" spans="1:18" ht="15.75" customHeight="1">
      <c r="A33" s="296"/>
      <c r="B33" s="296"/>
      <c r="C33" s="296"/>
      <c r="D33" s="296"/>
      <c r="E33" s="296"/>
      <c r="F33" s="296"/>
      <c r="G33" s="296"/>
      <c r="H33" s="296"/>
      <c r="I33" s="296"/>
      <c r="J33" s="298"/>
      <c r="K33" s="299"/>
      <c r="L33" s="90"/>
      <c r="M33" s="90"/>
      <c r="N33" s="90"/>
      <c r="O33" s="90"/>
    </row>
    <row r="34" spans="1:18" ht="15.7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32"/>
      <c r="L34" s="32"/>
      <c r="M34" s="32"/>
      <c r="N34" s="32"/>
      <c r="O34" s="32"/>
    </row>
    <row r="35" spans="1:18" ht="30" customHeight="1">
      <c r="A35" s="344" t="s">
        <v>143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1"/>
    </row>
    <row r="36" spans="1:18" ht="17.25" customHeight="1">
      <c r="A36" s="343" t="s">
        <v>74</v>
      </c>
      <c r="B36" s="46"/>
      <c r="C36" s="46"/>
      <c r="D36" s="46"/>
      <c r="E36" s="342">
        <v>2015</v>
      </c>
      <c r="F36" s="342"/>
      <c r="G36" s="342"/>
      <c r="H36" s="43"/>
      <c r="I36" s="342">
        <v>2016</v>
      </c>
      <c r="J36" s="342"/>
      <c r="K36" s="342"/>
      <c r="L36" s="52"/>
      <c r="M36" s="342">
        <v>2017</v>
      </c>
      <c r="N36" s="342"/>
      <c r="O36" s="342"/>
      <c r="P36" s="3"/>
    </row>
    <row r="37" spans="1:18" ht="17.100000000000001" customHeight="1">
      <c r="A37" s="340"/>
      <c r="B37" s="49"/>
      <c r="C37" s="49"/>
      <c r="D37" s="49"/>
      <c r="E37" s="50" t="s">
        <v>6</v>
      </c>
      <c r="F37" s="50"/>
      <c r="G37" s="50" t="s">
        <v>7</v>
      </c>
      <c r="H37" s="45"/>
      <c r="I37" s="50" t="s">
        <v>6</v>
      </c>
      <c r="J37" s="50"/>
      <c r="K37" s="50" t="s">
        <v>7</v>
      </c>
      <c r="L37" s="48"/>
      <c r="M37" s="50" t="s">
        <v>6</v>
      </c>
      <c r="N37" s="50"/>
      <c r="O37" s="50" t="s">
        <v>7</v>
      </c>
      <c r="P37" s="3"/>
    </row>
    <row r="38" spans="1:18" ht="5.85" customHeight="1">
      <c r="A38" s="84"/>
      <c r="B38" s="85"/>
      <c r="C38" s="32"/>
      <c r="D38" s="32"/>
      <c r="E38" s="86"/>
      <c r="F38" s="86"/>
      <c r="G38" s="86"/>
      <c r="H38" s="86"/>
      <c r="I38" s="86"/>
      <c r="J38" s="86"/>
      <c r="K38" s="86"/>
      <c r="L38" s="32"/>
      <c r="M38" s="86"/>
      <c r="N38" s="86"/>
      <c r="O38" s="86"/>
      <c r="P38" s="3"/>
    </row>
    <row r="39" spans="1:18" ht="17.100000000000001" customHeight="1">
      <c r="A39" s="95" t="s">
        <v>75</v>
      </c>
      <c r="B39" s="95"/>
      <c r="C39" s="32"/>
      <c r="D39" s="32"/>
      <c r="E39" s="89">
        <v>26</v>
      </c>
      <c r="F39" s="89"/>
      <c r="G39" s="89">
        <v>12165</v>
      </c>
      <c r="H39" s="89"/>
      <c r="I39" s="89">
        <v>27</v>
      </c>
      <c r="J39" s="89"/>
      <c r="K39" s="89">
        <v>12373</v>
      </c>
      <c r="L39" s="32"/>
      <c r="M39" s="89">
        <v>26</v>
      </c>
      <c r="N39" s="89"/>
      <c r="O39" s="89">
        <v>11621</v>
      </c>
      <c r="P39" s="3"/>
    </row>
    <row r="40" spans="1:18" ht="17.100000000000001" customHeight="1">
      <c r="A40" s="96" t="s">
        <v>76</v>
      </c>
      <c r="B40" s="96"/>
      <c r="C40" s="32"/>
      <c r="D40" s="32"/>
      <c r="E40" s="100">
        <v>28</v>
      </c>
      <c r="F40" s="100"/>
      <c r="G40" s="101">
        <v>9025</v>
      </c>
      <c r="H40" s="101"/>
      <c r="I40" s="100">
        <v>31</v>
      </c>
      <c r="J40" s="100"/>
      <c r="K40" s="100">
        <v>9811</v>
      </c>
      <c r="L40" s="32"/>
      <c r="M40" s="89">
        <v>29</v>
      </c>
      <c r="N40" s="89"/>
      <c r="O40" s="89">
        <v>9139</v>
      </c>
      <c r="P40" s="3"/>
      <c r="R40" s="2"/>
    </row>
    <row r="41" spans="1:18" ht="17.100000000000001" customHeight="1">
      <c r="A41" s="95" t="s">
        <v>77</v>
      </c>
      <c r="B41" s="95"/>
      <c r="C41" s="32"/>
      <c r="D41" s="32"/>
      <c r="E41" s="100">
        <v>38</v>
      </c>
      <c r="F41" s="100"/>
      <c r="G41" s="101">
        <v>8392</v>
      </c>
      <c r="H41" s="101"/>
      <c r="I41" s="100">
        <v>38</v>
      </c>
      <c r="J41" s="100"/>
      <c r="K41" s="100">
        <v>8392</v>
      </c>
      <c r="L41" s="32"/>
      <c r="M41" s="89">
        <v>32</v>
      </c>
      <c r="N41" s="89"/>
      <c r="O41" s="89">
        <v>7534</v>
      </c>
      <c r="P41" s="3"/>
    </row>
    <row r="42" spans="1:18" ht="17.100000000000001" customHeight="1">
      <c r="A42" s="96" t="s">
        <v>78</v>
      </c>
      <c r="B42" s="96"/>
      <c r="C42" s="32"/>
      <c r="D42" s="32"/>
      <c r="E42" s="100">
        <v>21</v>
      </c>
      <c r="F42" s="100"/>
      <c r="G42" s="101">
        <v>1904</v>
      </c>
      <c r="H42" s="101"/>
      <c r="I42" s="100">
        <v>21</v>
      </c>
      <c r="J42" s="100"/>
      <c r="K42" s="100">
        <v>1904</v>
      </c>
      <c r="L42" s="32"/>
      <c r="M42" s="89">
        <v>19</v>
      </c>
      <c r="N42" s="89"/>
      <c r="O42" s="89">
        <v>1638</v>
      </c>
      <c r="P42" s="3"/>
    </row>
    <row r="43" spans="1:18" ht="17.100000000000001" customHeight="1">
      <c r="A43" s="95" t="s">
        <v>79</v>
      </c>
      <c r="B43" s="95"/>
      <c r="C43" s="32"/>
      <c r="D43" s="32"/>
      <c r="E43" s="100">
        <v>16</v>
      </c>
      <c r="F43" s="100"/>
      <c r="G43" s="101">
        <v>1216</v>
      </c>
      <c r="H43" s="101"/>
      <c r="I43" s="100">
        <v>16</v>
      </c>
      <c r="J43" s="100"/>
      <c r="K43" s="100">
        <v>1216</v>
      </c>
      <c r="L43" s="32"/>
      <c r="M43" s="89">
        <v>17</v>
      </c>
      <c r="N43" s="89"/>
      <c r="O43" s="89">
        <v>1247</v>
      </c>
      <c r="P43" s="3"/>
    </row>
    <row r="44" spans="1:18" ht="17.100000000000001" customHeight="1">
      <c r="A44" s="96" t="s">
        <v>80</v>
      </c>
      <c r="B44" s="96"/>
      <c r="C44" s="32"/>
      <c r="D44" s="32"/>
      <c r="E44" s="100">
        <v>3</v>
      </c>
      <c r="F44" s="100"/>
      <c r="G44" s="101">
        <v>142</v>
      </c>
      <c r="H44" s="101"/>
      <c r="I44" s="100">
        <v>3</v>
      </c>
      <c r="J44" s="100"/>
      <c r="K44" s="100">
        <v>142</v>
      </c>
      <c r="L44" s="32"/>
      <c r="M44" s="89">
        <v>2</v>
      </c>
      <c r="N44" s="89"/>
      <c r="O44" s="89">
        <v>72</v>
      </c>
      <c r="P44" s="3"/>
    </row>
    <row r="45" spans="1:18" ht="17.100000000000001" customHeight="1">
      <c r="A45" s="96" t="s">
        <v>81</v>
      </c>
      <c r="B45" s="96"/>
      <c r="C45" s="32"/>
      <c r="D45" s="32"/>
      <c r="E45" s="100">
        <v>10</v>
      </c>
      <c r="F45" s="100"/>
      <c r="G45" s="100">
        <v>414</v>
      </c>
      <c r="H45" s="100"/>
      <c r="I45" s="100">
        <v>10</v>
      </c>
      <c r="J45" s="100"/>
      <c r="K45" s="100">
        <v>414</v>
      </c>
      <c r="L45" s="32"/>
      <c r="M45" s="89">
        <v>5</v>
      </c>
      <c r="N45" s="89"/>
      <c r="O45" s="89">
        <v>202</v>
      </c>
      <c r="P45" s="3"/>
    </row>
    <row r="46" spans="1:18" ht="17.100000000000001" customHeight="1">
      <c r="A46" s="96" t="s">
        <v>82</v>
      </c>
      <c r="B46" s="96"/>
      <c r="C46" s="32"/>
      <c r="D46" s="32"/>
      <c r="E46" s="100">
        <v>9</v>
      </c>
      <c r="F46" s="100"/>
      <c r="G46" s="100">
        <v>267</v>
      </c>
      <c r="H46" s="100"/>
      <c r="I46" s="100">
        <v>9</v>
      </c>
      <c r="J46" s="100"/>
      <c r="K46" s="100">
        <v>267</v>
      </c>
      <c r="L46" s="32"/>
      <c r="M46" s="89">
        <v>8</v>
      </c>
      <c r="N46" s="89"/>
      <c r="O46" s="89">
        <v>285</v>
      </c>
      <c r="P46" s="4"/>
    </row>
    <row r="47" spans="1:18" ht="17.100000000000001" customHeight="1">
      <c r="A47" s="96" t="s">
        <v>83</v>
      </c>
      <c r="B47" s="96"/>
      <c r="C47" s="32"/>
      <c r="D47" s="32"/>
      <c r="E47" s="100">
        <v>49</v>
      </c>
      <c r="F47" s="100"/>
      <c r="G47" s="100">
        <v>2331</v>
      </c>
      <c r="H47" s="100"/>
      <c r="I47" s="100">
        <v>49</v>
      </c>
      <c r="J47" s="100"/>
      <c r="K47" s="100">
        <v>2331</v>
      </c>
      <c r="L47" s="32"/>
      <c r="M47" s="89">
        <v>81</v>
      </c>
      <c r="N47" s="89"/>
      <c r="O47" s="89">
        <v>7492</v>
      </c>
      <c r="P47" s="4"/>
    </row>
    <row r="48" spans="1:18" ht="30" customHeight="1" thickBot="1">
      <c r="A48" s="97" t="s">
        <v>0</v>
      </c>
      <c r="B48" s="97"/>
      <c r="C48" s="97"/>
      <c r="D48" s="97"/>
      <c r="E48" s="99">
        <v>200</v>
      </c>
      <c r="F48" s="99"/>
      <c r="G48" s="99">
        <v>35856</v>
      </c>
      <c r="H48" s="99"/>
      <c r="I48" s="99">
        <v>204</v>
      </c>
      <c r="J48" s="99"/>
      <c r="K48" s="99">
        <v>36850</v>
      </c>
      <c r="L48" s="102"/>
      <c r="M48" s="99">
        <v>219</v>
      </c>
      <c r="N48" s="99"/>
      <c r="O48" s="99">
        <v>39230</v>
      </c>
      <c r="P48" s="4"/>
    </row>
    <row r="49" spans="1:16" ht="15.75" customHeight="1">
      <c r="A49" s="337" t="s">
        <v>70</v>
      </c>
      <c r="B49" s="337"/>
      <c r="C49" s="337"/>
      <c r="D49" s="337"/>
      <c r="E49" s="337"/>
      <c r="F49" s="337"/>
      <c r="G49" s="337"/>
      <c r="H49" s="337"/>
      <c r="I49" s="337"/>
      <c r="J49" s="297"/>
      <c r="K49" s="90"/>
      <c r="L49" s="90"/>
      <c r="M49" s="32"/>
      <c r="N49" s="90"/>
      <c r="O49" s="32"/>
    </row>
    <row r="50" spans="1:1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6" s="15" customFormat="1" ht="30.75" customHeight="1">
      <c r="A52" s="338" t="s">
        <v>142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</row>
    <row r="53" spans="1:16" ht="16.5" customHeight="1">
      <c r="A53" s="339" t="s">
        <v>74</v>
      </c>
      <c r="B53" s="53"/>
      <c r="C53" s="53"/>
      <c r="D53" s="53"/>
      <c r="E53" s="342">
        <v>2018</v>
      </c>
      <c r="F53" s="342"/>
      <c r="G53" s="342"/>
      <c r="H53" s="43"/>
      <c r="I53" s="342">
        <v>2019</v>
      </c>
      <c r="J53" s="342"/>
      <c r="K53" s="342"/>
      <c r="L53" s="43"/>
      <c r="M53" s="342">
        <v>2020</v>
      </c>
      <c r="N53" s="342"/>
      <c r="O53" s="342"/>
    </row>
    <row r="54" spans="1:16" ht="18" customHeight="1">
      <c r="A54" s="340"/>
      <c r="B54" s="49"/>
      <c r="C54" s="49"/>
      <c r="D54" s="49"/>
      <c r="E54" s="50" t="s">
        <v>6</v>
      </c>
      <c r="F54" s="50"/>
      <c r="G54" s="50" t="s">
        <v>7</v>
      </c>
      <c r="H54" s="45"/>
      <c r="I54" s="50" t="s">
        <v>6</v>
      </c>
      <c r="J54" s="50"/>
      <c r="K54" s="50" t="s">
        <v>7</v>
      </c>
      <c r="L54" s="45"/>
      <c r="M54" s="50" t="s">
        <v>6</v>
      </c>
      <c r="N54" s="50"/>
      <c r="O54" s="50" t="s">
        <v>7</v>
      </c>
    </row>
    <row r="55" spans="1:16" ht="5.85" customHeight="1">
      <c r="A55" s="84"/>
      <c r="B55" s="85"/>
      <c r="C55" s="32"/>
      <c r="D55" s="32"/>
      <c r="E55" s="86"/>
      <c r="F55" s="86"/>
      <c r="G55" s="86"/>
      <c r="H55" s="86"/>
      <c r="I55" s="86"/>
      <c r="J55" s="86"/>
      <c r="K55" s="86"/>
      <c r="L55" s="94"/>
      <c r="M55" s="86"/>
      <c r="N55" s="86"/>
      <c r="O55" s="86"/>
    </row>
    <row r="56" spans="1:16" ht="17.100000000000001" customHeight="1">
      <c r="A56" s="95" t="s">
        <v>75</v>
      </c>
      <c r="B56" s="95"/>
      <c r="C56" s="32"/>
      <c r="D56" s="32"/>
      <c r="E56" s="89">
        <v>29</v>
      </c>
      <c r="F56" s="89"/>
      <c r="G56" s="89">
        <v>12160</v>
      </c>
      <c r="H56" s="89"/>
      <c r="I56" s="89">
        <v>32</v>
      </c>
      <c r="J56" s="89"/>
      <c r="K56" s="89">
        <v>13225</v>
      </c>
      <c r="L56" s="103"/>
      <c r="M56" s="89">
        <v>30</v>
      </c>
      <c r="N56" s="89"/>
      <c r="O56" s="89">
        <v>12532</v>
      </c>
    </row>
    <row r="57" spans="1:16" ht="17.100000000000001" customHeight="1">
      <c r="A57" s="96" t="s">
        <v>76</v>
      </c>
      <c r="B57" s="96"/>
      <c r="C57" s="32"/>
      <c r="D57" s="32"/>
      <c r="E57" s="89">
        <v>30</v>
      </c>
      <c r="F57" s="89"/>
      <c r="G57" s="89">
        <v>9199</v>
      </c>
      <c r="H57" s="89"/>
      <c r="I57" s="100">
        <v>32</v>
      </c>
      <c r="J57" s="100"/>
      <c r="K57" s="101">
        <v>9990</v>
      </c>
      <c r="L57" s="104"/>
      <c r="M57" s="100">
        <v>30</v>
      </c>
      <c r="N57" s="100"/>
      <c r="O57" s="101">
        <v>9289</v>
      </c>
      <c r="P57" s="2"/>
    </row>
    <row r="58" spans="1:16" ht="17.100000000000001" customHeight="1">
      <c r="A58" s="95" t="s">
        <v>77</v>
      </c>
      <c r="B58" s="95"/>
      <c r="C58" s="32"/>
      <c r="D58" s="32"/>
      <c r="E58" s="89">
        <v>33</v>
      </c>
      <c r="F58" s="89"/>
      <c r="G58" s="89">
        <v>8277</v>
      </c>
      <c r="H58" s="89"/>
      <c r="I58" s="100">
        <v>35</v>
      </c>
      <c r="J58" s="100"/>
      <c r="K58" s="101">
        <v>8696</v>
      </c>
      <c r="L58" s="104"/>
      <c r="M58" s="100">
        <v>33</v>
      </c>
      <c r="N58" s="100"/>
      <c r="O58" s="101">
        <v>8174</v>
      </c>
    </row>
    <row r="59" spans="1:16" ht="17.100000000000001" customHeight="1">
      <c r="A59" s="96" t="s">
        <v>78</v>
      </c>
      <c r="B59" s="96"/>
      <c r="C59" s="32"/>
      <c r="D59" s="32"/>
      <c r="E59" s="89">
        <v>19</v>
      </c>
      <c r="F59" s="89"/>
      <c r="G59" s="89">
        <v>1638</v>
      </c>
      <c r="H59" s="89"/>
      <c r="I59" s="100">
        <v>19</v>
      </c>
      <c r="J59" s="100"/>
      <c r="K59" s="101">
        <v>1638</v>
      </c>
      <c r="L59" s="104"/>
      <c r="M59" s="100">
        <v>19</v>
      </c>
      <c r="N59" s="100"/>
      <c r="O59" s="101">
        <v>1638</v>
      </c>
    </row>
    <row r="60" spans="1:16" ht="17.100000000000001" customHeight="1">
      <c r="A60" s="95" t="s">
        <v>79</v>
      </c>
      <c r="B60" s="95"/>
      <c r="C60" s="32"/>
      <c r="D60" s="32"/>
      <c r="E60" s="89">
        <v>17</v>
      </c>
      <c r="F60" s="89"/>
      <c r="G60" s="89">
        <v>1247</v>
      </c>
      <c r="H60" s="89"/>
      <c r="I60" s="100">
        <v>17</v>
      </c>
      <c r="J60" s="100"/>
      <c r="K60" s="101">
        <v>1247</v>
      </c>
      <c r="L60" s="104"/>
      <c r="M60" s="100">
        <v>17</v>
      </c>
      <c r="N60" s="100"/>
      <c r="O60" s="101">
        <v>1247</v>
      </c>
    </row>
    <row r="61" spans="1:16" ht="17.100000000000001" customHeight="1">
      <c r="A61" s="96" t="s">
        <v>80</v>
      </c>
      <c r="B61" s="96"/>
      <c r="C61" s="32"/>
      <c r="D61" s="32"/>
      <c r="E61" s="89">
        <v>2</v>
      </c>
      <c r="F61" s="89"/>
      <c r="G61" s="89">
        <v>72</v>
      </c>
      <c r="H61" s="89"/>
      <c r="I61" s="100">
        <v>2</v>
      </c>
      <c r="J61" s="100"/>
      <c r="K61" s="101">
        <v>72</v>
      </c>
      <c r="L61" s="104"/>
      <c r="M61" s="100">
        <v>2</v>
      </c>
      <c r="N61" s="100"/>
      <c r="O61" s="101">
        <v>72</v>
      </c>
    </row>
    <row r="62" spans="1:16" ht="17.100000000000001" customHeight="1">
      <c r="A62" s="96" t="s">
        <v>81</v>
      </c>
      <c r="B62" s="96"/>
      <c r="C62" s="32"/>
      <c r="D62" s="32"/>
      <c r="E62" s="89">
        <v>5</v>
      </c>
      <c r="F62" s="89"/>
      <c r="G62" s="89">
        <v>202</v>
      </c>
      <c r="H62" s="89"/>
      <c r="I62" s="100">
        <v>5</v>
      </c>
      <c r="J62" s="100"/>
      <c r="K62" s="100">
        <v>202</v>
      </c>
      <c r="L62" s="103"/>
      <c r="M62" s="100">
        <v>5</v>
      </c>
      <c r="N62" s="100"/>
      <c r="O62" s="100">
        <v>202</v>
      </c>
    </row>
    <row r="63" spans="1:16" ht="17.100000000000001" customHeight="1">
      <c r="A63" s="96" t="s">
        <v>82</v>
      </c>
      <c r="B63" s="96"/>
      <c r="C63" s="32"/>
      <c r="D63" s="32"/>
      <c r="E63" s="89">
        <v>8</v>
      </c>
      <c r="F63" s="89"/>
      <c r="G63" s="89">
        <v>285</v>
      </c>
      <c r="H63" s="89"/>
      <c r="I63" s="100">
        <v>8</v>
      </c>
      <c r="J63" s="100"/>
      <c r="K63" s="100">
        <v>285</v>
      </c>
      <c r="L63" s="103"/>
      <c r="M63" s="100">
        <v>8</v>
      </c>
      <c r="N63" s="100"/>
      <c r="O63" s="100">
        <v>285</v>
      </c>
    </row>
    <row r="64" spans="1:16" ht="17.100000000000001" customHeight="1">
      <c r="A64" s="96" t="s">
        <v>83</v>
      </c>
      <c r="B64" s="96"/>
      <c r="C64" s="32"/>
      <c r="D64" s="32"/>
      <c r="E64" s="89">
        <v>81</v>
      </c>
      <c r="F64" s="89"/>
      <c r="G64" s="89">
        <v>7596</v>
      </c>
      <c r="H64" s="89"/>
      <c r="I64" s="100">
        <v>90</v>
      </c>
      <c r="J64" s="100"/>
      <c r="K64" s="100">
        <v>9429</v>
      </c>
      <c r="L64" s="103"/>
      <c r="M64" s="100">
        <v>80</v>
      </c>
      <c r="N64" s="100"/>
      <c r="O64" s="100">
        <v>7458</v>
      </c>
    </row>
    <row r="65" spans="1:16" ht="30" customHeight="1" thickBot="1">
      <c r="A65" s="97" t="s">
        <v>0</v>
      </c>
      <c r="B65" s="97"/>
      <c r="C65" s="97"/>
      <c r="D65" s="97"/>
      <c r="E65" s="99">
        <v>224</v>
      </c>
      <c r="F65" s="99"/>
      <c r="G65" s="99">
        <v>40676</v>
      </c>
      <c r="H65" s="99"/>
      <c r="I65" s="99">
        <v>240</v>
      </c>
      <c r="J65" s="99"/>
      <c r="K65" s="99">
        <v>44784</v>
      </c>
      <c r="L65" s="97"/>
      <c r="M65" s="99">
        <v>224</v>
      </c>
      <c r="N65" s="99"/>
      <c r="O65" s="99">
        <v>40897</v>
      </c>
    </row>
    <row r="66" spans="1:16" ht="15.75" customHeight="1">
      <c r="A66" s="337" t="s">
        <v>70</v>
      </c>
      <c r="B66" s="337"/>
      <c r="C66" s="337"/>
      <c r="D66" s="337"/>
      <c r="E66" s="337"/>
      <c r="F66" s="337"/>
      <c r="G66" s="337"/>
      <c r="H66" s="337"/>
      <c r="I66" s="337"/>
      <c r="J66" s="297"/>
      <c r="K66" s="90"/>
      <c r="L66" s="90"/>
      <c r="M66" s="32"/>
      <c r="N66" s="32"/>
      <c r="O66" s="32"/>
    </row>
    <row r="67" spans="1:1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</row>
    <row r="68" spans="1:1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16" s="15" customFormat="1" ht="30.75" customHeight="1">
      <c r="A69" s="338" t="s">
        <v>142</v>
      </c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</row>
    <row r="70" spans="1:16" ht="15.75" customHeight="1">
      <c r="A70" s="339" t="s">
        <v>74</v>
      </c>
      <c r="B70" s="53"/>
      <c r="C70" s="53"/>
      <c r="D70" s="53"/>
      <c r="E70" s="341"/>
      <c r="F70" s="341"/>
      <c r="G70" s="341"/>
      <c r="H70" s="43"/>
      <c r="I70" s="341"/>
      <c r="J70" s="341"/>
      <c r="K70" s="341"/>
      <c r="L70" s="43"/>
      <c r="M70" s="342">
        <v>2021</v>
      </c>
      <c r="N70" s="342"/>
      <c r="O70" s="342"/>
    </row>
    <row r="71" spans="1:16" ht="15.75" customHeight="1">
      <c r="A71" s="340"/>
      <c r="B71" s="49"/>
      <c r="C71" s="49"/>
      <c r="D71" s="49"/>
      <c r="E71" s="45"/>
      <c r="F71" s="45"/>
      <c r="G71" s="45"/>
      <c r="H71" s="45"/>
      <c r="I71" s="45"/>
      <c r="J71" s="45"/>
      <c r="K71" s="45"/>
      <c r="L71" s="45"/>
      <c r="M71" s="50" t="s">
        <v>6</v>
      </c>
      <c r="N71" s="50"/>
      <c r="O71" s="50" t="s">
        <v>7</v>
      </c>
    </row>
    <row r="72" spans="1:16" ht="5.85" customHeight="1">
      <c r="A72" s="84"/>
      <c r="B72" s="85"/>
      <c r="C72" s="32"/>
      <c r="D72" s="32"/>
      <c r="E72" s="86"/>
      <c r="F72" s="86"/>
      <c r="G72" s="86"/>
      <c r="H72" s="86"/>
      <c r="I72" s="86"/>
      <c r="J72" s="86"/>
      <c r="K72" s="86"/>
      <c r="L72" s="94"/>
      <c r="M72" s="86"/>
      <c r="N72" s="86"/>
      <c r="O72" s="86"/>
    </row>
    <row r="73" spans="1:16" ht="17.100000000000001" customHeight="1">
      <c r="A73" s="95" t="s">
        <v>75</v>
      </c>
      <c r="B73" s="95"/>
      <c r="C73" s="32"/>
      <c r="D73" s="32"/>
      <c r="E73" s="89"/>
      <c r="F73" s="89"/>
      <c r="G73" s="89"/>
      <c r="H73" s="89"/>
      <c r="I73" s="89"/>
      <c r="J73" s="89"/>
      <c r="K73" s="89"/>
      <c r="L73" s="103"/>
      <c r="M73" s="89">
        <v>30</v>
      </c>
      <c r="N73" s="89"/>
      <c r="O73" s="89">
        <v>12532</v>
      </c>
    </row>
    <row r="74" spans="1:16" ht="17.100000000000001" customHeight="1">
      <c r="A74" s="96" t="s">
        <v>76</v>
      </c>
      <c r="B74" s="96"/>
      <c r="C74" s="32"/>
      <c r="D74" s="32"/>
      <c r="E74" s="89"/>
      <c r="F74" s="89"/>
      <c r="G74" s="89"/>
      <c r="H74" s="89"/>
      <c r="I74" s="100"/>
      <c r="J74" s="100"/>
      <c r="K74" s="101"/>
      <c r="L74" s="104"/>
      <c r="M74" s="100">
        <v>30</v>
      </c>
      <c r="N74" s="100"/>
      <c r="O74" s="101">
        <v>9289</v>
      </c>
      <c r="P74" s="2"/>
    </row>
    <row r="75" spans="1:16" ht="17.100000000000001" customHeight="1">
      <c r="A75" s="95" t="s">
        <v>77</v>
      </c>
      <c r="B75" s="95"/>
      <c r="C75" s="32"/>
      <c r="D75" s="32"/>
      <c r="E75" s="89"/>
      <c r="F75" s="89"/>
      <c r="G75" s="89"/>
      <c r="H75" s="89"/>
      <c r="I75" s="100"/>
      <c r="J75" s="100"/>
      <c r="K75" s="101"/>
      <c r="L75" s="104"/>
      <c r="M75" s="100">
        <v>33</v>
      </c>
      <c r="N75" s="100"/>
      <c r="O75" s="101">
        <v>8174</v>
      </c>
    </row>
    <row r="76" spans="1:16" ht="17.100000000000001" customHeight="1">
      <c r="A76" s="96" t="s">
        <v>78</v>
      </c>
      <c r="B76" s="96"/>
      <c r="C76" s="32"/>
      <c r="D76" s="32"/>
      <c r="E76" s="89"/>
      <c r="F76" s="89"/>
      <c r="G76" s="89"/>
      <c r="H76" s="89"/>
      <c r="I76" s="100"/>
      <c r="J76" s="100"/>
      <c r="K76" s="101"/>
      <c r="L76" s="104"/>
      <c r="M76" s="100">
        <v>19</v>
      </c>
      <c r="N76" s="100"/>
      <c r="O76" s="101">
        <v>1638</v>
      </c>
    </row>
    <row r="77" spans="1:16" ht="17.100000000000001" customHeight="1">
      <c r="A77" s="95" t="s">
        <v>79</v>
      </c>
      <c r="B77" s="95"/>
      <c r="C77" s="32"/>
      <c r="D77" s="32"/>
      <c r="E77" s="89"/>
      <c r="F77" s="89"/>
      <c r="G77" s="89"/>
      <c r="H77" s="89"/>
      <c r="I77" s="100"/>
      <c r="J77" s="100"/>
      <c r="K77" s="101"/>
      <c r="L77" s="104"/>
      <c r="M77" s="100">
        <v>17</v>
      </c>
      <c r="N77" s="100"/>
      <c r="O77" s="101">
        <v>1247</v>
      </c>
    </row>
    <row r="78" spans="1:16" ht="17.100000000000001" customHeight="1">
      <c r="A78" s="96" t="s">
        <v>80</v>
      </c>
      <c r="B78" s="96"/>
      <c r="C78" s="32"/>
      <c r="D78" s="32"/>
      <c r="E78" s="89"/>
      <c r="F78" s="89"/>
      <c r="G78" s="89"/>
      <c r="H78" s="89"/>
      <c r="I78" s="100"/>
      <c r="J78" s="100"/>
      <c r="K78" s="101"/>
      <c r="L78" s="104"/>
      <c r="M78" s="100">
        <v>2</v>
      </c>
      <c r="N78" s="100"/>
      <c r="O78" s="101">
        <v>72</v>
      </c>
    </row>
    <row r="79" spans="1:16" ht="17.100000000000001" customHeight="1">
      <c r="A79" s="96" t="s">
        <v>81</v>
      </c>
      <c r="B79" s="96"/>
      <c r="C79" s="32"/>
      <c r="D79" s="32"/>
      <c r="E79" s="89"/>
      <c r="F79" s="89"/>
      <c r="G79" s="89"/>
      <c r="H79" s="89"/>
      <c r="I79" s="100"/>
      <c r="J79" s="100"/>
      <c r="K79" s="100"/>
      <c r="L79" s="103"/>
      <c r="M79" s="100">
        <v>5</v>
      </c>
      <c r="N79" s="100"/>
      <c r="O79" s="100">
        <v>202</v>
      </c>
    </row>
    <row r="80" spans="1:16" ht="17.100000000000001" customHeight="1">
      <c r="A80" s="96" t="s">
        <v>82</v>
      </c>
      <c r="B80" s="96"/>
      <c r="C80" s="32"/>
      <c r="D80" s="32"/>
      <c r="E80" s="89"/>
      <c r="F80" s="89"/>
      <c r="G80" s="89"/>
      <c r="H80" s="89"/>
      <c r="I80" s="100"/>
      <c r="J80" s="100"/>
      <c r="K80" s="100"/>
      <c r="L80" s="103"/>
      <c r="M80" s="100">
        <v>8</v>
      </c>
      <c r="N80" s="100"/>
      <c r="O80" s="100">
        <v>285</v>
      </c>
    </row>
    <row r="81" spans="1:15" ht="17.100000000000001" customHeight="1">
      <c r="A81" s="96" t="s">
        <v>83</v>
      </c>
      <c r="B81" s="96"/>
      <c r="C81" s="32"/>
      <c r="D81" s="32"/>
      <c r="E81" s="89"/>
      <c r="F81" s="89"/>
      <c r="G81" s="89"/>
      <c r="H81" s="89"/>
      <c r="I81" s="100"/>
      <c r="J81" s="100"/>
      <c r="K81" s="100"/>
      <c r="L81" s="103"/>
      <c r="M81" s="100">
        <v>80</v>
      </c>
      <c r="N81" s="100"/>
      <c r="O81" s="100">
        <v>7458</v>
      </c>
    </row>
    <row r="82" spans="1:15" ht="30" customHeight="1" thickBot="1">
      <c r="A82" s="97" t="s">
        <v>0</v>
      </c>
      <c r="B82" s="97"/>
      <c r="C82" s="97"/>
      <c r="D82" s="97"/>
      <c r="E82" s="99"/>
      <c r="F82" s="99"/>
      <c r="G82" s="99"/>
      <c r="H82" s="99"/>
      <c r="I82" s="99"/>
      <c r="J82" s="99"/>
      <c r="K82" s="99"/>
      <c r="L82" s="97"/>
      <c r="M82" s="99">
        <v>224</v>
      </c>
      <c r="N82" s="99"/>
      <c r="O82" s="99">
        <v>40897</v>
      </c>
    </row>
    <row r="83" spans="1:15" ht="15.75" customHeight="1">
      <c r="A83" s="337" t="s">
        <v>70</v>
      </c>
      <c r="B83" s="337"/>
      <c r="C83" s="337"/>
      <c r="D83" s="337"/>
      <c r="E83" s="337"/>
      <c r="F83" s="337"/>
      <c r="G83" s="337"/>
      <c r="H83" s="337"/>
      <c r="I83" s="337"/>
      <c r="J83" s="297"/>
      <c r="K83" s="90"/>
      <c r="L83" s="90"/>
      <c r="M83" s="32"/>
      <c r="N83" s="32"/>
      <c r="O83" s="32"/>
    </row>
    <row r="84" spans="1:1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1:1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</sheetData>
  <mergeCells count="24">
    <mergeCell ref="A35:O35"/>
    <mergeCell ref="E36:G36"/>
    <mergeCell ref="A1:K1"/>
    <mergeCell ref="A7:K7"/>
    <mergeCell ref="A32:I32"/>
    <mergeCell ref="A11:A12"/>
    <mergeCell ref="C11:O11"/>
    <mergeCell ref="A10:O10"/>
    <mergeCell ref="I36:K36"/>
    <mergeCell ref="M36:O36"/>
    <mergeCell ref="A53:A54"/>
    <mergeCell ref="A36:A37"/>
    <mergeCell ref="A49:I49"/>
    <mergeCell ref="A66:I66"/>
    <mergeCell ref="A52:O52"/>
    <mergeCell ref="E53:G53"/>
    <mergeCell ref="I53:K53"/>
    <mergeCell ref="M53:O53"/>
    <mergeCell ref="A83:I83"/>
    <mergeCell ref="A69:O69"/>
    <mergeCell ref="A70:A71"/>
    <mergeCell ref="E70:G70"/>
    <mergeCell ref="I70:K70"/>
    <mergeCell ref="M70:O7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"/>
  <sheetViews>
    <sheetView view="pageBreakPreview" zoomScaleNormal="100" zoomScaleSheetLayoutView="100" workbookViewId="0">
      <selection sqref="A1:M1"/>
    </sheetView>
  </sheetViews>
  <sheetFormatPr defaultRowHeight="15"/>
  <cols>
    <col min="1" max="1" width="2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15" customFormat="1" ht="17.25" customHeight="1">
      <c r="A1" s="354" t="s">
        <v>144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8" customHeight="1">
      <c r="A2" s="339" t="s">
        <v>8</v>
      </c>
      <c r="B2" s="53"/>
      <c r="C2" s="342" t="s">
        <v>90</v>
      </c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13" ht="18" customHeight="1">
      <c r="A3" s="349"/>
      <c r="B3" s="54"/>
      <c r="C3" s="355">
        <v>2015</v>
      </c>
      <c r="D3" s="355"/>
      <c r="E3" s="355"/>
      <c r="F3" s="58"/>
      <c r="G3" s="351">
        <v>2016</v>
      </c>
      <c r="H3" s="351"/>
      <c r="I3" s="351"/>
      <c r="J3" s="59"/>
      <c r="K3" s="351">
        <v>2017</v>
      </c>
      <c r="L3" s="351"/>
      <c r="M3" s="351"/>
    </row>
    <row r="4" spans="1:13" s="12" customFormat="1" ht="51.75" customHeight="1">
      <c r="A4" s="340"/>
      <c r="B4" s="49"/>
      <c r="C4" s="45" t="s">
        <v>91</v>
      </c>
      <c r="D4" s="45"/>
      <c r="E4" s="45" t="s">
        <v>92</v>
      </c>
      <c r="F4" s="45"/>
      <c r="G4" s="45" t="s">
        <v>91</v>
      </c>
      <c r="H4" s="45"/>
      <c r="I4" s="45" t="s">
        <v>92</v>
      </c>
      <c r="J4" s="55"/>
      <c r="K4" s="45" t="s">
        <v>91</v>
      </c>
      <c r="L4" s="45"/>
      <c r="M4" s="45" t="s">
        <v>92</v>
      </c>
    </row>
    <row r="5" spans="1:13" ht="17.100000000000001" customHeight="1">
      <c r="A5" s="34" t="s">
        <v>10</v>
      </c>
      <c r="B5" s="34"/>
      <c r="C5" s="35">
        <v>1703044</v>
      </c>
      <c r="D5" s="33"/>
      <c r="E5" s="35">
        <v>1080843</v>
      </c>
      <c r="F5" s="33"/>
      <c r="G5" s="105">
        <v>1764087</v>
      </c>
      <c r="H5" s="33"/>
      <c r="I5" s="105">
        <v>1083867</v>
      </c>
      <c r="J5" s="32"/>
      <c r="K5" s="105">
        <v>1925489</v>
      </c>
      <c r="L5" s="105"/>
      <c r="M5" s="105">
        <v>1137938</v>
      </c>
    </row>
    <row r="6" spans="1:13" ht="17.100000000000001" customHeight="1">
      <c r="A6" s="34" t="s">
        <v>11</v>
      </c>
      <c r="B6" s="34"/>
      <c r="C6" s="35">
        <v>551385</v>
      </c>
      <c r="D6" s="33"/>
      <c r="E6" s="35">
        <v>340408</v>
      </c>
      <c r="F6" s="33"/>
      <c r="G6" s="105">
        <v>569677</v>
      </c>
      <c r="H6" s="33"/>
      <c r="I6" s="105">
        <v>362894</v>
      </c>
      <c r="J6" s="32"/>
      <c r="K6" s="105">
        <v>580678</v>
      </c>
      <c r="L6" s="105"/>
      <c r="M6" s="105">
        <v>363616</v>
      </c>
    </row>
    <row r="7" spans="1:13" ht="17.100000000000001" customHeight="1">
      <c r="A7" s="34" t="s">
        <v>12</v>
      </c>
      <c r="B7" s="34"/>
      <c r="C7" s="35">
        <v>220570</v>
      </c>
      <c r="D7" s="33"/>
      <c r="E7" s="35">
        <v>381462</v>
      </c>
      <c r="F7" s="33"/>
      <c r="G7" s="105">
        <v>315130</v>
      </c>
      <c r="H7" s="33"/>
      <c r="I7" s="105">
        <v>381462</v>
      </c>
      <c r="J7" s="32"/>
      <c r="K7" s="105">
        <v>334880</v>
      </c>
      <c r="L7" s="105"/>
      <c r="M7" s="105">
        <v>386070</v>
      </c>
    </row>
    <row r="8" spans="1:13" ht="17.100000000000001" customHeight="1">
      <c r="A8" s="34" t="s">
        <v>13</v>
      </c>
      <c r="B8" s="34"/>
      <c r="C8" s="35">
        <v>433023</v>
      </c>
      <c r="D8" s="33"/>
      <c r="E8" s="35">
        <v>398487</v>
      </c>
      <c r="F8" s="33"/>
      <c r="G8" s="105">
        <v>563389</v>
      </c>
      <c r="H8" s="33"/>
      <c r="I8" s="105">
        <v>398487</v>
      </c>
      <c r="J8" s="32"/>
      <c r="K8" s="105">
        <v>596834</v>
      </c>
      <c r="L8" s="105"/>
      <c r="M8" s="105">
        <v>402247</v>
      </c>
    </row>
    <row r="9" spans="1:13" ht="17.100000000000001" customHeight="1">
      <c r="A9" s="96" t="s">
        <v>14</v>
      </c>
      <c r="B9" s="34"/>
      <c r="C9" s="35">
        <v>441164</v>
      </c>
      <c r="D9" s="33"/>
      <c r="E9" s="35">
        <v>295483</v>
      </c>
      <c r="F9" s="33"/>
      <c r="G9" s="105">
        <v>470614</v>
      </c>
      <c r="H9" s="33"/>
      <c r="I9" s="105">
        <v>306657</v>
      </c>
      <c r="J9" s="32"/>
      <c r="K9" s="105">
        <v>543368</v>
      </c>
      <c r="L9" s="105"/>
      <c r="M9" s="105">
        <v>306657</v>
      </c>
    </row>
    <row r="10" spans="1:13" ht="17.100000000000001" customHeight="1">
      <c r="A10" s="34" t="s">
        <v>15</v>
      </c>
      <c r="B10" s="34"/>
      <c r="C10" s="35">
        <v>272203</v>
      </c>
      <c r="D10" s="33"/>
      <c r="E10" s="35">
        <v>397067</v>
      </c>
      <c r="F10" s="33"/>
      <c r="G10" s="105">
        <v>272203</v>
      </c>
      <c r="H10" s="33"/>
      <c r="I10" s="105">
        <v>397067</v>
      </c>
      <c r="J10" s="32"/>
      <c r="K10" s="105">
        <v>402077</v>
      </c>
      <c r="L10" s="105"/>
      <c r="M10" s="105">
        <v>401046</v>
      </c>
    </row>
    <row r="11" spans="1:13" ht="17.100000000000001" customHeight="1">
      <c r="A11" s="34" t="s">
        <v>16</v>
      </c>
      <c r="B11" s="34"/>
      <c r="C11" s="35">
        <v>1699540</v>
      </c>
      <c r="D11" s="33"/>
      <c r="E11" s="35">
        <v>1105422</v>
      </c>
      <c r="F11" s="33"/>
      <c r="G11" s="105">
        <v>1675911</v>
      </c>
      <c r="H11" s="33"/>
      <c r="I11" s="105">
        <v>1104634</v>
      </c>
      <c r="J11" s="32"/>
      <c r="K11" s="105">
        <v>1738912</v>
      </c>
      <c r="L11" s="105"/>
      <c r="M11" s="105">
        <v>1113401</v>
      </c>
    </row>
    <row r="12" spans="1:13" ht="17.100000000000001" customHeight="1">
      <c r="A12" s="34" t="s">
        <v>17</v>
      </c>
      <c r="B12" s="34"/>
      <c r="C12" s="35">
        <v>948753</v>
      </c>
      <c r="D12" s="33"/>
      <c r="E12" s="35">
        <v>613463</v>
      </c>
      <c r="F12" s="33"/>
      <c r="G12" s="105">
        <v>967662</v>
      </c>
      <c r="H12" s="33"/>
      <c r="I12" s="105">
        <v>618799</v>
      </c>
      <c r="J12" s="32"/>
      <c r="K12" s="105">
        <v>949676</v>
      </c>
      <c r="L12" s="105"/>
      <c r="M12" s="105">
        <v>620131</v>
      </c>
    </row>
    <row r="13" spans="1:13" ht="17.100000000000001" customHeight="1">
      <c r="A13" s="34" t="s">
        <v>18</v>
      </c>
      <c r="B13" s="34"/>
      <c r="C13" s="35">
        <v>47652</v>
      </c>
      <c r="D13" s="33"/>
      <c r="E13" s="35">
        <v>131038</v>
      </c>
      <c r="F13" s="33"/>
      <c r="G13" s="105">
        <v>55872</v>
      </c>
      <c r="H13" s="33"/>
      <c r="I13" s="105">
        <v>131038</v>
      </c>
      <c r="J13" s="32"/>
      <c r="K13" s="105">
        <v>55872</v>
      </c>
      <c r="L13" s="105"/>
      <c r="M13" s="105">
        <v>131038</v>
      </c>
    </row>
    <row r="14" spans="1:13" ht="17.100000000000001" customHeight="1">
      <c r="A14" s="34" t="s">
        <v>19</v>
      </c>
      <c r="B14" s="34"/>
      <c r="C14" s="35">
        <v>3151290</v>
      </c>
      <c r="D14" s="33"/>
      <c r="E14" s="35">
        <v>3306328</v>
      </c>
      <c r="F14" s="33"/>
      <c r="G14" s="105">
        <v>3378280</v>
      </c>
      <c r="H14" s="33"/>
      <c r="I14" s="105">
        <v>3394403</v>
      </c>
      <c r="J14" s="32"/>
      <c r="K14" s="105">
        <v>3502525</v>
      </c>
      <c r="L14" s="105"/>
      <c r="M14" s="105">
        <v>3621559</v>
      </c>
    </row>
    <row r="15" spans="1:13" ht="17.100000000000001" customHeight="1">
      <c r="A15" s="34" t="s">
        <v>20</v>
      </c>
      <c r="B15" s="34"/>
      <c r="C15" s="35">
        <v>128325</v>
      </c>
      <c r="D15" s="33"/>
      <c r="E15" s="35">
        <v>342721</v>
      </c>
      <c r="F15" s="33"/>
      <c r="G15" s="105">
        <v>152146</v>
      </c>
      <c r="H15" s="33"/>
      <c r="I15" s="105">
        <v>342721</v>
      </c>
      <c r="J15" s="32"/>
      <c r="K15" s="105">
        <v>165174</v>
      </c>
      <c r="L15" s="105"/>
      <c r="M15" s="105">
        <v>343711</v>
      </c>
    </row>
    <row r="16" spans="1:13" ht="17.100000000000001" customHeight="1">
      <c r="A16" s="34" t="s">
        <v>21</v>
      </c>
      <c r="B16" s="34"/>
      <c r="C16" s="35">
        <v>678884</v>
      </c>
      <c r="D16" s="33"/>
      <c r="E16" s="35">
        <v>671674</v>
      </c>
      <c r="F16" s="33"/>
      <c r="G16" s="105">
        <v>678884</v>
      </c>
      <c r="H16" s="33"/>
      <c r="I16" s="105">
        <v>685975</v>
      </c>
      <c r="J16" s="32"/>
      <c r="K16" s="105">
        <v>738029</v>
      </c>
      <c r="L16" s="105"/>
      <c r="M16" s="105">
        <v>804851</v>
      </c>
    </row>
    <row r="17" spans="1:13" ht="17.100000000000001" customHeight="1">
      <c r="A17" s="34" t="s">
        <v>22</v>
      </c>
      <c r="B17" s="34"/>
      <c r="C17" s="35">
        <v>792212</v>
      </c>
      <c r="D17" s="33"/>
      <c r="E17" s="35">
        <v>665542</v>
      </c>
      <c r="F17" s="33"/>
      <c r="G17" s="105">
        <v>830551</v>
      </c>
      <c r="H17" s="33"/>
      <c r="I17" s="105">
        <v>701829</v>
      </c>
      <c r="J17" s="32"/>
      <c r="K17" s="105">
        <v>862757</v>
      </c>
      <c r="L17" s="105"/>
      <c r="M17" s="105">
        <v>711986</v>
      </c>
    </row>
    <row r="18" spans="1:13" ht="17.100000000000001" customHeight="1">
      <c r="A18" s="106" t="s">
        <v>31</v>
      </c>
      <c r="B18" s="106"/>
      <c r="C18" s="107">
        <v>2732474</v>
      </c>
      <c r="D18" s="33"/>
      <c r="E18" s="107">
        <v>10335622</v>
      </c>
      <c r="F18" s="33"/>
      <c r="G18" s="108">
        <v>2915199</v>
      </c>
      <c r="H18" s="33"/>
      <c r="I18" s="108">
        <v>10771784</v>
      </c>
      <c r="J18" s="32"/>
      <c r="K18" s="108">
        <v>3095478</v>
      </c>
      <c r="L18" s="108"/>
      <c r="M18" s="108">
        <v>11089149</v>
      </c>
    </row>
    <row r="19" spans="1:13" ht="17.100000000000001" customHeight="1">
      <c r="A19" s="34" t="s">
        <v>24</v>
      </c>
      <c r="B19" s="34"/>
      <c r="C19" s="35">
        <v>28434</v>
      </c>
      <c r="D19" s="33"/>
      <c r="E19" s="35">
        <v>66252</v>
      </c>
      <c r="F19" s="33"/>
      <c r="G19" s="105">
        <v>28434</v>
      </c>
      <c r="H19" s="33"/>
      <c r="I19" s="105">
        <v>66716</v>
      </c>
      <c r="J19" s="32"/>
      <c r="K19" s="105">
        <v>28434</v>
      </c>
      <c r="L19" s="105"/>
      <c r="M19" s="105">
        <v>66716</v>
      </c>
    </row>
    <row r="20" spans="1:13" ht="4.5" customHeight="1">
      <c r="A20" s="34"/>
      <c r="B20" s="34"/>
      <c r="C20" s="35"/>
      <c r="D20" s="33"/>
      <c r="E20" s="35"/>
      <c r="F20" s="33"/>
      <c r="G20" s="105"/>
      <c r="H20" s="33"/>
      <c r="I20" s="105"/>
      <c r="J20" s="32"/>
      <c r="K20" s="105"/>
      <c r="L20" s="105"/>
      <c r="M20" s="105"/>
    </row>
    <row r="21" spans="1:13" ht="30" customHeight="1" thickBot="1">
      <c r="A21" s="36" t="s">
        <v>0</v>
      </c>
      <c r="B21" s="36"/>
      <c r="C21" s="37">
        <v>13828953</v>
      </c>
      <c r="D21" s="36"/>
      <c r="E21" s="37">
        <v>20131812</v>
      </c>
      <c r="F21" s="36"/>
      <c r="G21" s="109">
        <v>14638039</v>
      </c>
      <c r="H21" s="36"/>
      <c r="I21" s="109">
        <v>20748333</v>
      </c>
      <c r="J21" s="109"/>
      <c r="K21" s="109">
        <v>15520183</v>
      </c>
      <c r="L21" s="109"/>
      <c r="M21" s="109">
        <v>21500116</v>
      </c>
    </row>
    <row r="22" spans="1:13" ht="17.25" customHeight="1">
      <c r="A22" s="353" t="s">
        <v>70</v>
      </c>
      <c r="B22" s="353"/>
      <c r="C22" s="353"/>
      <c r="D22" s="353"/>
      <c r="E22" s="353"/>
      <c r="F22" s="353"/>
      <c r="G22" s="353"/>
      <c r="H22" s="353"/>
      <c r="I22" s="353"/>
      <c r="J22" s="32"/>
      <c r="K22" s="32"/>
      <c r="L22" s="32"/>
      <c r="M22" s="32"/>
    </row>
    <row r="23" spans="1:13">
      <c r="A23" s="301" t="s">
        <v>84</v>
      </c>
      <c r="B23" s="302"/>
      <c r="C23" s="302"/>
      <c r="D23" s="302"/>
      <c r="E23" s="302"/>
      <c r="F23" s="302"/>
      <c r="G23" s="302"/>
      <c r="H23" s="302"/>
      <c r="I23" s="302"/>
      <c r="J23" s="32"/>
      <c r="K23" s="32"/>
      <c r="L23" s="32"/>
      <c r="M23" s="32"/>
    </row>
    <row r="24" spans="1:1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s="15" customFormat="1" ht="20.25" customHeight="1">
      <c r="A26" s="348" t="s">
        <v>145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</row>
    <row r="27" spans="1:13" ht="15.75" customHeight="1">
      <c r="A27" s="339" t="s">
        <v>8</v>
      </c>
      <c r="B27" s="53"/>
      <c r="C27" s="342" t="s">
        <v>90</v>
      </c>
      <c r="D27" s="342"/>
      <c r="E27" s="342"/>
      <c r="F27" s="342"/>
      <c r="G27" s="342"/>
      <c r="H27" s="342"/>
      <c r="I27" s="342"/>
      <c r="J27" s="342"/>
      <c r="K27" s="342"/>
      <c r="L27" s="342"/>
      <c r="M27" s="342"/>
    </row>
    <row r="28" spans="1:13" ht="15.75" customHeight="1">
      <c r="A28" s="349"/>
      <c r="B28" s="54"/>
      <c r="C28" s="352">
        <v>2018</v>
      </c>
      <c r="D28" s="352"/>
      <c r="E28" s="352"/>
      <c r="F28" s="58"/>
      <c r="G28" s="351">
        <v>2019</v>
      </c>
      <c r="H28" s="351"/>
      <c r="I28" s="351"/>
      <c r="J28" s="59"/>
      <c r="K28" s="351">
        <v>2020</v>
      </c>
      <c r="L28" s="351"/>
      <c r="M28" s="351"/>
    </row>
    <row r="29" spans="1:13" ht="43.5" customHeight="1">
      <c r="A29" s="340"/>
      <c r="B29" s="49"/>
      <c r="C29" s="45" t="s">
        <v>91</v>
      </c>
      <c r="D29" s="45"/>
      <c r="E29" s="45" t="s">
        <v>92</v>
      </c>
      <c r="F29" s="45"/>
      <c r="G29" s="45" t="s">
        <v>91</v>
      </c>
      <c r="H29" s="45"/>
      <c r="I29" s="45" t="s">
        <v>92</v>
      </c>
      <c r="J29" s="48"/>
      <c r="K29" s="45" t="s">
        <v>91</v>
      </c>
      <c r="L29" s="45"/>
      <c r="M29" s="45" t="s">
        <v>92</v>
      </c>
    </row>
    <row r="30" spans="1:13" ht="17.100000000000001" customHeight="1">
      <c r="A30" s="34" t="s">
        <v>10</v>
      </c>
      <c r="B30" s="34"/>
      <c r="C30" s="105">
        <v>2167045</v>
      </c>
      <c r="D30" s="105"/>
      <c r="E30" s="105">
        <v>1195057</v>
      </c>
      <c r="F30" s="33"/>
      <c r="G30" s="105">
        <v>2392121</v>
      </c>
      <c r="H30" s="105"/>
      <c r="I30" s="105">
        <v>1293521</v>
      </c>
      <c r="J30" s="32"/>
      <c r="K30" s="105">
        <v>2469646</v>
      </c>
      <c r="L30" s="105"/>
      <c r="M30" s="105">
        <v>1343334</v>
      </c>
    </row>
    <row r="31" spans="1:13" ht="17.100000000000001" customHeight="1">
      <c r="A31" s="34" t="s">
        <v>11</v>
      </c>
      <c r="B31" s="34"/>
      <c r="C31" s="105">
        <v>580678</v>
      </c>
      <c r="D31" s="105"/>
      <c r="E31" s="105">
        <v>420704</v>
      </c>
      <c r="F31" s="33"/>
      <c r="G31" s="105">
        <v>588094</v>
      </c>
      <c r="H31" s="105"/>
      <c r="I31" s="105">
        <v>428672</v>
      </c>
      <c r="J31" s="32"/>
      <c r="K31" s="105">
        <v>582409</v>
      </c>
      <c r="L31" s="105"/>
      <c r="M31" s="105">
        <v>428672</v>
      </c>
    </row>
    <row r="32" spans="1:13" ht="17.100000000000001" customHeight="1">
      <c r="A32" s="34" t="s">
        <v>12</v>
      </c>
      <c r="B32" s="34"/>
      <c r="C32" s="105">
        <v>341440</v>
      </c>
      <c r="D32" s="105"/>
      <c r="E32" s="105">
        <v>386070</v>
      </c>
      <c r="F32" s="33"/>
      <c r="G32" s="105">
        <v>342055</v>
      </c>
      <c r="H32" s="105"/>
      <c r="I32" s="105">
        <v>391525</v>
      </c>
      <c r="J32" s="32"/>
      <c r="K32" s="105">
        <v>342055</v>
      </c>
      <c r="L32" s="105"/>
      <c r="M32" s="105">
        <v>391525</v>
      </c>
    </row>
    <row r="33" spans="1:13" ht="17.100000000000001" customHeight="1">
      <c r="A33" s="34" t="s">
        <v>13</v>
      </c>
      <c r="B33" s="34"/>
      <c r="C33" s="105">
        <v>596074</v>
      </c>
      <c r="D33" s="105"/>
      <c r="E33" s="105">
        <v>402247</v>
      </c>
      <c r="F33" s="33"/>
      <c r="G33" s="105">
        <v>596074</v>
      </c>
      <c r="H33" s="105"/>
      <c r="I33" s="105">
        <v>402247</v>
      </c>
      <c r="J33" s="32"/>
      <c r="K33" s="105">
        <v>635388</v>
      </c>
      <c r="L33" s="105"/>
      <c r="M33" s="105">
        <v>411050</v>
      </c>
    </row>
    <row r="34" spans="1:13" ht="17.100000000000001" customHeight="1">
      <c r="A34" s="96" t="s">
        <v>14</v>
      </c>
      <c r="B34" s="34"/>
      <c r="C34" s="105">
        <v>576360</v>
      </c>
      <c r="D34" s="105"/>
      <c r="E34" s="105">
        <v>311156</v>
      </c>
      <c r="F34" s="33"/>
      <c r="G34" s="105">
        <v>595880</v>
      </c>
      <c r="H34" s="105"/>
      <c r="I34" s="105">
        <v>333083</v>
      </c>
      <c r="J34" s="32"/>
      <c r="K34" s="105">
        <v>597350</v>
      </c>
      <c r="L34" s="105"/>
      <c r="M34" s="105">
        <v>339649</v>
      </c>
    </row>
    <row r="35" spans="1:13" ht="17.100000000000001" customHeight="1">
      <c r="A35" s="34" t="s">
        <v>15</v>
      </c>
      <c r="B35" s="34"/>
      <c r="C35" s="105">
        <v>384215</v>
      </c>
      <c r="D35" s="105"/>
      <c r="E35" s="105">
        <v>420221</v>
      </c>
      <c r="F35" s="33"/>
      <c r="G35" s="105">
        <v>412591</v>
      </c>
      <c r="H35" s="105"/>
      <c r="I35" s="105">
        <v>420374</v>
      </c>
      <c r="J35" s="32"/>
      <c r="K35" s="105">
        <v>439179</v>
      </c>
      <c r="L35" s="105"/>
      <c r="M35" s="105">
        <v>420570</v>
      </c>
    </row>
    <row r="36" spans="1:13" ht="17.100000000000001" customHeight="1">
      <c r="A36" s="34" t="s">
        <v>16</v>
      </c>
      <c r="B36" s="34"/>
      <c r="C36" s="105">
        <v>1741513</v>
      </c>
      <c r="D36" s="105"/>
      <c r="E36" s="105">
        <v>1123156</v>
      </c>
      <c r="F36" s="33"/>
      <c r="G36" s="105">
        <v>1823589</v>
      </c>
      <c r="H36" s="105"/>
      <c r="I36" s="105">
        <v>1123274</v>
      </c>
      <c r="J36" s="32"/>
      <c r="K36" s="105">
        <v>1831021</v>
      </c>
      <c r="L36" s="105"/>
      <c r="M36" s="105">
        <v>1103533</v>
      </c>
    </row>
    <row r="37" spans="1:13" ht="17.100000000000001" customHeight="1">
      <c r="A37" s="34" t="s">
        <v>17</v>
      </c>
      <c r="B37" s="34"/>
      <c r="C37" s="105">
        <v>956434</v>
      </c>
      <c r="D37" s="105"/>
      <c r="E37" s="105">
        <v>626861</v>
      </c>
      <c r="F37" s="33"/>
      <c r="G37" s="105">
        <v>952610</v>
      </c>
      <c r="H37" s="105"/>
      <c r="I37" s="105">
        <v>628252</v>
      </c>
      <c r="J37" s="32"/>
      <c r="K37" s="105">
        <v>958199</v>
      </c>
      <c r="L37" s="105"/>
      <c r="M37" s="105">
        <v>633568</v>
      </c>
    </row>
    <row r="38" spans="1:13" ht="17.100000000000001" customHeight="1">
      <c r="A38" s="34" t="s">
        <v>18</v>
      </c>
      <c r="B38" s="34"/>
      <c r="C38" s="105">
        <v>55872</v>
      </c>
      <c r="D38" s="105"/>
      <c r="E38" s="105">
        <v>131038</v>
      </c>
      <c r="F38" s="33"/>
      <c r="G38" s="105">
        <v>55872</v>
      </c>
      <c r="H38" s="105"/>
      <c r="I38" s="105">
        <v>131038</v>
      </c>
      <c r="J38" s="32"/>
      <c r="K38" s="105">
        <v>55872</v>
      </c>
      <c r="L38" s="105"/>
      <c r="M38" s="105">
        <v>131038</v>
      </c>
    </row>
    <row r="39" spans="1:13" ht="17.100000000000001" customHeight="1">
      <c r="A39" s="34" t="s">
        <v>19</v>
      </c>
      <c r="B39" s="34"/>
      <c r="C39" s="105">
        <v>3510417</v>
      </c>
      <c r="D39" s="105"/>
      <c r="E39" s="105">
        <v>3749814</v>
      </c>
      <c r="F39" s="33"/>
      <c r="G39" s="105">
        <v>3620521</v>
      </c>
      <c r="H39" s="105"/>
      <c r="I39" s="105">
        <v>4020955</v>
      </c>
      <c r="J39" s="32"/>
      <c r="K39" s="105">
        <v>3704593</v>
      </c>
      <c r="L39" s="105"/>
      <c r="M39" s="105">
        <v>4177519</v>
      </c>
    </row>
    <row r="40" spans="1:13" ht="17.100000000000001" customHeight="1">
      <c r="A40" s="34" t="s">
        <v>20</v>
      </c>
      <c r="B40" s="34"/>
      <c r="C40" s="105">
        <v>165121</v>
      </c>
      <c r="D40" s="105"/>
      <c r="E40" s="105">
        <v>343711</v>
      </c>
      <c r="F40" s="33"/>
      <c r="G40" s="105">
        <v>164309</v>
      </c>
      <c r="H40" s="105"/>
      <c r="I40" s="105">
        <v>361587</v>
      </c>
      <c r="J40" s="32"/>
      <c r="K40" s="105">
        <v>192051</v>
      </c>
      <c r="L40" s="105"/>
      <c r="M40" s="105">
        <v>360738</v>
      </c>
    </row>
    <row r="41" spans="1:13" ht="17.100000000000001" customHeight="1">
      <c r="A41" s="34" t="s">
        <v>21</v>
      </c>
      <c r="B41" s="34"/>
      <c r="C41" s="105">
        <v>755587</v>
      </c>
      <c r="D41" s="105"/>
      <c r="E41" s="105">
        <v>811944</v>
      </c>
      <c r="F41" s="33"/>
      <c r="G41" s="105">
        <v>755587</v>
      </c>
      <c r="H41" s="105"/>
      <c r="I41" s="105">
        <v>829798</v>
      </c>
      <c r="J41" s="32"/>
      <c r="K41" s="105">
        <v>761558</v>
      </c>
      <c r="L41" s="105"/>
      <c r="M41" s="105">
        <v>806852</v>
      </c>
    </row>
    <row r="42" spans="1:13" ht="17.100000000000001" customHeight="1">
      <c r="A42" s="34" t="s">
        <v>22</v>
      </c>
      <c r="B42" s="34"/>
      <c r="C42" s="105">
        <v>930584</v>
      </c>
      <c r="D42" s="105"/>
      <c r="E42" s="105">
        <v>731160</v>
      </c>
      <c r="F42" s="33"/>
      <c r="G42" s="105">
        <v>1005136</v>
      </c>
      <c r="H42" s="105"/>
      <c r="I42" s="105">
        <v>738245</v>
      </c>
      <c r="J42" s="32"/>
      <c r="K42" s="105">
        <v>1038299</v>
      </c>
      <c r="L42" s="105"/>
      <c r="M42" s="105">
        <v>764088</v>
      </c>
    </row>
    <row r="43" spans="1:13" ht="17.100000000000001" customHeight="1">
      <c r="A43" s="106" t="s">
        <v>31</v>
      </c>
      <c r="B43" s="106"/>
      <c r="C43" s="105">
        <v>3175851</v>
      </c>
      <c r="D43" s="105"/>
      <c r="E43" s="105">
        <v>11123538</v>
      </c>
      <c r="F43" s="33"/>
      <c r="G43" s="108">
        <v>3179334</v>
      </c>
      <c r="H43" s="108"/>
      <c r="I43" s="108">
        <v>11420851</v>
      </c>
      <c r="J43" s="32"/>
      <c r="K43" s="105">
        <v>3217448</v>
      </c>
      <c r="L43" s="108"/>
      <c r="M43" s="105">
        <v>11800727</v>
      </c>
    </row>
    <row r="44" spans="1:13" ht="17.100000000000001" customHeight="1">
      <c r="A44" s="34" t="s">
        <v>24</v>
      </c>
      <c r="B44" s="34"/>
      <c r="C44" s="105">
        <v>28434</v>
      </c>
      <c r="D44" s="105"/>
      <c r="E44" s="105">
        <v>66725</v>
      </c>
      <c r="F44" s="33"/>
      <c r="G44" s="105">
        <v>28698</v>
      </c>
      <c r="H44" s="105"/>
      <c r="I44" s="105">
        <v>67051</v>
      </c>
      <c r="J44" s="32"/>
      <c r="K44" s="105">
        <v>28614</v>
      </c>
      <c r="L44" s="105"/>
      <c r="M44" s="105">
        <v>67051</v>
      </c>
    </row>
    <row r="45" spans="1:13" ht="3" customHeight="1">
      <c r="A45" s="34"/>
      <c r="B45" s="34"/>
      <c r="C45" s="105"/>
      <c r="D45" s="105"/>
      <c r="E45" s="110"/>
      <c r="F45" s="111"/>
      <c r="G45" s="110"/>
      <c r="H45" s="110"/>
      <c r="I45" s="110"/>
      <c r="J45" s="112"/>
      <c r="K45" s="110"/>
      <c r="L45" s="110"/>
      <c r="M45" s="110"/>
    </row>
    <row r="46" spans="1:13" ht="30" customHeight="1" thickBot="1">
      <c r="A46" s="36" t="s">
        <v>0</v>
      </c>
      <c r="B46" s="36"/>
      <c r="C46" s="109">
        <v>15965625</v>
      </c>
      <c r="D46" s="109"/>
      <c r="E46" s="113">
        <v>21843402</v>
      </c>
      <c r="F46" s="114"/>
      <c r="G46" s="113">
        <v>16512471</v>
      </c>
      <c r="H46" s="113"/>
      <c r="I46" s="113">
        <v>22590473</v>
      </c>
      <c r="J46" s="113"/>
      <c r="K46" s="113">
        <v>16853682</v>
      </c>
      <c r="L46" s="113"/>
      <c r="M46" s="113">
        <v>23179914</v>
      </c>
    </row>
    <row r="47" spans="1:13" ht="14.25" customHeight="1">
      <c r="A47" s="303" t="s">
        <v>69</v>
      </c>
      <c r="B47" s="127"/>
      <c r="C47" s="127"/>
      <c r="D47" s="127"/>
      <c r="E47" s="127"/>
      <c r="F47" s="127"/>
      <c r="G47" s="32"/>
      <c r="H47" s="32"/>
      <c r="I47" s="32"/>
      <c r="J47" s="32"/>
      <c r="K47" s="32"/>
      <c r="L47" s="32"/>
      <c r="M47" s="32"/>
    </row>
    <row r="48" spans="1:1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s="15" customFormat="1" ht="20.25" customHeight="1">
      <c r="A50" s="348" t="s">
        <v>145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</row>
    <row r="51" spans="1:13" ht="15.75" customHeight="1">
      <c r="A51" s="339" t="s">
        <v>8</v>
      </c>
      <c r="B51" s="53"/>
      <c r="C51" s="52"/>
      <c r="D51" s="43"/>
      <c r="E51" s="43"/>
      <c r="F51" s="43"/>
      <c r="G51" s="43"/>
      <c r="H51" s="43"/>
      <c r="I51" s="43"/>
      <c r="J51" s="43"/>
      <c r="K51" s="342" t="s">
        <v>90</v>
      </c>
      <c r="L51" s="342"/>
      <c r="M51" s="342"/>
    </row>
    <row r="52" spans="1:13" ht="15.75" customHeight="1">
      <c r="A52" s="349"/>
      <c r="B52" s="54"/>
      <c r="C52" s="350"/>
      <c r="D52" s="350"/>
      <c r="E52" s="350"/>
      <c r="F52" s="57"/>
      <c r="G52" s="350"/>
      <c r="H52" s="350"/>
      <c r="I52" s="350"/>
      <c r="J52" s="56"/>
      <c r="K52" s="351">
        <v>2021</v>
      </c>
      <c r="L52" s="351"/>
      <c r="M52" s="351"/>
    </row>
    <row r="53" spans="1:13" ht="43.5" customHeight="1">
      <c r="A53" s="340"/>
      <c r="B53" s="49"/>
      <c r="C53" s="45"/>
      <c r="D53" s="45"/>
      <c r="E53" s="45"/>
      <c r="F53" s="45"/>
      <c r="G53" s="45"/>
      <c r="H53" s="45"/>
      <c r="I53" s="45"/>
      <c r="J53" s="48"/>
      <c r="K53" s="45" t="s">
        <v>91</v>
      </c>
      <c r="L53" s="45"/>
      <c r="M53" s="45" t="s">
        <v>92</v>
      </c>
    </row>
    <row r="54" spans="1:13" ht="17.100000000000001" customHeight="1">
      <c r="A54" s="34" t="s">
        <v>10</v>
      </c>
      <c r="B54" s="34"/>
      <c r="C54" s="105"/>
      <c r="D54" s="105"/>
      <c r="E54" s="105"/>
      <c r="F54" s="33"/>
      <c r="G54" s="105"/>
      <c r="H54" s="105"/>
      <c r="I54" s="105"/>
      <c r="J54" s="32"/>
      <c r="K54" s="105">
        <v>2442257</v>
      </c>
      <c r="L54" s="105"/>
      <c r="M54" s="105">
        <v>1374661</v>
      </c>
    </row>
    <row r="55" spans="1:13" ht="17.100000000000001" customHeight="1">
      <c r="A55" s="34" t="s">
        <v>11</v>
      </c>
      <c r="B55" s="34"/>
      <c r="C55" s="105"/>
      <c r="D55" s="105"/>
      <c r="E55" s="105"/>
      <c r="F55" s="33"/>
      <c r="G55" s="105"/>
      <c r="H55" s="105"/>
      <c r="I55" s="105"/>
      <c r="J55" s="32"/>
      <c r="K55" s="105">
        <v>582356</v>
      </c>
      <c r="L55" s="105"/>
      <c r="M55" s="105">
        <v>432312</v>
      </c>
    </row>
    <row r="56" spans="1:13" ht="17.100000000000001" customHeight="1">
      <c r="A56" s="34" t="s">
        <v>12</v>
      </c>
      <c r="B56" s="34"/>
      <c r="C56" s="105"/>
      <c r="D56" s="105"/>
      <c r="E56" s="105"/>
      <c r="F56" s="33"/>
      <c r="G56" s="105"/>
      <c r="H56" s="105"/>
      <c r="I56" s="105"/>
      <c r="J56" s="32"/>
      <c r="K56" s="105">
        <v>381280</v>
      </c>
      <c r="L56" s="105"/>
      <c r="M56" s="105">
        <v>391077</v>
      </c>
    </row>
    <row r="57" spans="1:13" ht="17.100000000000001" customHeight="1">
      <c r="A57" s="34" t="s">
        <v>13</v>
      </c>
      <c r="B57" s="34"/>
      <c r="C57" s="105"/>
      <c r="D57" s="105"/>
      <c r="E57" s="105"/>
      <c r="F57" s="33"/>
      <c r="G57" s="105"/>
      <c r="H57" s="105"/>
      <c r="I57" s="105"/>
      <c r="J57" s="32"/>
      <c r="K57" s="105">
        <v>635388</v>
      </c>
      <c r="L57" s="105"/>
      <c r="M57" s="105">
        <v>411050</v>
      </c>
    </row>
    <row r="58" spans="1:13" ht="17.100000000000001" customHeight="1">
      <c r="A58" s="96" t="s">
        <v>14</v>
      </c>
      <c r="B58" s="34"/>
      <c r="C58" s="105"/>
      <c r="D58" s="105"/>
      <c r="E58" s="105"/>
      <c r="F58" s="33"/>
      <c r="G58" s="105"/>
      <c r="H58" s="105"/>
      <c r="I58" s="105"/>
      <c r="J58" s="32"/>
      <c r="K58" s="105">
        <v>605456</v>
      </c>
      <c r="L58" s="105"/>
      <c r="M58" s="105">
        <v>342435</v>
      </c>
    </row>
    <row r="59" spans="1:13" ht="17.100000000000001" customHeight="1">
      <c r="A59" s="34" t="s">
        <v>15</v>
      </c>
      <c r="B59" s="34"/>
      <c r="C59" s="105"/>
      <c r="D59" s="105"/>
      <c r="E59" s="105"/>
      <c r="F59" s="33"/>
      <c r="G59" s="105"/>
      <c r="H59" s="105"/>
      <c r="I59" s="105"/>
      <c r="J59" s="32"/>
      <c r="K59" s="105">
        <v>448799</v>
      </c>
      <c r="L59" s="105"/>
      <c r="M59" s="105">
        <v>421719</v>
      </c>
    </row>
    <row r="60" spans="1:13" ht="17.100000000000001" customHeight="1">
      <c r="A60" s="34" t="s">
        <v>16</v>
      </c>
      <c r="B60" s="34"/>
      <c r="C60" s="105"/>
      <c r="D60" s="105"/>
      <c r="E60" s="105"/>
      <c r="F60" s="33"/>
      <c r="G60" s="105"/>
      <c r="H60" s="105"/>
      <c r="I60" s="105"/>
      <c r="J60" s="32"/>
      <c r="K60" s="105">
        <v>1863714</v>
      </c>
      <c r="L60" s="105"/>
      <c r="M60" s="105">
        <v>1110561</v>
      </c>
    </row>
    <row r="61" spans="1:13" ht="17.100000000000001" customHeight="1">
      <c r="A61" s="34" t="s">
        <v>17</v>
      </c>
      <c r="B61" s="34"/>
      <c r="C61" s="105"/>
      <c r="D61" s="105"/>
      <c r="E61" s="105"/>
      <c r="F61" s="33"/>
      <c r="G61" s="105"/>
      <c r="H61" s="105"/>
      <c r="I61" s="105"/>
      <c r="J61" s="32"/>
      <c r="K61" s="105">
        <v>991062</v>
      </c>
      <c r="L61" s="105"/>
      <c r="M61" s="105">
        <v>646045</v>
      </c>
    </row>
    <row r="62" spans="1:13" ht="17.100000000000001" customHeight="1">
      <c r="A62" s="34" t="s">
        <v>18</v>
      </c>
      <c r="B62" s="34"/>
      <c r="C62" s="105"/>
      <c r="D62" s="105"/>
      <c r="E62" s="105"/>
      <c r="F62" s="33"/>
      <c r="G62" s="105"/>
      <c r="H62" s="105"/>
      <c r="I62" s="105"/>
      <c r="J62" s="32"/>
      <c r="K62" s="105">
        <v>56421</v>
      </c>
      <c r="L62" s="105"/>
      <c r="M62" s="105">
        <v>131038</v>
      </c>
    </row>
    <row r="63" spans="1:13" ht="17.100000000000001" customHeight="1">
      <c r="A63" s="34" t="s">
        <v>19</v>
      </c>
      <c r="B63" s="34"/>
      <c r="C63" s="105"/>
      <c r="D63" s="105"/>
      <c r="E63" s="105"/>
      <c r="F63" s="33"/>
      <c r="G63" s="105"/>
      <c r="H63" s="105"/>
      <c r="I63" s="105"/>
      <c r="J63" s="32"/>
      <c r="K63" s="105">
        <v>3729665</v>
      </c>
      <c r="L63" s="105"/>
      <c r="M63" s="105">
        <v>4282121</v>
      </c>
    </row>
    <row r="64" spans="1:13" ht="17.100000000000001" customHeight="1">
      <c r="A64" s="34" t="s">
        <v>20</v>
      </c>
      <c r="B64" s="34"/>
      <c r="C64" s="105"/>
      <c r="D64" s="105"/>
      <c r="E64" s="105"/>
      <c r="F64" s="33"/>
      <c r="G64" s="105"/>
      <c r="H64" s="105"/>
      <c r="I64" s="105"/>
      <c r="J64" s="32"/>
      <c r="K64" s="105">
        <v>203379</v>
      </c>
      <c r="L64" s="105"/>
      <c r="M64" s="105">
        <v>360738</v>
      </c>
    </row>
    <row r="65" spans="1:13" ht="17.100000000000001" customHeight="1">
      <c r="A65" s="34" t="s">
        <v>21</v>
      </c>
      <c r="B65" s="34"/>
      <c r="C65" s="105"/>
      <c r="D65" s="105"/>
      <c r="E65" s="105"/>
      <c r="F65" s="33"/>
      <c r="G65" s="105"/>
      <c r="H65" s="105"/>
      <c r="I65" s="105"/>
      <c r="J65" s="32"/>
      <c r="K65" s="105">
        <v>745796</v>
      </c>
      <c r="L65" s="105"/>
      <c r="M65" s="105">
        <v>822600</v>
      </c>
    </row>
    <row r="66" spans="1:13" ht="17.100000000000001" customHeight="1">
      <c r="A66" s="34" t="s">
        <v>22</v>
      </c>
      <c r="B66" s="34"/>
      <c r="C66" s="105"/>
      <c r="D66" s="105"/>
      <c r="E66" s="105"/>
      <c r="F66" s="33"/>
      <c r="G66" s="105"/>
      <c r="H66" s="105"/>
      <c r="I66" s="105"/>
      <c r="J66" s="32"/>
      <c r="K66" s="105">
        <v>1084338</v>
      </c>
      <c r="L66" s="105"/>
      <c r="M66" s="105">
        <v>818073</v>
      </c>
    </row>
    <row r="67" spans="1:13" ht="17.100000000000001" customHeight="1">
      <c r="A67" s="106" t="s">
        <v>31</v>
      </c>
      <c r="B67" s="106"/>
      <c r="C67" s="105"/>
      <c r="D67" s="105"/>
      <c r="E67" s="105"/>
      <c r="F67" s="33"/>
      <c r="G67" s="108"/>
      <c r="H67" s="108"/>
      <c r="I67" s="108"/>
      <c r="J67" s="32"/>
      <c r="K67" s="105">
        <v>3483210</v>
      </c>
      <c r="L67" s="108"/>
      <c r="M67" s="105">
        <v>12358503</v>
      </c>
    </row>
    <row r="68" spans="1:13" ht="17.100000000000001" customHeight="1">
      <c r="A68" s="34" t="s">
        <v>24</v>
      </c>
      <c r="B68" s="34"/>
      <c r="C68" s="105"/>
      <c r="D68" s="105"/>
      <c r="E68" s="105"/>
      <c r="F68" s="33"/>
      <c r="G68" s="105"/>
      <c r="H68" s="105"/>
      <c r="I68" s="105"/>
      <c r="J68" s="32"/>
      <c r="K68" s="105">
        <v>28614</v>
      </c>
      <c r="L68" s="105"/>
      <c r="M68" s="105">
        <v>67051</v>
      </c>
    </row>
    <row r="69" spans="1:13" ht="3" customHeight="1">
      <c r="A69" s="34"/>
      <c r="B69" s="34"/>
      <c r="C69" s="105"/>
      <c r="D69" s="105"/>
      <c r="E69" s="110"/>
      <c r="F69" s="111"/>
      <c r="G69" s="110"/>
      <c r="H69" s="110"/>
      <c r="I69" s="110"/>
      <c r="J69" s="112"/>
      <c r="K69" s="110"/>
      <c r="L69" s="110"/>
      <c r="M69" s="110"/>
    </row>
    <row r="70" spans="1:13" ht="30" customHeight="1" thickBot="1">
      <c r="A70" s="36" t="s">
        <v>0</v>
      </c>
      <c r="B70" s="36"/>
      <c r="C70" s="109"/>
      <c r="D70" s="109"/>
      <c r="E70" s="113"/>
      <c r="F70" s="114"/>
      <c r="G70" s="113"/>
      <c r="H70" s="113"/>
      <c r="I70" s="113"/>
      <c r="J70" s="113"/>
      <c r="K70" s="113">
        <v>17281735</v>
      </c>
      <c r="L70" s="113"/>
      <c r="M70" s="113">
        <v>23969984</v>
      </c>
    </row>
    <row r="71" spans="1:13" ht="14.25" customHeight="1">
      <c r="A71" s="303" t="s">
        <v>69</v>
      </c>
      <c r="B71" s="127"/>
      <c r="C71" s="127"/>
      <c r="D71" s="127"/>
      <c r="E71" s="127"/>
      <c r="F71" s="127"/>
      <c r="G71" s="32"/>
      <c r="H71" s="32"/>
      <c r="I71" s="32"/>
      <c r="J71" s="32"/>
      <c r="K71" s="32"/>
      <c r="L71" s="32"/>
      <c r="M71" s="32"/>
    </row>
    <row r="72" spans="1:1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s="15" customFormat="1" ht="29.25" customHeight="1">
      <c r="A74" s="338" t="s">
        <v>146</v>
      </c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</row>
    <row r="75" spans="1:13" s="12" customFormat="1" ht="54.75" customHeight="1">
      <c r="A75" s="51"/>
      <c r="B75" s="47"/>
      <c r="C75" s="50" t="s">
        <v>85</v>
      </c>
      <c r="D75" s="50"/>
      <c r="E75" s="50" t="s">
        <v>26</v>
      </c>
      <c r="F75" s="47"/>
      <c r="G75" s="50" t="s">
        <v>27</v>
      </c>
      <c r="H75" s="47"/>
      <c r="I75" s="50" t="s">
        <v>93</v>
      </c>
      <c r="J75" s="50"/>
      <c r="K75" s="50" t="s">
        <v>94</v>
      </c>
      <c r="L75" s="50"/>
      <c r="M75" s="50" t="s">
        <v>68</v>
      </c>
    </row>
    <row r="76" spans="1:13" ht="5.85" customHeight="1">
      <c r="A76" s="85"/>
      <c r="B76" s="115"/>
      <c r="C76" s="115"/>
      <c r="D76" s="115"/>
      <c r="E76" s="115"/>
      <c r="F76" s="115"/>
      <c r="G76" s="32"/>
      <c r="H76" s="32"/>
      <c r="I76" s="115"/>
      <c r="J76" s="115"/>
      <c r="K76" s="115"/>
      <c r="L76" s="115"/>
      <c r="M76" s="115"/>
    </row>
    <row r="77" spans="1:13" ht="19.5" customHeight="1">
      <c r="A77" s="95" t="s">
        <v>28</v>
      </c>
      <c r="B77" s="116"/>
      <c r="C77" s="116">
        <v>515083</v>
      </c>
      <c r="D77" s="91"/>
      <c r="E77" s="116">
        <v>32105</v>
      </c>
      <c r="F77" s="116"/>
      <c r="G77" s="116">
        <v>5138</v>
      </c>
      <c r="H77" s="116"/>
      <c r="I77" s="116">
        <v>3397193</v>
      </c>
      <c r="J77" s="116"/>
      <c r="K77" s="116">
        <v>9817650</v>
      </c>
      <c r="L77" s="116"/>
      <c r="M77" s="91">
        <v>224</v>
      </c>
    </row>
    <row r="78" spans="1:13" ht="19.5" customHeight="1">
      <c r="A78" s="293" t="s">
        <v>29</v>
      </c>
      <c r="B78" s="105"/>
      <c r="C78" s="105">
        <v>43119</v>
      </c>
      <c r="D78" s="35"/>
      <c r="E78" s="116">
        <v>1623</v>
      </c>
      <c r="F78" s="116"/>
      <c r="G78" s="100">
        <v>0</v>
      </c>
      <c r="H78" s="105"/>
      <c r="I78" s="105">
        <v>393540</v>
      </c>
      <c r="J78" s="105"/>
      <c r="K78" s="105">
        <v>985662</v>
      </c>
      <c r="L78" s="105"/>
      <c r="M78" s="117">
        <v>33</v>
      </c>
    </row>
    <row r="79" spans="1:13" ht="19.5" customHeight="1">
      <c r="A79" s="87" t="s">
        <v>30</v>
      </c>
      <c r="B79" s="116"/>
      <c r="C79" s="116">
        <v>64117</v>
      </c>
      <c r="D79" s="91"/>
      <c r="E79" s="116">
        <v>1439</v>
      </c>
      <c r="F79" s="118"/>
      <c r="G79" s="116">
        <v>37</v>
      </c>
      <c r="H79" s="116"/>
      <c r="I79" s="105">
        <v>187117</v>
      </c>
      <c r="J79" s="105"/>
      <c r="K79" s="105">
        <v>136268</v>
      </c>
      <c r="L79" s="105"/>
      <c r="M79" s="117">
        <v>22</v>
      </c>
    </row>
    <row r="80" spans="1:13" ht="4.5" customHeight="1">
      <c r="A80" s="96"/>
      <c r="B80" s="116"/>
      <c r="C80" s="116"/>
      <c r="D80" s="35"/>
      <c r="E80" s="116"/>
      <c r="F80" s="118"/>
      <c r="G80" s="105"/>
      <c r="H80" s="105"/>
      <c r="I80" s="105"/>
      <c r="J80" s="105"/>
      <c r="K80" s="105"/>
      <c r="L80" s="105"/>
      <c r="M80" s="117"/>
    </row>
    <row r="81" spans="1:13" ht="30" customHeight="1" thickBot="1">
      <c r="A81" s="119" t="s">
        <v>0</v>
      </c>
      <c r="B81" s="120"/>
      <c r="C81" s="120">
        <v>622319</v>
      </c>
      <c r="D81" s="121"/>
      <c r="E81" s="120">
        <v>35167</v>
      </c>
      <c r="F81" s="120"/>
      <c r="G81" s="120">
        <v>5175</v>
      </c>
      <c r="H81" s="120"/>
      <c r="I81" s="120">
        <v>3977850</v>
      </c>
      <c r="J81" s="120"/>
      <c r="K81" s="120">
        <v>10939580</v>
      </c>
      <c r="L81" s="120"/>
      <c r="M81" s="121">
        <v>279</v>
      </c>
    </row>
    <row r="82" spans="1:13" ht="15.75" customHeight="1">
      <c r="A82" s="337" t="s">
        <v>71</v>
      </c>
      <c r="B82" s="337"/>
      <c r="C82" s="337"/>
      <c r="D82" s="337"/>
      <c r="E82" s="337"/>
      <c r="F82" s="337"/>
      <c r="G82" s="304"/>
      <c r="H82" s="32"/>
      <c r="I82" s="32"/>
      <c r="J82" s="32"/>
      <c r="K82" s="32"/>
      <c r="L82" s="32"/>
      <c r="M82" s="32"/>
    </row>
    <row r="83" spans="1:1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</sheetData>
  <mergeCells count="21">
    <mergeCell ref="A22:I22"/>
    <mergeCell ref="A1:M1"/>
    <mergeCell ref="A2:A4"/>
    <mergeCell ref="C2:M2"/>
    <mergeCell ref="C3:E3"/>
    <mergeCell ref="G3:I3"/>
    <mergeCell ref="K3:M3"/>
    <mergeCell ref="A26:M26"/>
    <mergeCell ref="A27:A29"/>
    <mergeCell ref="C27:M27"/>
    <mergeCell ref="C28:E28"/>
    <mergeCell ref="G28:I28"/>
    <mergeCell ref="K28:M28"/>
    <mergeCell ref="A74:M74"/>
    <mergeCell ref="A82:F82"/>
    <mergeCell ref="A50:M50"/>
    <mergeCell ref="A51:A53"/>
    <mergeCell ref="C52:E52"/>
    <mergeCell ref="G52:I52"/>
    <mergeCell ref="K52:M52"/>
    <mergeCell ref="K51:M5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view="pageBreakPreview" zoomScaleNormal="80" zoomScaleSheetLayoutView="100" workbookViewId="0">
      <selection activeCell="A37" sqref="A37"/>
    </sheetView>
  </sheetViews>
  <sheetFormatPr defaultRowHeight="15"/>
  <cols>
    <col min="1" max="1" width="30.28515625" customWidth="1"/>
    <col min="2" max="8" width="11.7109375" customWidth="1"/>
  </cols>
  <sheetData>
    <row r="1" spans="1:8" s="15" customFormat="1" ht="32.25" customHeight="1">
      <c r="A1" s="356" t="s">
        <v>243</v>
      </c>
      <c r="B1" s="356"/>
      <c r="C1" s="356"/>
      <c r="D1" s="356"/>
      <c r="E1" s="356"/>
      <c r="F1" s="356"/>
      <c r="G1" s="356"/>
      <c r="H1" s="356"/>
    </row>
    <row r="2" spans="1:8" ht="20.100000000000001" customHeight="1">
      <c r="A2" s="339" t="s">
        <v>126</v>
      </c>
      <c r="B2" s="342" t="s">
        <v>127</v>
      </c>
      <c r="C2" s="342"/>
      <c r="D2" s="342"/>
      <c r="E2" s="342"/>
      <c r="F2" s="342"/>
      <c r="G2" s="342"/>
      <c r="H2" s="342"/>
    </row>
    <row r="3" spans="1:8" ht="20.25" customHeight="1">
      <c r="A3" s="340"/>
      <c r="B3" s="50">
        <v>2015</v>
      </c>
      <c r="C3" s="45">
        <v>2016</v>
      </c>
      <c r="D3" s="50">
        <v>2017</v>
      </c>
      <c r="E3" s="50">
        <v>2018</v>
      </c>
      <c r="F3" s="50">
        <v>2019</v>
      </c>
      <c r="G3" s="50">
        <v>2020</v>
      </c>
      <c r="H3" s="50">
        <v>2021</v>
      </c>
    </row>
    <row r="4" spans="1:8">
      <c r="A4" s="122"/>
      <c r="B4" s="123"/>
      <c r="C4" s="123"/>
      <c r="D4" s="123"/>
      <c r="E4" s="123"/>
      <c r="F4" s="123"/>
      <c r="G4" s="123"/>
      <c r="H4" s="123"/>
    </row>
    <row r="5" spans="1:8">
      <c r="A5" s="122" t="s">
        <v>128</v>
      </c>
      <c r="B5" s="123"/>
      <c r="C5" s="123"/>
      <c r="D5" s="123"/>
      <c r="E5" s="123"/>
      <c r="F5" s="123"/>
      <c r="G5" s="123"/>
      <c r="H5" s="123"/>
    </row>
    <row r="6" spans="1:8">
      <c r="A6" s="34" t="s">
        <v>129</v>
      </c>
      <c r="B6" s="124">
        <v>6672.09</v>
      </c>
      <c r="C6" s="124">
        <v>5825.8600000000006</v>
      </c>
      <c r="D6" s="124">
        <v>6211.21</v>
      </c>
      <c r="E6" s="124">
        <v>6079.42</v>
      </c>
      <c r="F6" s="124">
        <v>5870.5199999999995</v>
      </c>
      <c r="G6" s="124">
        <f>5212.18+67.04</f>
        <v>5279.22</v>
      </c>
      <c r="H6" s="124">
        <f>6033.84+116.04</f>
        <v>6149.88</v>
      </c>
    </row>
    <row r="7" spans="1:8">
      <c r="A7" s="34" t="s">
        <v>130</v>
      </c>
      <c r="B7" s="124">
        <v>870.42</v>
      </c>
      <c r="C7" s="124">
        <v>590.43000000000006</v>
      </c>
      <c r="D7" s="124">
        <v>454.81</v>
      </c>
      <c r="E7" s="124">
        <v>621.19999999999993</v>
      </c>
      <c r="F7" s="124">
        <v>578.22</v>
      </c>
      <c r="G7" s="124">
        <f>73713+46.7</f>
        <v>73759.7</v>
      </c>
      <c r="H7" s="124">
        <f>1011.06+64.62</f>
        <v>1075.6799999999998</v>
      </c>
    </row>
    <row r="8" spans="1:8">
      <c r="A8" s="34" t="s">
        <v>131</v>
      </c>
      <c r="B8" s="124">
        <v>2603.7399999999998</v>
      </c>
      <c r="C8" s="124">
        <v>1854.18</v>
      </c>
      <c r="D8" s="124">
        <v>1950.63</v>
      </c>
      <c r="E8" s="124">
        <v>1733.52</v>
      </c>
      <c r="F8" s="124">
        <v>1529.23</v>
      </c>
      <c r="G8" s="124">
        <f>1710.03+30.55</f>
        <v>1740.58</v>
      </c>
      <c r="H8" s="124">
        <f>1770.93+14.64</f>
        <v>1785.5700000000002</v>
      </c>
    </row>
    <row r="9" spans="1:8">
      <c r="A9" s="34" t="s">
        <v>132</v>
      </c>
      <c r="B9" s="124">
        <v>373.03</v>
      </c>
      <c r="C9" s="124">
        <v>525.54</v>
      </c>
      <c r="D9" s="124">
        <v>1212.1399999999999</v>
      </c>
      <c r="E9" s="124">
        <v>659.8</v>
      </c>
      <c r="F9" s="124">
        <v>387.66</v>
      </c>
      <c r="G9" s="124">
        <f>478.57+6.3</f>
        <v>484.87</v>
      </c>
      <c r="H9" s="124">
        <f>765.97+4.69</f>
        <v>770.66000000000008</v>
      </c>
    </row>
    <row r="10" spans="1:8">
      <c r="A10" s="34" t="s">
        <v>5</v>
      </c>
      <c r="B10" s="124">
        <v>110.85000000000001</v>
      </c>
      <c r="C10" s="124">
        <v>376.65</v>
      </c>
      <c r="D10" s="124">
        <v>105.28999999999999</v>
      </c>
      <c r="E10" s="124">
        <v>441.96</v>
      </c>
      <c r="F10" s="124">
        <v>221.35</v>
      </c>
      <c r="G10" s="124">
        <f>99.87+14.75</f>
        <v>114.62</v>
      </c>
      <c r="H10" s="124">
        <f>109.93+5.12</f>
        <v>115.05000000000001</v>
      </c>
    </row>
    <row r="11" spans="1:8" ht="24.95" customHeight="1">
      <c r="A11" s="125" t="s">
        <v>0</v>
      </c>
      <c r="B11" s="126">
        <v>10630.13</v>
      </c>
      <c r="C11" s="126">
        <v>9172.66</v>
      </c>
      <c r="D11" s="126">
        <v>9934.09</v>
      </c>
      <c r="E11" s="126">
        <v>9535.89</v>
      </c>
      <c r="F11" s="126">
        <v>8586.9699999999993</v>
      </c>
      <c r="G11" s="126">
        <f>8237.78+165.34</f>
        <v>8403.1200000000008</v>
      </c>
      <c r="H11" s="126">
        <f>9691.72+205.13</f>
        <v>9896.8499999999985</v>
      </c>
    </row>
    <row r="12" spans="1:8">
      <c r="A12" s="127"/>
      <c r="B12" s="128"/>
      <c r="C12" s="128"/>
      <c r="D12" s="128"/>
      <c r="E12" s="128"/>
      <c r="F12" s="128"/>
      <c r="G12" s="128"/>
      <c r="H12" s="128"/>
    </row>
    <row r="13" spans="1:8">
      <c r="A13" s="122" t="s">
        <v>133</v>
      </c>
      <c r="B13" s="129"/>
      <c r="C13" s="129"/>
      <c r="D13" s="129"/>
      <c r="E13" s="129"/>
      <c r="F13" s="129"/>
      <c r="G13" s="129"/>
      <c r="H13" s="129"/>
    </row>
    <row r="14" spans="1:8">
      <c r="A14" s="34" t="s">
        <v>129</v>
      </c>
      <c r="B14" s="124">
        <v>1549.53</v>
      </c>
      <c r="C14" s="124">
        <v>1258.9499999999998</v>
      </c>
      <c r="D14" s="124">
        <v>1716</v>
      </c>
      <c r="E14" s="124">
        <v>1929</v>
      </c>
      <c r="F14" s="124">
        <v>1381.5</v>
      </c>
      <c r="G14" s="124">
        <f>1038.43+10.27</f>
        <v>1048.7</v>
      </c>
      <c r="H14" s="124">
        <f>1156.18+11.41</f>
        <v>1167.5900000000001</v>
      </c>
    </row>
    <row r="15" spans="1:8">
      <c r="A15" s="34" t="s">
        <v>130</v>
      </c>
      <c r="B15" s="124">
        <v>205.11</v>
      </c>
      <c r="C15" s="124">
        <v>157.52000000000001</v>
      </c>
      <c r="D15" s="124">
        <v>83</v>
      </c>
      <c r="E15" s="124">
        <v>220</v>
      </c>
      <c r="F15" s="124">
        <v>285.97000000000003</v>
      </c>
      <c r="G15" s="124">
        <f>301.28+3.13</f>
        <v>304.40999999999997</v>
      </c>
      <c r="H15" s="124">
        <f>388.1+2.94</f>
        <v>391.04</v>
      </c>
    </row>
    <row r="16" spans="1:8">
      <c r="A16" s="34" t="s">
        <v>131</v>
      </c>
      <c r="B16" s="124">
        <v>1532.04</v>
      </c>
      <c r="C16" s="124">
        <v>1144.0900000000001</v>
      </c>
      <c r="D16" s="124">
        <v>937</v>
      </c>
      <c r="E16" s="124">
        <v>1234</v>
      </c>
      <c r="F16" s="124">
        <v>1429.6899999999998</v>
      </c>
      <c r="G16" s="124">
        <f>1075.7+24.04</f>
        <v>1099.74</v>
      </c>
      <c r="H16" s="124">
        <f>994.82+8.01</f>
        <v>1002.83</v>
      </c>
    </row>
    <row r="17" spans="1:8">
      <c r="A17" s="34" t="s">
        <v>132</v>
      </c>
      <c r="B17" s="124">
        <v>3346.31</v>
      </c>
      <c r="C17" s="124">
        <v>16955.170000000002</v>
      </c>
      <c r="D17" s="124">
        <v>466</v>
      </c>
      <c r="E17" s="124">
        <v>631</v>
      </c>
      <c r="F17" s="124">
        <v>5193.97</v>
      </c>
      <c r="G17" s="124">
        <f>2281.01+25.03</f>
        <v>2306.0400000000004</v>
      </c>
      <c r="H17" s="124">
        <f>6094.09+17.5</f>
        <v>6111.59</v>
      </c>
    </row>
    <row r="18" spans="1:8">
      <c r="A18" s="34" t="s">
        <v>5</v>
      </c>
      <c r="B18" s="124">
        <v>105.27000000000001</v>
      </c>
      <c r="C18" s="124">
        <v>514.99</v>
      </c>
      <c r="D18" s="124">
        <v>52</v>
      </c>
      <c r="E18" s="124">
        <v>81</v>
      </c>
      <c r="F18" s="124">
        <v>448.86</v>
      </c>
      <c r="G18" s="124">
        <f>88.79+4.6</f>
        <v>93.39</v>
      </c>
      <c r="H18" s="124">
        <f>311.87+40.39</f>
        <v>352.26</v>
      </c>
    </row>
    <row r="19" spans="1:8" ht="24.95" customHeight="1">
      <c r="A19" s="125" t="s">
        <v>0</v>
      </c>
      <c r="B19" s="126">
        <v>6738.26</v>
      </c>
      <c r="C19" s="126">
        <v>20030.71</v>
      </c>
      <c r="D19" s="126">
        <v>3254</v>
      </c>
      <c r="E19" s="126">
        <v>4095</v>
      </c>
      <c r="F19" s="126">
        <v>8739.99</v>
      </c>
      <c r="G19" s="126">
        <f>4785.2+67.07</f>
        <v>4852.2699999999995</v>
      </c>
      <c r="H19" s="126">
        <f>8945.06+80.25</f>
        <v>9025.31</v>
      </c>
    </row>
    <row r="20" spans="1:8">
      <c r="A20" s="32"/>
      <c r="B20" s="130"/>
      <c r="C20" s="130"/>
      <c r="D20" s="130"/>
      <c r="E20" s="130"/>
      <c r="F20" s="130"/>
      <c r="G20" s="130"/>
      <c r="H20" s="130"/>
    </row>
    <row r="21" spans="1:8">
      <c r="A21" s="122" t="s">
        <v>134</v>
      </c>
      <c r="B21" s="129"/>
      <c r="C21" s="129"/>
      <c r="D21" s="129"/>
      <c r="E21" s="129"/>
      <c r="F21" s="129"/>
      <c r="G21" s="129"/>
      <c r="H21" s="129"/>
    </row>
    <row r="22" spans="1:8">
      <c r="A22" s="34" t="s">
        <v>129</v>
      </c>
      <c r="B22" s="124">
        <v>50.65</v>
      </c>
      <c r="C22" s="124">
        <v>41.56</v>
      </c>
      <c r="D22" s="124">
        <v>26.14</v>
      </c>
      <c r="E22" s="124">
        <v>29.02</v>
      </c>
      <c r="F22" s="124">
        <v>35.75</v>
      </c>
      <c r="G22" s="124">
        <v>16.87</v>
      </c>
      <c r="H22" s="124">
        <v>40.25</v>
      </c>
    </row>
    <row r="23" spans="1:8">
      <c r="A23" s="34" t="s">
        <v>130</v>
      </c>
      <c r="B23" s="124">
        <v>0.33</v>
      </c>
      <c r="C23" s="124">
        <v>1.43</v>
      </c>
      <c r="D23" s="124">
        <v>1.28</v>
      </c>
      <c r="E23" s="124">
        <v>2.06</v>
      </c>
      <c r="F23" s="124">
        <v>0.97</v>
      </c>
      <c r="G23" s="124">
        <v>0</v>
      </c>
      <c r="H23" s="124">
        <v>4.4000000000000004</v>
      </c>
    </row>
    <row r="24" spans="1:8">
      <c r="A24" s="34" t="s">
        <v>131</v>
      </c>
      <c r="B24" s="124">
        <v>113.62</v>
      </c>
      <c r="C24" s="124">
        <v>86.36</v>
      </c>
      <c r="D24" s="124">
        <v>60.87</v>
      </c>
      <c r="E24" s="124">
        <v>73.37</v>
      </c>
      <c r="F24" s="124">
        <v>99.65</v>
      </c>
      <c r="G24" s="124">
        <v>54.35</v>
      </c>
      <c r="H24" s="124">
        <f>49.34+1.7</f>
        <v>51.040000000000006</v>
      </c>
    </row>
    <row r="25" spans="1:8">
      <c r="A25" s="34" t="s">
        <v>132</v>
      </c>
      <c r="B25" s="124">
        <v>218.59</v>
      </c>
      <c r="C25" s="124">
        <v>261.74</v>
      </c>
      <c r="D25" s="124">
        <v>189.78</v>
      </c>
      <c r="E25" s="124">
        <v>232.37</v>
      </c>
      <c r="F25" s="124">
        <v>221.69</v>
      </c>
      <c r="G25" s="124">
        <v>126.58</v>
      </c>
      <c r="H25" s="124">
        <f>140.3+19.51</f>
        <v>159.81</v>
      </c>
    </row>
    <row r="26" spans="1:8">
      <c r="A26" s="34" t="s">
        <v>5</v>
      </c>
      <c r="B26" s="124">
        <v>16.78</v>
      </c>
      <c r="C26" s="124">
        <v>8.3000000000000007</v>
      </c>
      <c r="D26" s="124">
        <v>2.34</v>
      </c>
      <c r="E26" s="124">
        <v>0</v>
      </c>
      <c r="F26" s="124">
        <v>21.07</v>
      </c>
      <c r="G26" s="124">
        <v>1.4</v>
      </c>
      <c r="H26" s="124">
        <f>0.87+1.29</f>
        <v>2.16</v>
      </c>
    </row>
    <row r="27" spans="1:8" ht="24.95" customHeight="1">
      <c r="A27" s="125" t="s">
        <v>0</v>
      </c>
      <c r="B27" s="126">
        <v>399.98</v>
      </c>
      <c r="C27" s="126">
        <v>399.39</v>
      </c>
      <c r="D27" s="126">
        <v>280.41000000000003</v>
      </c>
      <c r="E27" s="126">
        <v>336.82</v>
      </c>
      <c r="F27" s="126">
        <v>379.12</v>
      </c>
      <c r="G27" s="126">
        <v>199.21</v>
      </c>
      <c r="H27" s="126">
        <f>235.16+22.5</f>
        <v>257.65999999999997</v>
      </c>
    </row>
    <row r="28" spans="1:8">
      <c r="A28" s="32"/>
      <c r="B28" s="130"/>
      <c r="C28" s="130"/>
      <c r="D28" s="130"/>
      <c r="E28" s="130"/>
      <c r="F28" s="130"/>
      <c r="G28" s="130"/>
      <c r="H28" s="130"/>
    </row>
    <row r="29" spans="1:8">
      <c r="A29" s="122" t="s">
        <v>135</v>
      </c>
      <c r="B29" s="129"/>
      <c r="C29" s="129"/>
      <c r="D29" s="129"/>
      <c r="E29" s="129"/>
      <c r="F29" s="129"/>
      <c r="G29" s="129"/>
      <c r="H29" s="129"/>
    </row>
    <row r="30" spans="1:8">
      <c r="A30" s="34" t="s">
        <v>129</v>
      </c>
      <c r="B30" s="124">
        <v>150.80000000000001</v>
      </c>
      <c r="C30" s="124">
        <v>671.34</v>
      </c>
      <c r="D30" s="124">
        <v>530.80999999999995</v>
      </c>
      <c r="E30" s="124">
        <v>264.8</v>
      </c>
      <c r="F30" s="124">
        <v>155.38</v>
      </c>
      <c r="G30" s="124">
        <v>87.69</v>
      </c>
      <c r="H30" s="124">
        <v>184.54</v>
      </c>
    </row>
    <row r="31" spans="1:8">
      <c r="A31" s="34" t="s">
        <v>130</v>
      </c>
      <c r="B31" s="124">
        <v>0</v>
      </c>
      <c r="C31" s="124">
        <v>9.1</v>
      </c>
      <c r="D31" s="124">
        <v>0</v>
      </c>
      <c r="E31" s="124">
        <v>0</v>
      </c>
      <c r="F31" s="124">
        <v>0</v>
      </c>
      <c r="G31" s="124">
        <v>0.15</v>
      </c>
      <c r="H31" s="124">
        <v>0</v>
      </c>
    </row>
    <row r="32" spans="1:8">
      <c r="A32" s="34" t="s">
        <v>131</v>
      </c>
      <c r="B32" s="124">
        <v>1147.07</v>
      </c>
      <c r="C32" s="124">
        <v>458.69</v>
      </c>
      <c r="D32" s="124">
        <v>427.36</v>
      </c>
      <c r="E32" s="124">
        <v>433.55</v>
      </c>
      <c r="F32" s="124">
        <v>253.3</v>
      </c>
      <c r="G32" s="124">
        <v>113.18</v>
      </c>
      <c r="H32" s="124">
        <v>310.39</v>
      </c>
    </row>
    <row r="33" spans="1:8">
      <c r="A33" s="34" t="s">
        <v>132</v>
      </c>
      <c r="B33" s="124">
        <v>4576.16</v>
      </c>
      <c r="C33" s="124">
        <v>3062.74</v>
      </c>
      <c r="D33" s="124">
        <v>5854.86</v>
      </c>
      <c r="E33" s="124">
        <v>408.09</v>
      </c>
      <c r="F33" s="124">
        <v>656.16</v>
      </c>
      <c r="G33" s="124">
        <v>285.87</v>
      </c>
      <c r="H33" s="124">
        <v>981.84</v>
      </c>
    </row>
    <row r="34" spans="1:8">
      <c r="A34" s="34" t="s">
        <v>5</v>
      </c>
      <c r="B34" s="124">
        <v>166.96</v>
      </c>
      <c r="C34" s="124">
        <v>665.96</v>
      </c>
      <c r="D34" s="124">
        <v>1413.61</v>
      </c>
      <c r="E34" s="124">
        <v>929.6</v>
      </c>
      <c r="F34" s="124">
        <v>23.39</v>
      </c>
      <c r="G34" s="124">
        <v>7.74</v>
      </c>
      <c r="H34" s="124">
        <f>56.27+269.12</f>
        <v>325.39</v>
      </c>
    </row>
    <row r="35" spans="1:8" ht="24.95" customHeight="1">
      <c r="A35" s="125" t="s">
        <v>0</v>
      </c>
      <c r="B35" s="131">
        <v>6040.99</v>
      </c>
      <c r="C35" s="131">
        <v>4867.82</v>
      </c>
      <c r="D35" s="131">
        <v>8226.65</v>
      </c>
      <c r="E35" s="131">
        <v>2036.03</v>
      </c>
      <c r="F35" s="131">
        <v>1088.23</v>
      </c>
      <c r="G35" s="131">
        <v>494.63</v>
      </c>
      <c r="H35" s="131">
        <f>1533.04+269.12</f>
        <v>1802.1599999999999</v>
      </c>
    </row>
    <row r="36" spans="1:8" ht="15.75">
      <c r="A36" s="303" t="s">
        <v>69</v>
      </c>
      <c r="B36" s="32"/>
      <c r="C36" s="32"/>
      <c r="D36" s="32"/>
      <c r="E36" s="32"/>
      <c r="F36" s="32"/>
      <c r="G36" s="32"/>
      <c r="H36" s="32"/>
    </row>
    <row r="37" spans="1:8">
      <c r="A37" s="305" t="s">
        <v>84</v>
      </c>
      <c r="B37" s="32"/>
      <c r="C37" s="32"/>
      <c r="D37" s="32"/>
      <c r="E37" s="32"/>
      <c r="F37" s="32"/>
      <c r="G37" s="32"/>
      <c r="H37" s="32"/>
    </row>
  </sheetData>
  <mergeCells count="3">
    <mergeCell ref="A2:A3"/>
    <mergeCell ref="B2:H2"/>
    <mergeCell ref="A1:H1"/>
  </mergeCells>
  <printOptions horizontalCentered="1"/>
  <pageMargins left="0" right="0" top="0.74803149606299213" bottom="0.74803149606299213" header="0.31496062992125984" footer="0.31496062992125984"/>
  <pageSetup paperSize="9" scale="84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0460-3BDA-42E8-9C04-92C754A72C3E}">
  <dimension ref="A1:H20"/>
  <sheetViews>
    <sheetView view="pageBreakPreview" zoomScaleNormal="10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57" t="s">
        <v>164</v>
      </c>
      <c r="B1" s="357"/>
      <c r="C1" s="357"/>
      <c r="D1" s="357"/>
      <c r="E1" s="357"/>
      <c r="F1" s="357"/>
      <c r="G1" s="357"/>
      <c r="H1" s="357"/>
    </row>
    <row r="2" spans="1:8" ht="51">
      <c r="A2" s="399" t="s">
        <v>8</v>
      </c>
      <c r="B2" s="336"/>
      <c r="C2" s="400" t="s">
        <v>252</v>
      </c>
      <c r="D2" s="400" t="s">
        <v>253</v>
      </c>
      <c r="E2" s="400" t="s">
        <v>254</v>
      </c>
      <c r="F2" s="400" t="s">
        <v>255</v>
      </c>
      <c r="G2" s="400" t="s">
        <v>256</v>
      </c>
      <c r="H2" s="400" t="s">
        <v>257</v>
      </c>
    </row>
    <row r="3" spans="1:8" ht="21" customHeight="1">
      <c r="A3" s="189" t="s">
        <v>10</v>
      </c>
      <c r="B3" s="33"/>
      <c r="C3" s="35">
        <v>906</v>
      </c>
      <c r="D3" s="35">
        <v>283</v>
      </c>
      <c r="E3" s="35">
        <v>1189</v>
      </c>
      <c r="F3" s="35">
        <v>27795</v>
      </c>
      <c r="G3" s="35">
        <v>21222</v>
      </c>
      <c r="H3" s="35">
        <v>49017</v>
      </c>
    </row>
    <row r="4" spans="1:8" ht="21" customHeight="1">
      <c r="A4" s="189" t="s">
        <v>11</v>
      </c>
      <c r="B4" s="33"/>
      <c r="C4" s="35">
        <v>561</v>
      </c>
      <c r="D4" s="35">
        <v>199</v>
      </c>
      <c r="E4" s="35">
        <v>760</v>
      </c>
      <c r="F4" s="35">
        <v>17264</v>
      </c>
      <c r="G4" s="35">
        <v>13712</v>
      </c>
      <c r="H4" s="35">
        <v>30976</v>
      </c>
    </row>
    <row r="5" spans="1:8" ht="21" customHeight="1">
      <c r="A5" s="189" t="s">
        <v>12</v>
      </c>
      <c r="B5" s="33"/>
      <c r="C5" s="35">
        <v>426</v>
      </c>
      <c r="D5" s="35">
        <v>177</v>
      </c>
      <c r="E5" s="35">
        <v>603</v>
      </c>
      <c r="F5" s="35">
        <v>16225</v>
      </c>
      <c r="G5" s="35">
        <v>12578</v>
      </c>
      <c r="H5" s="35">
        <v>28803</v>
      </c>
    </row>
    <row r="6" spans="1:8" ht="21" customHeight="1">
      <c r="A6" s="189" t="s">
        <v>13</v>
      </c>
      <c r="B6" s="33"/>
      <c r="C6" s="35">
        <v>238</v>
      </c>
      <c r="D6" s="35">
        <v>77</v>
      </c>
      <c r="E6" s="35">
        <v>315</v>
      </c>
      <c r="F6" s="35">
        <v>7794</v>
      </c>
      <c r="G6" s="35">
        <v>6131</v>
      </c>
      <c r="H6" s="35">
        <v>13925</v>
      </c>
    </row>
    <row r="7" spans="1:8" ht="21" customHeight="1">
      <c r="A7" s="189" t="s">
        <v>14</v>
      </c>
      <c r="B7" s="33"/>
      <c r="C7" s="35">
        <v>352</v>
      </c>
      <c r="D7" s="35">
        <v>125</v>
      </c>
      <c r="E7" s="35">
        <v>477</v>
      </c>
      <c r="F7" s="35">
        <v>9582</v>
      </c>
      <c r="G7" s="35">
        <v>7967</v>
      </c>
      <c r="H7" s="35">
        <v>17549</v>
      </c>
    </row>
    <row r="8" spans="1:8" ht="21" customHeight="1">
      <c r="A8" s="189" t="s">
        <v>15</v>
      </c>
      <c r="B8" s="33"/>
      <c r="C8" s="35">
        <v>543</v>
      </c>
      <c r="D8" s="35">
        <v>198</v>
      </c>
      <c r="E8" s="35">
        <v>741</v>
      </c>
      <c r="F8" s="35">
        <v>14456</v>
      </c>
      <c r="G8" s="35">
        <v>11369</v>
      </c>
      <c r="H8" s="35">
        <v>25825</v>
      </c>
    </row>
    <row r="9" spans="1:8" ht="21" customHeight="1">
      <c r="A9" s="189" t="s">
        <v>16</v>
      </c>
      <c r="B9" s="33"/>
      <c r="C9" s="35">
        <v>271</v>
      </c>
      <c r="D9" s="35">
        <v>128</v>
      </c>
      <c r="E9" s="35">
        <v>399</v>
      </c>
      <c r="F9" s="35">
        <v>10645</v>
      </c>
      <c r="G9" s="35">
        <v>9218</v>
      </c>
      <c r="H9" s="35">
        <v>19863</v>
      </c>
    </row>
    <row r="10" spans="1:8" ht="21" customHeight="1">
      <c r="A10" s="189" t="s">
        <v>17</v>
      </c>
      <c r="B10" s="33"/>
      <c r="C10" s="35">
        <v>852</v>
      </c>
      <c r="D10" s="35">
        <v>250</v>
      </c>
      <c r="E10" s="35">
        <v>1102</v>
      </c>
      <c r="F10" s="35">
        <v>20832</v>
      </c>
      <c r="G10" s="35">
        <v>17387</v>
      </c>
      <c r="H10" s="35">
        <v>38219</v>
      </c>
    </row>
    <row r="11" spans="1:8" ht="21" customHeight="1">
      <c r="A11" s="189" t="s">
        <v>18</v>
      </c>
      <c r="B11" s="33"/>
      <c r="C11" s="35">
        <v>74</v>
      </c>
      <c r="D11" s="35">
        <v>30</v>
      </c>
      <c r="E11" s="35">
        <v>104</v>
      </c>
      <c r="F11" s="35">
        <v>2393</v>
      </c>
      <c r="G11" s="35">
        <v>2330</v>
      </c>
      <c r="H11" s="35">
        <v>4723</v>
      </c>
    </row>
    <row r="12" spans="1:8" ht="21" customHeight="1">
      <c r="A12" s="189" t="s">
        <v>19</v>
      </c>
      <c r="B12" s="33"/>
      <c r="C12" s="35">
        <v>662</v>
      </c>
      <c r="D12" s="35">
        <v>278</v>
      </c>
      <c r="E12" s="35">
        <v>940</v>
      </c>
      <c r="F12" s="35">
        <v>35284</v>
      </c>
      <c r="G12" s="35">
        <v>26532</v>
      </c>
      <c r="H12" s="35">
        <v>61816</v>
      </c>
    </row>
    <row r="13" spans="1:8" ht="21" customHeight="1">
      <c r="A13" s="189" t="s">
        <v>20</v>
      </c>
      <c r="B13" s="33"/>
      <c r="C13" s="35">
        <v>337</v>
      </c>
      <c r="D13" s="35">
        <v>146</v>
      </c>
      <c r="E13" s="35">
        <v>483</v>
      </c>
      <c r="F13" s="35">
        <v>11425</v>
      </c>
      <c r="G13" s="35">
        <v>10046</v>
      </c>
      <c r="H13" s="35">
        <v>21471</v>
      </c>
    </row>
    <row r="14" spans="1:8" ht="21" customHeight="1">
      <c r="A14" s="189" t="s">
        <v>21</v>
      </c>
      <c r="B14" s="33"/>
      <c r="C14" s="35">
        <v>1067</v>
      </c>
      <c r="D14" s="35">
        <v>221</v>
      </c>
      <c r="E14" s="35">
        <v>1288</v>
      </c>
      <c r="F14" s="35">
        <v>26253</v>
      </c>
      <c r="G14" s="35">
        <v>16381</v>
      </c>
      <c r="H14" s="35">
        <v>42634</v>
      </c>
    </row>
    <row r="15" spans="1:8" ht="21" customHeight="1">
      <c r="A15" s="189" t="s">
        <v>22</v>
      </c>
      <c r="B15" s="33"/>
      <c r="C15" s="35">
        <v>1268</v>
      </c>
      <c r="D15" s="35">
        <v>193</v>
      </c>
      <c r="E15" s="35">
        <v>1461</v>
      </c>
      <c r="F15" s="35">
        <v>25284</v>
      </c>
      <c r="G15" s="35">
        <v>14980</v>
      </c>
      <c r="H15" s="35">
        <v>40264</v>
      </c>
    </row>
    <row r="16" spans="1:8" ht="21" customHeight="1">
      <c r="A16" s="189" t="s">
        <v>23</v>
      </c>
      <c r="B16" s="33"/>
      <c r="C16" s="35">
        <v>191</v>
      </c>
      <c r="D16" s="35">
        <v>104</v>
      </c>
      <c r="E16" s="35">
        <v>295</v>
      </c>
      <c r="F16" s="35">
        <v>9105</v>
      </c>
      <c r="G16" s="35">
        <v>8202</v>
      </c>
      <c r="H16" s="35">
        <v>17307</v>
      </c>
    </row>
    <row r="17" spans="1:8" ht="21" customHeight="1">
      <c r="A17" s="189" t="s">
        <v>24</v>
      </c>
      <c r="B17" s="33"/>
      <c r="C17" s="35">
        <v>17</v>
      </c>
      <c r="D17" s="35">
        <v>10</v>
      </c>
      <c r="E17" s="35">
        <v>27</v>
      </c>
      <c r="F17" s="35">
        <v>743</v>
      </c>
      <c r="G17" s="35">
        <v>636</v>
      </c>
      <c r="H17" s="35">
        <v>1379</v>
      </c>
    </row>
    <row r="18" spans="1:8" ht="21" customHeight="1">
      <c r="A18" s="189" t="s">
        <v>25</v>
      </c>
      <c r="B18" s="33"/>
      <c r="C18" s="35">
        <v>16</v>
      </c>
      <c r="D18" s="35">
        <v>11</v>
      </c>
      <c r="E18" s="35">
        <v>27</v>
      </c>
      <c r="F18" s="35">
        <v>1327</v>
      </c>
      <c r="G18" s="35">
        <v>832</v>
      </c>
      <c r="H18" s="35">
        <v>2159</v>
      </c>
    </row>
    <row r="19" spans="1:8" ht="21" customHeight="1" thickBot="1">
      <c r="A19" s="36" t="s">
        <v>0</v>
      </c>
      <c r="B19" s="36"/>
      <c r="C19" s="37">
        <v>7781</v>
      </c>
      <c r="D19" s="37">
        <v>2430</v>
      </c>
      <c r="E19" s="37">
        <v>10211</v>
      </c>
      <c r="F19" s="37">
        <v>236407</v>
      </c>
      <c r="G19" s="37">
        <v>179523</v>
      </c>
      <c r="H19" s="37">
        <v>415930</v>
      </c>
    </row>
    <row r="20" spans="1:8" ht="39.75" customHeight="1">
      <c r="A20" s="346" t="s">
        <v>165</v>
      </c>
      <c r="B20" s="346"/>
      <c r="C20" s="346"/>
      <c r="D20" s="346"/>
      <c r="E20" s="346"/>
      <c r="F20" s="32"/>
      <c r="G20" s="32"/>
      <c r="H20" s="32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view="pageBreakPreview" zoomScaleNormal="100" zoomScaleSheetLayoutView="100" workbookViewId="0">
      <selection sqref="A1:G1"/>
    </sheetView>
  </sheetViews>
  <sheetFormatPr defaultRowHeight="15"/>
  <cols>
    <col min="1" max="1" width="26.5703125" customWidth="1"/>
    <col min="2" max="2" width="25.85546875" customWidth="1"/>
    <col min="3" max="7" width="9.5703125" customWidth="1"/>
    <col min="8" max="8" width="10.7109375" customWidth="1"/>
    <col min="9" max="10" width="13.28515625" customWidth="1"/>
  </cols>
  <sheetData>
    <row r="1" spans="1:12" s="15" customFormat="1" ht="18" customHeight="1">
      <c r="A1" s="348" t="s">
        <v>197</v>
      </c>
      <c r="B1" s="348"/>
      <c r="C1" s="348"/>
      <c r="D1" s="348"/>
      <c r="E1" s="348"/>
      <c r="F1" s="348"/>
      <c r="G1" s="348"/>
      <c r="H1" s="295"/>
      <c r="K1" s="60"/>
      <c r="L1" s="60"/>
    </row>
    <row r="2" spans="1:12" ht="18" customHeight="1">
      <c r="A2" s="360"/>
      <c r="B2" s="360" t="s">
        <v>32</v>
      </c>
      <c r="C2" s="342" t="s">
        <v>33</v>
      </c>
      <c r="D2" s="342"/>
      <c r="E2" s="342"/>
      <c r="F2" s="342"/>
      <c r="G2" s="342"/>
      <c r="H2" s="342"/>
    </row>
    <row r="3" spans="1:12" ht="18" customHeight="1">
      <c r="A3" s="340"/>
      <c r="B3" s="340"/>
      <c r="C3" s="44">
        <v>2015</v>
      </c>
      <c r="D3" s="44">
        <v>2016</v>
      </c>
      <c r="E3" s="44">
        <v>2017</v>
      </c>
      <c r="F3" s="44">
        <v>2018</v>
      </c>
      <c r="G3" s="44">
        <v>2019</v>
      </c>
      <c r="H3" s="44">
        <v>2020</v>
      </c>
    </row>
    <row r="4" spans="1:12" ht="5.85" customHeight="1">
      <c r="A4" s="122"/>
      <c r="B4" s="132"/>
      <c r="C4" s="133"/>
      <c r="D4" s="133"/>
      <c r="E4" s="133"/>
      <c r="F4" s="133"/>
      <c r="G4" s="32"/>
      <c r="H4" s="32"/>
    </row>
    <row r="5" spans="1:12" ht="15.75" customHeight="1">
      <c r="A5" s="361" t="s">
        <v>34</v>
      </c>
      <c r="B5" s="134" t="s">
        <v>35</v>
      </c>
      <c r="C5" s="100">
        <v>3</v>
      </c>
      <c r="D5" s="89">
        <v>0</v>
      </c>
      <c r="E5" s="89">
        <v>0</v>
      </c>
      <c r="F5" s="100">
        <v>1</v>
      </c>
      <c r="G5" s="100">
        <v>1</v>
      </c>
      <c r="H5" s="100">
        <v>1</v>
      </c>
    </row>
    <row r="6" spans="1:12" ht="15.75" customHeight="1">
      <c r="A6" s="361"/>
      <c r="B6" s="134" t="s">
        <v>36</v>
      </c>
      <c r="C6" s="100">
        <v>2</v>
      </c>
      <c r="D6" s="100">
        <v>3</v>
      </c>
      <c r="E6" s="100">
        <v>8</v>
      </c>
      <c r="F6" s="100">
        <v>30</v>
      </c>
      <c r="G6" s="100">
        <v>32</v>
      </c>
      <c r="H6" s="100">
        <v>19</v>
      </c>
    </row>
    <row r="7" spans="1:12">
      <c r="A7" s="361"/>
      <c r="B7" s="135" t="s">
        <v>67</v>
      </c>
      <c r="C7" s="100">
        <v>350</v>
      </c>
      <c r="D7" s="100">
        <v>717</v>
      </c>
      <c r="E7" s="100">
        <v>403</v>
      </c>
      <c r="F7" s="100">
        <v>723</v>
      </c>
      <c r="G7" s="100">
        <v>708</v>
      </c>
      <c r="H7" s="100">
        <v>424</v>
      </c>
    </row>
    <row r="8" spans="1:12" ht="15.75" customHeight="1">
      <c r="A8" s="361"/>
      <c r="B8" s="134" t="s">
        <v>37</v>
      </c>
      <c r="C8" s="101">
        <v>6</v>
      </c>
      <c r="D8" s="101">
        <v>10</v>
      </c>
      <c r="E8" s="101">
        <v>9</v>
      </c>
      <c r="F8" s="101">
        <v>2</v>
      </c>
      <c r="G8" s="101">
        <v>10</v>
      </c>
      <c r="H8" s="101">
        <v>3</v>
      </c>
    </row>
    <row r="9" spans="1:12">
      <c r="A9" s="362"/>
      <c r="B9" s="136" t="s">
        <v>87</v>
      </c>
      <c r="C9" s="137">
        <v>62</v>
      </c>
      <c r="D9" s="137">
        <v>13</v>
      </c>
      <c r="E9" s="137">
        <v>8</v>
      </c>
      <c r="F9" s="137">
        <v>16</v>
      </c>
      <c r="G9" s="137" t="s">
        <v>137</v>
      </c>
      <c r="H9" s="137">
        <v>4</v>
      </c>
    </row>
    <row r="10" spans="1:12">
      <c r="A10" s="363" t="s">
        <v>38</v>
      </c>
      <c r="B10" s="135" t="s">
        <v>39</v>
      </c>
      <c r="C10" s="138">
        <v>8228</v>
      </c>
      <c r="D10" s="138">
        <v>8592</v>
      </c>
      <c r="E10" s="138">
        <v>8288</v>
      </c>
      <c r="F10" s="138">
        <v>7460</v>
      </c>
      <c r="G10" s="138">
        <v>15264</v>
      </c>
      <c r="H10" s="138">
        <v>10525</v>
      </c>
    </row>
    <row r="11" spans="1:12">
      <c r="A11" s="361"/>
      <c r="B11" s="135" t="s">
        <v>73</v>
      </c>
      <c r="C11" s="101">
        <v>104</v>
      </c>
      <c r="D11" s="101">
        <v>71</v>
      </c>
      <c r="E11" s="101">
        <v>62</v>
      </c>
      <c r="F11" s="101">
        <v>131</v>
      </c>
      <c r="G11" s="101">
        <v>160</v>
      </c>
      <c r="H11" s="101">
        <v>106</v>
      </c>
    </row>
    <row r="12" spans="1:12" ht="15.75" customHeight="1">
      <c r="A12" s="361"/>
      <c r="B12" s="134" t="s">
        <v>40</v>
      </c>
      <c r="C12" s="101">
        <v>16</v>
      </c>
      <c r="D12" s="101">
        <v>15</v>
      </c>
      <c r="E12" s="101">
        <v>12</v>
      </c>
      <c r="F12" s="101">
        <v>18</v>
      </c>
      <c r="G12" s="101">
        <v>11</v>
      </c>
      <c r="H12" s="101">
        <v>5</v>
      </c>
    </row>
    <row r="13" spans="1:12" ht="15.75" customHeight="1">
      <c r="A13" s="362"/>
      <c r="B13" s="136" t="s">
        <v>41</v>
      </c>
      <c r="C13" s="137">
        <v>0</v>
      </c>
      <c r="D13" s="137">
        <v>0</v>
      </c>
      <c r="E13" s="137">
        <v>0</v>
      </c>
      <c r="F13" s="137">
        <v>0</v>
      </c>
      <c r="G13" s="137">
        <v>0</v>
      </c>
      <c r="H13" s="137">
        <v>1</v>
      </c>
    </row>
    <row r="14" spans="1:12">
      <c r="A14" s="363" t="s">
        <v>42</v>
      </c>
      <c r="B14" s="139" t="s">
        <v>95</v>
      </c>
      <c r="C14" s="140">
        <v>0</v>
      </c>
      <c r="D14" s="140">
        <v>0</v>
      </c>
      <c r="E14" s="138">
        <v>5</v>
      </c>
      <c r="F14" s="140">
        <v>0</v>
      </c>
      <c r="G14" s="140">
        <v>0</v>
      </c>
      <c r="H14" s="140" t="s">
        <v>148</v>
      </c>
    </row>
    <row r="15" spans="1:12" ht="15.75" customHeight="1">
      <c r="A15" s="361"/>
      <c r="B15" s="134" t="s">
        <v>43</v>
      </c>
      <c r="C15" s="89">
        <v>337</v>
      </c>
      <c r="D15" s="89">
        <v>279</v>
      </c>
      <c r="E15" s="100">
        <v>309</v>
      </c>
      <c r="F15" s="100">
        <v>208</v>
      </c>
      <c r="G15" s="100">
        <v>184</v>
      </c>
      <c r="H15" s="100">
        <v>219</v>
      </c>
    </row>
    <row r="16" spans="1:12" ht="15.75" customHeight="1">
      <c r="A16" s="362"/>
      <c r="B16" s="136" t="s">
        <v>44</v>
      </c>
      <c r="C16" s="141">
        <v>239</v>
      </c>
      <c r="D16" s="141">
        <v>106</v>
      </c>
      <c r="E16" s="141">
        <v>153</v>
      </c>
      <c r="F16" s="141">
        <v>172</v>
      </c>
      <c r="G16" s="141">
        <v>56</v>
      </c>
      <c r="H16" s="141">
        <v>33</v>
      </c>
    </row>
    <row r="17" spans="1:12">
      <c r="A17" s="363" t="s">
        <v>45</v>
      </c>
      <c r="B17" s="139" t="s">
        <v>138</v>
      </c>
      <c r="C17" s="142">
        <v>277</v>
      </c>
      <c r="D17" s="142">
        <v>405</v>
      </c>
      <c r="E17" s="142">
        <v>294</v>
      </c>
      <c r="F17" s="142">
        <v>327</v>
      </c>
      <c r="G17" s="142">
        <v>271</v>
      </c>
      <c r="H17" s="142">
        <v>173</v>
      </c>
    </row>
    <row r="18" spans="1:12" ht="15.75" customHeight="1">
      <c r="A18" s="362"/>
      <c r="B18" s="136" t="s">
        <v>46</v>
      </c>
      <c r="C18" s="141">
        <v>290</v>
      </c>
      <c r="D18" s="141">
        <v>284</v>
      </c>
      <c r="E18" s="141">
        <v>320</v>
      </c>
      <c r="F18" s="141">
        <v>367</v>
      </c>
      <c r="G18" s="141">
        <v>404</v>
      </c>
      <c r="H18" s="141">
        <v>410</v>
      </c>
    </row>
    <row r="19" spans="1:12" ht="27.75" customHeight="1">
      <c r="A19" s="143" t="s">
        <v>47</v>
      </c>
      <c r="B19" s="139" t="s">
        <v>48</v>
      </c>
      <c r="C19" s="142">
        <v>58</v>
      </c>
      <c r="D19" s="142">
        <v>102</v>
      </c>
      <c r="E19" s="142">
        <v>154</v>
      </c>
      <c r="F19" s="142">
        <v>110</v>
      </c>
      <c r="G19" s="142">
        <v>198</v>
      </c>
      <c r="H19" s="142">
        <v>121</v>
      </c>
    </row>
    <row r="20" spans="1:12" ht="24.95" customHeight="1" thickBot="1">
      <c r="A20" s="36" t="s">
        <v>0</v>
      </c>
      <c r="B20" s="36"/>
      <c r="C20" s="99">
        <v>9972</v>
      </c>
      <c r="D20" s="99">
        <v>10597</v>
      </c>
      <c r="E20" s="99">
        <v>10025</v>
      </c>
      <c r="F20" s="99">
        <v>9565</v>
      </c>
      <c r="G20" s="99">
        <v>17308</v>
      </c>
      <c r="H20" s="99">
        <v>12044</v>
      </c>
    </row>
    <row r="21" spans="1:12" ht="15.75">
      <c r="A21" s="364" t="s">
        <v>88</v>
      </c>
      <c r="B21" s="364"/>
      <c r="C21" s="364"/>
      <c r="D21" s="364"/>
      <c r="E21" s="364"/>
      <c r="F21" s="32"/>
      <c r="G21" s="32"/>
      <c r="H21" s="32"/>
      <c r="K21" s="13"/>
      <c r="L21" s="13"/>
    </row>
    <row r="22" spans="1:12" ht="15" customHeight="1">
      <c r="A22" s="353" t="s">
        <v>86</v>
      </c>
      <c r="B22" s="353"/>
      <c r="C22" s="353"/>
      <c r="D22" s="353"/>
      <c r="E22" s="353"/>
      <c r="F22" s="32"/>
      <c r="G22" s="32"/>
      <c r="H22" s="32"/>
      <c r="K22" s="13"/>
      <c r="L22" s="13"/>
    </row>
    <row r="23" spans="1:12" ht="15" customHeight="1">
      <c r="A23" s="306" t="s">
        <v>244</v>
      </c>
      <c r="B23" s="307"/>
      <c r="C23" s="307"/>
      <c r="D23" s="307"/>
      <c r="E23" s="307"/>
      <c r="F23" s="32"/>
      <c r="G23" s="32"/>
      <c r="H23" s="32"/>
      <c r="K23" s="13"/>
      <c r="L23" s="13"/>
    </row>
    <row r="24" spans="1:12" ht="15" customHeight="1">
      <c r="A24" s="306"/>
      <c r="B24" s="307"/>
      <c r="C24" s="307"/>
      <c r="D24" s="307"/>
      <c r="E24" s="307"/>
      <c r="F24" s="32"/>
      <c r="G24" s="32"/>
      <c r="H24" s="32"/>
      <c r="K24" s="13"/>
      <c r="L24" s="13"/>
    </row>
    <row r="25" spans="1:12" ht="15.75" customHeight="1">
      <c r="A25" s="308" t="s">
        <v>156</v>
      </c>
      <c r="B25" s="308"/>
      <c r="C25" s="308"/>
      <c r="D25" s="308"/>
      <c r="E25" s="308"/>
      <c r="F25" s="32"/>
      <c r="G25" s="32"/>
      <c r="H25" s="32"/>
      <c r="K25" s="13"/>
      <c r="L25" s="13"/>
    </row>
    <row r="26" spans="1:12" ht="29.25" customHeight="1">
      <c r="A26" s="344" t="s">
        <v>198</v>
      </c>
      <c r="B26" s="344"/>
      <c r="C26" s="344"/>
      <c r="D26" s="344"/>
      <c r="E26" s="344"/>
      <c r="F26" s="344"/>
      <c r="G26" s="344"/>
      <c r="H26" s="344"/>
    </row>
    <row r="27" spans="1:12" ht="50.25" customHeight="1">
      <c r="A27" s="61"/>
      <c r="B27" s="61"/>
      <c r="C27" s="61"/>
      <c r="D27" s="61"/>
      <c r="E27" s="50" t="s">
        <v>64</v>
      </c>
      <c r="F27" s="50" t="s">
        <v>65</v>
      </c>
      <c r="G27" s="50" t="s">
        <v>0</v>
      </c>
      <c r="H27" s="50" t="s">
        <v>56</v>
      </c>
    </row>
    <row r="28" spans="1:12" ht="5.85" customHeight="1">
      <c r="A28" s="122"/>
      <c r="B28" s="122"/>
      <c r="C28" s="122"/>
      <c r="D28" s="32"/>
      <c r="E28" s="123"/>
      <c r="F28" s="123"/>
      <c r="G28" s="123"/>
      <c r="H28" s="123"/>
    </row>
    <row r="29" spans="1:12" ht="17.100000000000001" customHeight="1">
      <c r="A29" s="34" t="s">
        <v>57</v>
      </c>
      <c r="B29" s="34"/>
      <c r="C29" s="33"/>
      <c r="D29" s="32"/>
      <c r="E29" s="89">
        <v>7054</v>
      </c>
      <c r="F29" s="89">
        <v>2637</v>
      </c>
      <c r="G29" s="89">
        <v>9691</v>
      </c>
      <c r="H29" s="144" t="s">
        <v>149</v>
      </c>
    </row>
    <row r="30" spans="1:12" ht="17.100000000000001" customHeight="1">
      <c r="A30" s="34" t="s">
        <v>58</v>
      </c>
      <c r="B30" s="34"/>
      <c r="C30" s="33"/>
      <c r="D30" s="32"/>
      <c r="E30" s="100">
        <v>754</v>
      </c>
      <c r="F30" s="100">
        <v>788</v>
      </c>
      <c r="G30" s="100">
        <v>1542</v>
      </c>
      <c r="H30" s="144" t="s">
        <v>150</v>
      </c>
    </row>
    <row r="31" spans="1:12" ht="17.100000000000001" customHeight="1">
      <c r="A31" s="34" t="s">
        <v>59</v>
      </c>
      <c r="B31" s="34"/>
      <c r="C31" s="33"/>
      <c r="D31" s="32"/>
      <c r="E31" s="100">
        <v>8163</v>
      </c>
      <c r="F31" s="100">
        <v>8125</v>
      </c>
      <c r="G31" s="100">
        <v>16288</v>
      </c>
      <c r="H31" s="145" t="s">
        <v>151</v>
      </c>
    </row>
    <row r="32" spans="1:12" ht="17.100000000000001" customHeight="1">
      <c r="A32" s="34" t="s">
        <v>60</v>
      </c>
      <c r="B32" s="34"/>
      <c r="C32" s="33"/>
      <c r="D32" s="32"/>
      <c r="E32" s="100">
        <v>729</v>
      </c>
      <c r="F32" s="100">
        <v>763</v>
      </c>
      <c r="G32" s="100">
        <v>1492</v>
      </c>
      <c r="H32" s="146" t="s">
        <v>152</v>
      </c>
    </row>
    <row r="33" spans="1:8" ht="17.100000000000001" customHeight="1">
      <c r="A33" s="87" t="s">
        <v>61</v>
      </c>
      <c r="B33" s="87"/>
      <c r="C33" s="87"/>
      <c r="D33" s="32"/>
      <c r="E33" s="89">
        <v>46</v>
      </c>
      <c r="F33" s="89">
        <v>286</v>
      </c>
      <c r="G33" s="89">
        <v>332</v>
      </c>
      <c r="H33" s="147" t="s">
        <v>153</v>
      </c>
    </row>
    <row r="34" spans="1:8" ht="2.25" customHeight="1">
      <c r="A34" s="8"/>
      <c r="B34" s="8"/>
      <c r="C34" s="8"/>
      <c r="D34" s="6"/>
      <c r="E34" s="6"/>
      <c r="F34" s="6"/>
      <c r="G34" s="9"/>
      <c r="H34" s="9"/>
    </row>
    <row r="35" spans="1:8">
      <c r="A35" s="365" t="s">
        <v>88</v>
      </c>
      <c r="B35" s="365"/>
      <c r="C35" s="365"/>
      <c r="D35" s="365"/>
      <c r="E35" s="365"/>
      <c r="F35" s="32"/>
      <c r="G35" s="32"/>
      <c r="H35" s="32"/>
    </row>
    <row r="36" spans="1:8" s="15" customFormat="1" ht="15" customHeight="1">
      <c r="A36" s="358"/>
      <c r="B36" s="359"/>
      <c r="C36" s="359"/>
      <c r="D36" s="359"/>
      <c r="E36" s="359"/>
      <c r="F36" s="295"/>
      <c r="G36" s="295"/>
      <c r="H36" s="295"/>
    </row>
  </sheetData>
  <mergeCells count="13">
    <mergeCell ref="A36:E36"/>
    <mergeCell ref="A22:E22"/>
    <mergeCell ref="A1:G1"/>
    <mergeCell ref="A2:A3"/>
    <mergeCell ref="B2:B3"/>
    <mergeCell ref="A5:A9"/>
    <mergeCell ref="A10:A13"/>
    <mergeCell ref="A14:A16"/>
    <mergeCell ref="A17:A18"/>
    <mergeCell ref="A21:E21"/>
    <mergeCell ref="A35:E35"/>
    <mergeCell ref="C2:H2"/>
    <mergeCell ref="A26:H26"/>
  </mergeCells>
  <printOptions horizontalCentered="1"/>
  <pageMargins left="0" right="0" top="0.86614173228346458" bottom="0.39370078740157483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view="pageBreakPreview" topLeftCell="A10" zoomScaleNormal="100" zoomScaleSheetLayoutView="100" workbookViewId="0">
      <selection sqref="A1:M1"/>
    </sheetView>
  </sheetViews>
  <sheetFormatPr defaultRowHeight="15"/>
  <cols>
    <col min="1" max="1" width="21.140625" customWidth="1"/>
    <col min="2" max="2" width="1.28515625" customWidth="1"/>
    <col min="3" max="3" width="13.85546875" customWidth="1"/>
    <col min="4" max="4" width="2.28515625" customWidth="1"/>
    <col min="5" max="5" width="14" customWidth="1"/>
    <col min="6" max="6" width="2.28515625" customWidth="1"/>
    <col min="7" max="7" width="13.7109375" customWidth="1"/>
    <col min="8" max="8" width="2.28515625" customWidth="1"/>
    <col min="9" max="9" width="13.7109375" customWidth="1"/>
    <col min="10" max="10" width="2.28515625" customWidth="1"/>
    <col min="11" max="11" width="13.7109375" customWidth="1"/>
    <col min="12" max="12" width="2.28515625" customWidth="1"/>
    <col min="13" max="13" width="13.7109375" customWidth="1"/>
    <col min="14" max="17" width="12.7109375" customWidth="1"/>
  </cols>
  <sheetData>
    <row r="1" spans="1:14" s="15" customFormat="1" ht="27" customHeight="1">
      <c r="A1" s="356" t="s">
        <v>245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60"/>
    </row>
    <row r="2" spans="1:14" ht="30" customHeight="1">
      <c r="A2" s="51"/>
      <c r="B2" s="51"/>
      <c r="C2" s="47"/>
      <c r="D2" s="63"/>
      <c r="E2" s="40"/>
      <c r="F2" s="63"/>
      <c r="G2" s="63"/>
      <c r="H2" s="50"/>
      <c r="I2" s="50"/>
      <c r="J2" s="40"/>
      <c r="K2" s="63" t="s">
        <v>49</v>
      </c>
      <c r="L2" s="40"/>
      <c r="M2" s="50" t="s">
        <v>66</v>
      </c>
    </row>
    <row r="3" spans="1:14" s="5" customFormat="1" ht="5.85" customHeight="1">
      <c r="A3" s="148"/>
      <c r="B3" s="148"/>
      <c r="C3" s="133"/>
      <c r="D3" s="149"/>
      <c r="E3" s="150"/>
      <c r="F3" s="150"/>
      <c r="G3" s="150"/>
      <c r="H3" s="123"/>
      <c r="I3" s="32"/>
      <c r="J3" s="32"/>
      <c r="K3" s="32"/>
      <c r="L3" s="32"/>
      <c r="M3" s="123"/>
    </row>
    <row r="4" spans="1:14" s="5" customFormat="1" ht="15.75" customHeight="1">
      <c r="A4" s="368" t="s">
        <v>50</v>
      </c>
      <c r="B4" s="151"/>
      <c r="C4" s="151"/>
      <c r="D4" s="151"/>
      <c r="E4" s="151"/>
      <c r="F4" s="117"/>
      <c r="G4" s="32"/>
      <c r="H4" s="117"/>
      <c r="I4" s="32"/>
      <c r="J4" s="32"/>
      <c r="K4" s="152" t="s">
        <v>50</v>
      </c>
      <c r="L4" s="32"/>
      <c r="M4" s="100">
        <v>18</v>
      </c>
    </row>
    <row r="5" spans="1:14" s="5" customFormat="1" ht="15.75" customHeight="1">
      <c r="A5" s="368"/>
      <c r="B5" s="151"/>
      <c r="C5" s="151"/>
      <c r="D5" s="151"/>
      <c r="E5" s="151"/>
      <c r="F5" s="117"/>
      <c r="G5" s="32"/>
      <c r="H5" s="117"/>
      <c r="I5" s="32"/>
      <c r="J5" s="32"/>
      <c r="K5" s="152" t="s">
        <v>51</v>
      </c>
      <c r="L5" s="32"/>
      <c r="M5" s="100" t="s">
        <v>148</v>
      </c>
    </row>
    <row r="6" spans="1:14" s="5" customFormat="1" ht="15.75" customHeight="1">
      <c r="A6" s="368"/>
      <c r="B6" s="151"/>
      <c r="C6" s="151"/>
      <c r="D6" s="151"/>
      <c r="E6" s="151"/>
      <c r="F6" s="117"/>
      <c r="G6" s="32"/>
      <c r="H6" s="117"/>
      <c r="I6" s="32"/>
      <c r="J6" s="32"/>
      <c r="K6" s="152" t="s">
        <v>52</v>
      </c>
      <c r="L6" s="32"/>
      <c r="M6" s="100">
        <v>6</v>
      </c>
    </row>
    <row r="7" spans="1:14" s="5" customFormat="1" ht="15.75" customHeight="1">
      <c r="A7" s="369"/>
      <c r="B7" s="153"/>
      <c r="C7" s="153"/>
      <c r="D7" s="153"/>
      <c r="E7" s="153"/>
      <c r="F7" s="92"/>
      <c r="G7" s="32"/>
      <c r="H7" s="154"/>
      <c r="I7" s="112"/>
      <c r="J7" s="112"/>
      <c r="K7" s="155" t="s">
        <v>53</v>
      </c>
      <c r="L7" s="112"/>
      <c r="M7" s="93" t="s">
        <v>154</v>
      </c>
    </row>
    <row r="8" spans="1:14" s="5" customFormat="1" ht="15.75" customHeight="1">
      <c r="A8" s="370" t="s">
        <v>54</v>
      </c>
      <c r="B8" s="370"/>
      <c r="C8" s="370"/>
      <c r="D8" s="370"/>
      <c r="E8" s="370"/>
      <c r="F8" s="156"/>
      <c r="G8" s="157"/>
      <c r="H8" s="157"/>
      <c r="I8" s="112"/>
      <c r="J8" s="112"/>
      <c r="K8" s="158"/>
      <c r="L8" s="112"/>
      <c r="M8" s="158" t="s">
        <v>148</v>
      </c>
    </row>
    <row r="9" spans="1:14" s="5" customFormat="1" ht="15.75" customHeight="1">
      <c r="A9" s="371" t="s">
        <v>119</v>
      </c>
      <c r="B9" s="371"/>
      <c r="C9" s="371"/>
      <c r="D9" s="371"/>
      <c r="E9" s="371"/>
      <c r="F9" s="92"/>
      <c r="G9" s="153"/>
      <c r="H9" s="153"/>
      <c r="I9" s="32"/>
      <c r="J9" s="159"/>
      <c r="K9" s="100"/>
      <c r="L9" s="159"/>
      <c r="M9" s="100">
        <v>22</v>
      </c>
      <c r="N9" s="62"/>
    </row>
    <row r="10" spans="1:14" s="5" customFormat="1" ht="15.75" customHeight="1">
      <c r="A10" s="372" t="s">
        <v>55</v>
      </c>
      <c r="B10" s="372"/>
      <c r="C10" s="372"/>
      <c r="D10" s="32"/>
      <c r="E10" s="32"/>
      <c r="F10" s="32"/>
      <c r="G10" s="32"/>
      <c r="H10" s="117"/>
      <c r="I10" s="161"/>
      <c r="J10" s="32"/>
      <c r="K10" s="160" t="s">
        <v>139</v>
      </c>
      <c r="L10" s="32"/>
      <c r="M10" s="162" t="s">
        <v>148</v>
      </c>
    </row>
    <row r="11" spans="1:14" s="5" customFormat="1" ht="15.75" customHeight="1">
      <c r="A11" s="369"/>
      <c r="B11" s="369"/>
      <c r="C11" s="369"/>
      <c r="D11" s="32"/>
      <c r="E11" s="163"/>
      <c r="F11" s="163"/>
      <c r="G11" s="163"/>
      <c r="H11" s="92"/>
      <c r="I11" s="155"/>
      <c r="J11" s="112"/>
      <c r="K11" s="155" t="s">
        <v>72</v>
      </c>
      <c r="L11" s="112"/>
      <c r="M11" s="93" t="s">
        <v>148</v>
      </c>
    </row>
    <row r="12" spans="1:14" s="5" customFormat="1" ht="30" customHeight="1">
      <c r="A12" s="366" t="s">
        <v>136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09"/>
      <c r="M12" s="309"/>
    </row>
    <row r="13" spans="1:14">
      <c r="A13" s="367"/>
      <c r="B13" s="367"/>
      <c r="C13" s="367"/>
      <c r="D13" s="367"/>
      <c r="E13" s="367"/>
      <c r="F13" s="367"/>
      <c r="G13" s="367"/>
      <c r="H13" s="367"/>
      <c r="I13" s="367"/>
      <c r="J13" s="310"/>
      <c r="K13" s="310"/>
      <c r="L13" s="310"/>
      <c r="M13" s="310"/>
    </row>
    <row r="14" spans="1:14" ht="15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15" customFormat="1" ht="16.5" customHeight="1">
      <c r="A15" s="348" t="s">
        <v>199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11"/>
      <c r="M15" s="311"/>
    </row>
    <row r="16" spans="1:14" ht="33" customHeight="1">
      <c r="A16" s="38" t="s">
        <v>8</v>
      </c>
      <c r="B16" s="38"/>
      <c r="C16" s="41">
        <v>2015</v>
      </c>
      <c r="D16" s="38"/>
      <c r="E16" s="41">
        <v>2016</v>
      </c>
      <c r="F16" s="38"/>
      <c r="G16" s="41">
        <v>2017</v>
      </c>
      <c r="H16" s="38"/>
      <c r="I16" s="41">
        <v>2018</v>
      </c>
      <c r="J16" s="41"/>
      <c r="K16" s="41">
        <v>2019</v>
      </c>
      <c r="L16" s="41"/>
      <c r="M16" s="41">
        <v>2020</v>
      </c>
    </row>
    <row r="17" spans="1:20" ht="17.100000000000001" customHeight="1">
      <c r="A17" s="34" t="s">
        <v>10</v>
      </c>
      <c r="B17" s="33"/>
      <c r="C17" s="35">
        <v>330679</v>
      </c>
      <c r="D17" s="33"/>
      <c r="E17" s="35">
        <v>324370</v>
      </c>
      <c r="F17" s="33"/>
      <c r="G17" s="35">
        <v>281413</v>
      </c>
      <c r="H17" s="33"/>
      <c r="I17" s="35">
        <v>345930</v>
      </c>
      <c r="J17" s="32"/>
      <c r="K17" s="35">
        <v>362362</v>
      </c>
      <c r="L17" s="32"/>
      <c r="M17" s="35">
        <v>306155</v>
      </c>
      <c r="O17" s="21"/>
      <c r="P17" s="21"/>
      <c r="Q17" s="21"/>
      <c r="R17" s="22"/>
      <c r="S17" s="21"/>
      <c r="T17" s="21"/>
    </row>
    <row r="18" spans="1:20" ht="17.100000000000001" customHeight="1">
      <c r="A18" s="34" t="s">
        <v>11</v>
      </c>
      <c r="B18" s="33"/>
      <c r="C18" s="35">
        <v>196692</v>
      </c>
      <c r="D18" s="33"/>
      <c r="E18" s="35">
        <v>195350</v>
      </c>
      <c r="F18" s="33"/>
      <c r="G18" s="35">
        <v>158714</v>
      </c>
      <c r="H18" s="33"/>
      <c r="I18" s="35">
        <v>211782</v>
      </c>
      <c r="J18" s="32"/>
      <c r="K18" s="35">
        <v>213782</v>
      </c>
      <c r="L18" s="32"/>
      <c r="M18" s="35">
        <v>180992</v>
      </c>
      <c r="O18" s="21"/>
      <c r="P18" s="21"/>
      <c r="Q18" s="21"/>
      <c r="R18" s="22"/>
      <c r="S18" s="21"/>
      <c r="T18" s="21"/>
    </row>
    <row r="19" spans="1:20" ht="17.100000000000001" customHeight="1">
      <c r="A19" s="34" t="s">
        <v>12</v>
      </c>
      <c r="B19" s="33"/>
      <c r="C19" s="35">
        <v>175481</v>
      </c>
      <c r="D19" s="33"/>
      <c r="E19" s="35">
        <v>193765</v>
      </c>
      <c r="F19" s="33"/>
      <c r="G19" s="35">
        <v>185900</v>
      </c>
      <c r="H19" s="33"/>
      <c r="I19" s="35">
        <v>197309</v>
      </c>
      <c r="J19" s="32"/>
      <c r="K19" s="35">
        <v>202462</v>
      </c>
      <c r="L19" s="32"/>
      <c r="M19" s="35">
        <v>178276</v>
      </c>
      <c r="O19" s="21"/>
      <c r="P19" s="21"/>
      <c r="Q19" s="21"/>
      <c r="R19" s="22"/>
      <c r="S19" s="21"/>
      <c r="T19" s="21"/>
    </row>
    <row r="20" spans="1:20" ht="17.100000000000001" customHeight="1">
      <c r="A20" s="34" t="s">
        <v>13</v>
      </c>
      <c r="B20" s="33"/>
      <c r="C20" s="35">
        <v>91063</v>
      </c>
      <c r="D20" s="33"/>
      <c r="E20" s="35">
        <v>95053</v>
      </c>
      <c r="F20" s="33"/>
      <c r="G20" s="35">
        <v>91611</v>
      </c>
      <c r="H20" s="33"/>
      <c r="I20" s="35">
        <v>91731</v>
      </c>
      <c r="J20" s="32"/>
      <c r="K20" s="35">
        <v>93608</v>
      </c>
      <c r="L20" s="32"/>
      <c r="M20" s="35">
        <v>84230</v>
      </c>
      <c r="O20" s="21"/>
      <c r="P20" s="21"/>
      <c r="Q20" s="21"/>
      <c r="R20" s="22"/>
      <c r="S20" s="21"/>
      <c r="T20" s="21"/>
    </row>
    <row r="21" spans="1:20" ht="17.100000000000001" customHeight="1">
      <c r="A21" s="34" t="s">
        <v>14</v>
      </c>
      <c r="B21" s="33"/>
      <c r="C21" s="35">
        <v>115070</v>
      </c>
      <c r="D21" s="33"/>
      <c r="E21" s="35">
        <v>121815</v>
      </c>
      <c r="F21" s="33"/>
      <c r="G21" s="35">
        <v>113628</v>
      </c>
      <c r="H21" s="33"/>
      <c r="I21" s="35">
        <v>128232</v>
      </c>
      <c r="J21" s="32"/>
      <c r="K21" s="35">
        <v>132510</v>
      </c>
      <c r="L21" s="32"/>
      <c r="M21" s="35">
        <v>115507</v>
      </c>
      <c r="O21" s="21"/>
      <c r="P21" s="21"/>
      <c r="Q21" s="21"/>
      <c r="R21" s="22"/>
      <c r="S21" s="21"/>
      <c r="T21" s="21"/>
    </row>
    <row r="22" spans="1:20" ht="17.100000000000001" customHeight="1">
      <c r="A22" s="34" t="s">
        <v>15</v>
      </c>
      <c r="B22" s="33"/>
      <c r="C22" s="35">
        <v>156333</v>
      </c>
      <c r="D22" s="33"/>
      <c r="E22" s="35">
        <v>155581</v>
      </c>
      <c r="F22" s="33"/>
      <c r="G22" s="35">
        <v>156410</v>
      </c>
      <c r="H22" s="33"/>
      <c r="I22" s="35">
        <v>167905</v>
      </c>
      <c r="J22" s="32"/>
      <c r="K22" s="35">
        <v>171762</v>
      </c>
      <c r="L22" s="32"/>
      <c r="M22" s="35">
        <v>145811</v>
      </c>
      <c r="O22" s="21"/>
      <c r="P22" s="21"/>
      <c r="Q22" s="21"/>
      <c r="R22" s="22"/>
      <c r="S22" s="21"/>
      <c r="T22" s="21"/>
    </row>
    <row r="23" spans="1:20" ht="17.100000000000001" customHeight="1">
      <c r="A23" s="34" t="s">
        <v>16</v>
      </c>
      <c r="B23" s="33"/>
      <c r="C23" s="35">
        <v>128793</v>
      </c>
      <c r="D23" s="33"/>
      <c r="E23" s="35">
        <v>133095</v>
      </c>
      <c r="F23" s="33"/>
      <c r="G23" s="35">
        <v>132192</v>
      </c>
      <c r="H23" s="33"/>
      <c r="I23" s="35">
        <v>141415</v>
      </c>
      <c r="J23" s="32"/>
      <c r="K23" s="35">
        <v>138822</v>
      </c>
      <c r="L23" s="32"/>
      <c r="M23" s="35">
        <v>124776</v>
      </c>
      <c r="O23" s="21"/>
      <c r="P23" s="21"/>
      <c r="Q23" s="21"/>
      <c r="R23" s="22"/>
      <c r="S23" s="21"/>
      <c r="T23" s="21"/>
    </row>
    <row r="24" spans="1:20" ht="17.100000000000001" customHeight="1">
      <c r="A24" s="34" t="s">
        <v>17</v>
      </c>
      <c r="B24" s="33"/>
      <c r="C24" s="35">
        <v>238987</v>
      </c>
      <c r="D24" s="33"/>
      <c r="E24" s="35">
        <v>248384</v>
      </c>
      <c r="F24" s="33"/>
      <c r="G24" s="35">
        <v>241689</v>
      </c>
      <c r="H24" s="33"/>
      <c r="I24" s="35">
        <v>246370</v>
      </c>
      <c r="J24" s="32"/>
      <c r="K24" s="35">
        <v>250564</v>
      </c>
      <c r="L24" s="32"/>
      <c r="M24" s="35">
        <v>217265</v>
      </c>
      <c r="O24" s="21"/>
      <c r="P24" s="21"/>
      <c r="Q24" s="21"/>
      <c r="R24" s="22"/>
      <c r="S24" s="21"/>
      <c r="T24" s="21"/>
    </row>
    <row r="25" spans="1:20" ht="17.100000000000001" customHeight="1">
      <c r="A25" s="34" t="s">
        <v>18</v>
      </c>
      <c r="B25" s="33"/>
      <c r="C25" s="35">
        <v>36004</v>
      </c>
      <c r="D25" s="33"/>
      <c r="E25" s="35">
        <v>37136</v>
      </c>
      <c r="F25" s="33"/>
      <c r="G25" s="35">
        <v>38748</v>
      </c>
      <c r="H25" s="33"/>
      <c r="I25" s="35">
        <v>36614</v>
      </c>
      <c r="J25" s="32"/>
      <c r="K25" s="35">
        <v>34625</v>
      </c>
      <c r="L25" s="32"/>
      <c r="M25" s="35">
        <v>28751</v>
      </c>
      <c r="O25" s="21"/>
      <c r="P25" s="21"/>
      <c r="Q25" s="21"/>
      <c r="R25" s="22"/>
      <c r="S25" s="21"/>
      <c r="T25" s="21"/>
    </row>
    <row r="26" spans="1:20" ht="17.100000000000001" customHeight="1">
      <c r="A26" s="34" t="s">
        <v>19</v>
      </c>
      <c r="B26" s="33"/>
      <c r="C26" s="35">
        <v>375285</v>
      </c>
      <c r="D26" s="33"/>
      <c r="E26" s="35">
        <v>337654</v>
      </c>
      <c r="F26" s="33"/>
      <c r="G26" s="35">
        <v>311978</v>
      </c>
      <c r="H26" s="33"/>
      <c r="I26" s="35">
        <v>340315</v>
      </c>
      <c r="J26" s="32"/>
      <c r="K26" s="35">
        <v>357863</v>
      </c>
      <c r="L26" s="32"/>
      <c r="M26" s="35">
        <v>385049</v>
      </c>
      <c r="O26" s="21"/>
      <c r="P26" s="21"/>
      <c r="Q26" s="21"/>
      <c r="R26" s="22"/>
      <c r="S26" s="21"/>
      <c r="T26" s="21"/>
    </row>
    <row r="27" spans="1:20" ht="17.100000000000001" customHeight="1">
      <c r="A27" s="34" t="s">
        <v>20</v>
      </c>
      <c r="B27" s="33"/>
      <c r="C27" s="35">
        <v>137427</v>
      </c>
      <c r="D27" s="33"/>
      <c r="E27" s="35">
        <v>142460</v>
      </c>
      <c r="F27" s="33"/>
      <c r="G27" s="35">
        <v>136164</v>
      </c>
      <c r="H27" s="33"/>
      <c r="I27" s="35">
        <v>148186</v>
      </c>
      <c r="J27" s="32"/>
      <c r="K27" s="35">
        <v>149287</v>
      </c>
      <c r="L27" s="32"/>
      <c r="M27" s="35">
        <v>131884</v>
      </c>
      <c r="O27" s="21"/>
      <c r="P27" s="21"/>
      <c r="Q27" s="21"/>
      <c r="R27" s="22"/>
      <c r="S27" s="21"/>
      <c r="T27" s="21"/>
    </row>
    <row r="28" spans="1:20" ht="17.100000000000001" customHeight="1">
      <c r="A28" s="34" t="s">
        <v>21</v>
      </c>
      <c r="B28" s="33"/>
      <c r="C28" s="35">
        <v>239484</v>
      </c>
      <c r="D28" s="33"/>
      <c r="E28" s="35">
        <v>259231</v>
      </c>
      <c r="F28" s="33"/>
      <c r="G28" s="35">
        <v>201476</v>
      </c>
      <c r="H28" s="33"/>
      <c r="I28" s="35">
        <v>242264</v>
      </c>
      <c r="J28" s="32"/>
      <c r="K28" s="35">
        <v>267142</v>
      </c>
      <c r="L28" s="32"/>
      <c r="M28" s="35">
        <v>219881</v>
      </c>
      <c r="O28" s="21"/>
      <c r="P28" s="21"/>
      <c r="Q28" s="21"/>
      <c r="R28" s="22"/>
      <c r="S28" s="21"/>
      <c r="T28" s="21"/>
    </row>
    <row r="29" spans="1:20" ht="17.100000000000001" customHeight="1">
      <c r="A29" s="34" t="s">
        <v>22</v>
      </c>
      <c r="B29" s="33"/>
      <c r="C29" s="35">
        <v>199818</v>
      </c>
      <c r="D29" s="33"/>
      <c r="E29" s="35">
        <v>206745</v>
      </c>
      <c r="F29" s="33"/>
      <c r="G29" s="35">
        <v>205058</v>
      </c>
      <c r="H29" s="33"/>
      <c r="I29" s="35">
        <v>213785</v>
      </c>
      <c r="J29" s="32"/>
      <c r="K29" s="35">
        <v>216453</v>
      </c>
      <c r="L29" s="32"/>
      <c r="M29" s="35">
        <v>175167</v>
      </c>
      <c r="O29" s="21"/>
      <c r="P29" s="21"/>
      <c r="Q29" s="21"/>
      <c r="R29" s="22"/>
      <c r="S29" s="21"/>
      <c r="T29" s="21"/>
    </row>
    <row r="30" spans="1:20" ht="17.100000000000001" customHeight="1">
      <c r="A30" s="34" t="s">
        <v>23</v>
      </c>
      <c r="B30" s="33"/>
      <c r="C30" s="35">
        <v>233315</v>
      </c>
      <c r="D30" s="33"/>
      <c r="E30" s="35">
        <v>234872</v>
      </c>
      <c r="F30" s="33"/>
      <c r="G30" s="35">
        <v>225700</v>
      </c>
      <c r="H30" s="33"/>
      <c r="I30" s="35">
        <v>231437</v>
      </c>
      <c r="J30" s="32"/>
      <c r="K30" s="35">
        <v>213360</v>
      </c>
      <c r="L30" s="32"/>
      <c r="M30" s="35">
        <v>191856</v>
      </c>
      <c r="O30" s="21"/>
      <c r="P30" s="21"/>
      <c r="Q30" s="21"/>
      <c r="R30" s="22"/>
      <c r="S30" s="21"/>
      <c r="T30" s="21"/>
    </row>
    <row r="31" spans="1:20" ht="17.100000000000001" customHeight="1">
      <c r="A31" s="34" t="s">
        <v>24</v>
      </c>
      <c r="B31" s="33"/>
      <c r="C31" s="35">
        <v>7403</v>
      </c>
      <c r="D31" s="33"/>
      <c r="E31" s="35">
        <v>8033</v>
      </c>
      <c r="F31" s="33"/>
      <c r="G31" s="35">
        <v>8091</v>
      </c>
      <c r="H31" s="33"/>
      <c r="I31" s="35">
        <v>8205</v>
      </c>
      <c r="J31" s="32"/>
      <c r="K31" s="35">
        <v>8422</v>
      </c>
      <c r="L31" s="32"/>
      <c r="M31" s="35">
        <v>8673</v>
      </c>
      <c r="O31" s="21"/>
      <c r="P31" s="21"/>
      <c r="Q31" s="21"/>
      <c r="R31" s="22"/>
      <c r="S31" s="21"/>
      <c r="T31" s="21"/>
    </row>
    <row r="32" spans="1:20" ht="17.100000000000001" customHeight="1">
      <c r="A32" s="34" t="s">
        <v>25</v>
      </c>
      <c r="B32" s="33"/>
      <c r="C32" s="35">
        <v>15203</v>
      </c>
      <c r="D32" s="33"/>
      <c r="E32" s="35">
        <v>38035</v>
      </c>
      <c r="F32" s="33"/>
      <c r="G32" s="35">
        <v>38783</v>
      </c>
      <c r="H32" s="33"/>
      <c r="I32" s="35">
        <v>40459</v>
      </c>
      <c r="J32" s="32"/>
      <c r="K32" s="35">
        <v>43035</v>
      </c>
      <c r="L32" s="32"/>
      <c r="M32" s="35">
        <v>37417</v>
      </c>
      <c r="O32" s="21"/>
      <c r="P32" s="21"/>
      <c r="Q32" s="21"/>
      <c r="R32" s="22"/>
      <c r="S32" s="21"/>
      <c r="T32" s="21"/>
    </row>
    <row r="33" spans="1:20" ht="3" customHeight="1">
      <c r="A33" s="34"/>
      <c r="B33" s="33"/>
      <c r="C33" s="35"/>
      <c r="D33" s="33"/>
      <c r="E33" s="35"/>
      <c r="F33" s="33"/>
      <c r="G33" s="35"/>
      <c r="H33" s="33"/>
      <c r="I33" s="35"/>
      <c r="J33" s="32"/>
      <c r="K33" s="35"/>
      <c r="L33" s="32"/>
      <c r="M33" s="35"/>
      <c r="O33" s="21"/>
      <c r="P33" s="21"/>
      <c r="Q33" s="21"/>
      <c r="R33" s="22"/>
      <c r="S33" s="21"/>
      <c r="T33" s="21"/>
    </row>
    <row r="34" spans="1:20" ht="30" customHeight="1" thickBot="1">
      <c r="A34" s="36" t="s">
        <v>0</v>
      </c>
      <c r="B34" s="36"/>
      <c r="C34" s="37">
        <v>2677037</v>
      </c>
      <c r="D34" s="36"/>
      <c r="E34" s="37">
        <v>2731579</v>
      </c>
      <c r="F34" s="36"/>
      <c r="G34" s="37">
        <v>2527555</v>
      </c>
      <c r="H34" s="36"/>
      <c r="I34" s="37">
        <v>2791939</v>
      </c>
      <c r="J34" s="37"/>
      <c r="K34" s="37">
        <v>2856059</v>
      </c>
      <c r="L34" s="37"/>
      <c r="M34" s="37">
        <v>2531690</v>
      </c>
      <c r="O34" s="21"/>
      <c r="P34" s="21"/>
      <c r="Q34" s="21"/>
      <c r="R34" s="22"/>
      <c r="S34" s="21"/>
      <c r="T34" s="21"/>
    </row>
    <row r="35" spans="1:20" ht="28.5" customHeight="1">
      <c r="A35" s="346" t="s">
        <v>120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296"/>
      <c r="M35" s="296"/>
      <c r="O35" s="21"/>
      <c r="P35" s="21"/>
      <c r="Q35" s="21"/>
      <c r="R35" s="22"/>
      <c r="S35" s="21"/>
      <c r="T35" s="21"/>
    </row>
    <row r="36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20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20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20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20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20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</sheetData>
  <mergeCells count="9">
    <mergeCell ref="A1:M1"/>
    <mergeCell ref="A12:K12"/>
    <mergeCell ref="A15:K15"/>
    <mergeCell ref="A35:K35"/>
    <mergeCell ref="A13:I13"/>
    <mergeCell ref="A4:A7"/>
    <mergeCell ref="A8:E8"/>
    <mergeCell ref="A9:E9"/>
    <mergeCell ref="A10:C11"/>
  </mergeCells>
  <printOptions horizontalCentered="1"/>
  <pageMargins left="0" right="0" top="0.86614173228346458" bottom="0.3937007874015748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topLeftCell="A19" zoomScaleNormal="100" zoomScaleSheetLayoutView="100" workbookViewId="0">
      <selection sqref="A1:L1"/>
    </sheetView>
  </sheetViews>
  <sheetFormatPr defaultRowHeight="15"/>
  <cols>
    <col min="1" max="1" width="20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15" customFormat="1" ht="19.5" customHeight="1">
      <c r="A1" s="373" t="s">
        <v>200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12"/>
      <c r="N1" s="312"/>
    </row>
    <row r="2" spans="1:14" ht="30" customHeight="1">
      <c r="A2" s="38" t="s">
        <v>8</v>
      </c>
      <c r="B2" s="38"/>
      <c r="C2" s="38"/>
      <c r="D2" s="41">
        <v>2015</v>
      </c>
      <c r="E2" s="41"/>
      <c r="F2" s="41">
        <v>2016</v>
      </c>
      <c r="G2" s="41"/>
      <c r="H2" s="41">
        <v>2017</v>
      </c>
      <c r="I2" s="41"/>
      <c r="J2" s="41">
        <v>2018</v>
      </c>
      <c r="K2" s="41"/>
      <c r="L2" s="41">
        <v>2019</v>
      </c>
      <c r="M2" s="41"/>
      <c r="N2" s="41">
        <v>2020</v>
      </c>
    </row>
    <row r="3" spans="1:14" ht="17.100000000000001" customHeight="1">
      <c r="A3" s="34" t="s">
        <v>10</v>
      </c>
      <c r="B3" s="32"/>
      <c r="C3" s="32"/>
      <c r="D3" s="100">
        <v>90617</v>
      </c>
      <c r="E3" s="100"/>
      <c r="F3" s="100">
        <v>99604</v>
      </c>
      <c r="G3" s="100"/>
      <c r="H3" s="100">
        <v>77931</v>
      </c>
      <c r="I3" s="100"/>
      <c r="J3" s="100">
        <v>77486</v>
      </c>
      <c r="K3" s="100"/>
      <c r="L3" s="100">
        <v>94223</v>
      </c>
      <c r="M3" s="100"/>
      <c r="N3" s="100">
        <v>97897</v>
      </c>
    </row>
    <row r="4" spans="1:14" ht="17.100000000000001" customHeight="1">
      <c r="A4" s="34" t="s">
        <v>11</v>
      </c>
      <c r="B4" s="32"/>
      <c r="C4" s="32"/>
      <c r="D4" s="100">
        <v>44703</v>
      </c>
      <c r="E4" s="100"/>
      <c r="F4" s="100">
        <v>49163</v>
      </c>
      <c r="G4" s="100"/>
      <c r="H4" s="100">
        <v>39848</v>
      </c>
      <c r="I4" s="100"/>
      <c r="J4" s="100">
        <v>52216</v>
      </c>
      <c r="K4" s="100"/>
      <c r="L4" s="100">
        <v>50658</v>
      </c>
      <c r="M4" s="100"/>
      <c r="N4" s="100">
        <v>37524</v>
      </c>
    </row>
    <row r="5" spans="1:14" ht="17.100000000000001" customHeight="1">
      <c r="A5" s="34" t="s">
        <v>12</v>
      </c>
      <c r="B5" s="32"/>
      <c r="C5" s="32"/>
      <c r="D5" s="100">
        <v>16439</v>
      </c>
      <c r="E5" s="100"/>
      <c r="F5" s="100">
        <v>16140</v>
      </c>
      <c r="G5" s="100"/>
      <c r="H5" s="100">
        <v>14806</v>
      </c>
      <c r="I5" s="100"/>
      <c r="J5" s="100">
        <v>16489</v>
      </c>
      <c r="K5" s="100"/>
      <c r="L5" s="100">
        <v>16577</v>
      </c>
      <c r="M5" s="100"/>
      <c r="N5" s="100">
        <v>14069</v>
      </c>
    </row>
    <row r="6" spans="1:14" ht="17.100000000000001" customHeight="1">
      <c r="A6" s="34" t="s">
        <v>13</v>
      </c>
      <c r="B6" s="32"/>
      <c r="C6" s="32"/>
      <c r="D6" s="100">
        <v>59029</v>
      </c>
      <c r="E6" s="100"/>
      <c r="F6" s="100">
        <v>58093</v>
      </c>
      <c r="G6" s="100"/>
      <c r="H6" s="100">
        <v>63757</v>
      </c>
      <c r="I6" s="100"/>
      <c r="J6" s="100">
        <v>61983</v>
      </c>
      <c r="K6" s="100"/>
      <c r="L6" s="100">
        <v>70743</v>
      </c>
      <c r="M6" s="100"/>
      <c r="N6" s="100">
        <v>51622</v>
      </c>
    </row>
    <row r="7" spans="1:14" ht="17.100000000000001" customHeight="1">
      <c r="A7" s="34" t="s">
        <v>14</v>
      </c>
      <c r="B7" s="32"/>
      <c r="C7" s="32"/>
      <c r="D7" s="100">
        <v>51122</v>
      </c>
      <c r="E7" s="100"/>
      <c r="F7" s="100">
        <v>51177</v>
      </c>
      <c r="G7" s="100"/>
      <c r="H7" s="100">
        <v>51922</v>
      </c>
      <c r="I7" s="100"/>
      <c r="J7" s="100">
        <v>52794</v>
      </c>
      <c r="K7" s="100"/>
      <c r="L7" s="100">
        <v>53690</v>
      </c>
      <c r="M7" s="100"/>
      <c r="N7" s="100">
        <v>43565</v>
      </c>
    </row>
    <row r="8" spans="1:14" ht="17.100000000000001" customHeight="1">
      <c r="A8" s="34" t="s">
        <v>15</v>
      </c>
      <c r="B8" s="32"/>
      <c r="C8" s="32"/>
      <c r="D8" s="100">
        <v>14887</v>
      </c>
      <c r="E8" s="100"/>
      <c r="F8" s="100">
        <v>24050</v>
      </c>
      <c r="G8" s="100"/>
      <c r="H8" s="100">
        <v>22543</v>
      </c>
      <c r="I8" s="100"/>
      <c r="J8" s="100">
        <v>23385</v>
      </c>
      <c r="K8" s="100"/>
      <c r="L8" s="100">
        <v>25016</v>
      </c>
      <c r="M8" s="100"/>
      <c r="N8" s="100">
        <v>21100</v>
      </c>
    </row>
    <row r="9" spans="1:14" ht="17.100000000000001" customHeight="1">
      <c r="A9" s="34" t="s">
        <v>16</v>
      </c>
      <c r="B9" s="32"/>
      <c r="C9" s="32"/>
      <c r="D9" s="100">
        <v>160176</v>
      </c>
      <c r="E9" s="100"/>
      <c r="F9" s="100">
        <v>157500</v>
      </c>
      <c r="G9" s="100"/>
      <c r="H9" s="100">
        <v>161805</v>
      </c>
      <c r="I9" s="100"/>
      <c r="J9" s="100">
        <v>159851</v>
      </c>
      <c r="K9" s="100"/>
      <c r="L9" s="100">
        <v>172577</v>
      </c>
      <c r="M9" s="100"/>
      <c r="N9" s="100">
        <v>116915</v>
      </c>
    </row>
    <row r="10" spans="1:14" ht="17.100000000000001" customHeight="1">
      <c r="A10" s="34" t="s">
        <v>17</v>
      </c>
      <c r="B10" s="32"/>
      <c r="C10" s="32"/>
      <c r="D10" s="100">
        <v>88540</v>
      </c>
      <c r="E10" s="100"/>
      <c r="F10" s="100">
        <v>89872</v>
      </c>
      <c r="G10" s="100"/>
      <c r="H10" s="100">
        <v>91027</v>
      </c>
      <c r="I10" s="100"/>
      <c r="J10" s="100">
        <v>92868</v>
      </c>
      <c r="K10" s="100"/>
      <c r="L10" s="100">
        <v>93561</v>
      </c>
      <c r="M10" s="100"/>
      <c r="N10" s="100">
        <v>82372</v>
      </c>
    </row>
    <row r="11" spans="1:14" ht="17.100000000000001" customHeight="1">
      <c r="A11" s="34" t="s">
        <v>18</v>
      </c>
      <c r="B11" s="32"/>
      <c r="C11" s="32"/>
      <c r="D11" s="100">
        <v>0</v>
      </c>
      <c r="E11" s="100"/>
      <c r="F11" s="100">
        <v>0</v>
      </c>
      <c r="G11" s="100"/>
      <c r="H11" s="100">
        <v>0</v>
      </c>
      <c r="I11" s="100"/>
      <c r="J11" s="100">
        <v>636</v>
      </c>
      <c r="K11" s="100"/>
      <c r="L11" s="100">
        <v>2668</v>
      </c>
      <c r="M11" s="100"/>
      <c r="N11" s="100">
        <v>2352</v>
      </c>
    </row>
    <row r="12" spans="1:14" ht="17.100000000000001" customHeight="1">
      <c r="A12" s="34" t="s">
        <v>19</v>
      </c>
      <c r="B12" s="32"/>
      <c r="C12" s="32"/>
      <c r="D12" s="100">
        <v>313622</v>
      </c>
      <c r="E12" s="100"/>
      <c r="F12" s="100">
        <v>304003</v>
      </c>
      <c r="G12" s="100"/>
      <c r="H12" s="100">
        <v>303872</v>
      </c>
      <c r="I12" s="100"/>
      <c r="J12" s="100">
        <v>318482</v>
      </c>
      <c r="K12" s="100"/>
      <c r="L12" s="100">
        <v>337118</v>
      </c>
      <c r="M12" s="100"/>
      <c r="N12" s="100">
        <v>269754</v>
      </c>
    </row>
    <row r="13" spans="1:14" ht="17.100000000000001" customHeight="1">
      <c r="A13" s="34" t="s">
        <v>20</v>
      </c>
      <c r="B13" s="32"/>
      <c r="C13" s="32"/>
      <c r="D13" s="100">
        <v>3535</v>
      </c>
      <c r="E13" s="100"/>
      <c r="F13" s="100">
        <v>3801</v>
      </c>
      <c r="G13" s="100"/>
      <c r="H13" s="100">
        <v>5286</v>
      </c>
      <c r="I13" s="100"/>
      <c r="J13" s="100">
        <v>6472</v>
      </c>
      <c r="K13" s="100"/>
      <c r="L13" s="100">
        <v>8788</v>
      </c>
      <c r="M13" s="100"/>
      <c r="N13" s="100">
        <v>8907</v>
      </c>
    </row>
    <row r="14" spans="1:14" ht="17.100000000000001" customHeight="1">
      <c r="A14" s="34" t="s">
        <v>21</v>
      </c>
      <c r="B14" s="32"/>
      <c r="C14" s="32"/>
      <c r="D14" s="100">
        <v>11919</v>
      </c>
      <c r="E14" s="100"/>
      <c r="F14" s="100">
        <v>16376</v>
      </c>
      <c r="G14" s="100"/>
      <c r="H14" s="100">
        <v>17133</v>
      </c>
      <c r="I14" s="100"/>
      <c r="J14" s="100">
        <v>18398</v>
      </c>
      <c r="K14" s="100"/>
      <c r="L14" s="100">
        <v>16585</v>
      </c>
      <c r="M14" s="100"/>
      <c r="N14" s="100">
        <v>15893</v>
      </c>
    </row>
    <row r="15" spans="1:14" ht="17.100000000000001" customHeight="1">
      <c r="A15" s="34" t="s">
        <v>22</v>
      </c>
      <c r="B15" s="32"/>
      <c r="C15" s="32"/>
      <c r="D15" s="100">
        <v>36625</v>
      </c>
      <c r="E15" s="100"/>
      <c r="F15" s="100">
        <v>38587</v>
      </c>
      <c r="G15" s="100"/>
      <c r="H15" s="100">
        <v>29787</v>
      </c>
      <c r="I15" s="100"/>
      <c r="J15" s="100">
        <v>39095</v>
      </c>
      <c r="K15" s="100"/>
      <c r="L15" s="100">
        <v>46379</v>
      </c>
      <c r="M15" s="100"/>
      <c r="N15" s="100">
        <v>37528</v>
      </c>
    </row>
    <row r="16" spans="1:14" ht="17.100000000000001" customHeight="1">
      <c r="A16" s="34" t="s">
        <v>23</v>
      </c>
      <c r="B16" s="32"/>
      <c r="C16" s="32"/>
      <c r="D16" s="100">
        <v>173504</v>
      </c>
      <c r="E16" s="100"/>
      <c r="F16" s="100">
        <v>164673</v>
      </c>
      <c r="G16" s="100"/>
      <c r="H16" s="100">
        <v>165875</v>
      </c>
      <c r="I16" s="100"/>
      <c r="J16" s="100">
        <v>178890</v>
      </c>
      <c r="K16" s="100"/>
      <c r="L16" s="100">
        <v>181975</v>
      </c>
      <c r="M16" s="100"/>
      <c r="N16" s="100">
        <v>116796</v>
      </c>
    </row>
    <row r="17" spans="1:20" ht="17.100000000000001" customHeight="1">
      <c r="A17" s="34" t="s">
        <v>24</v>
      </c>
      <c r="B17" s="32"/>
      <c r="C17" s="32"/>
      <c r="D17" s="100">
        <v>0</v>
      </c>
      <c r="E17" s="100"/>
      <c r="F17" s="100">
        <v>0</v>
      </c>
      <c r="G17" s="100"/>
      <c r="H17" s="100">
        <v>0</v>
      </c>
      <c r="I17" s="100"/>
      <c r="J17" s="100">
        <v>0</v>
      </c>
      <c r="K17" s="100"/>
      <c r="L17" s="100">
        <v>0</v>
      </c>
      <c r="M17" s="100"/>
      <c r="N17" s="100" t="s">
        <v>148</v>
      </c>
    </row>
    <row r="18" spans="1:20" ht="17.100000000000001" customHeight="1">
      <c r="A18" s="34" t="s">
        <v>25</v>
      </c>
      <c r="B18" s="32"/>
      <c r="C18" s="32"/>
      <c r="D18" s="100">
        <v>0</v>
      </c>
      <c r="E18" s="100"/>
      <c r="F18" s="100">
        <v>0</v>
      </c>
      <c r="G18" s="100"/>
      <c r="H18" s="100">
        <v>0</v>
      </c>
      <c r="I18" s="100"/>
      <c r="J18" s="100">
        <v>0</v>
      </c>
      <c r="K18" s="100"/>
      <c r="L18" s="100">
        <v>0</v>
      </c>
      <c r="M18" s="100"/>
      <c r="N18" s="100" t="s">
        <v>148</v>
      </c>
    </row>
    <row r="19" spans="1:20" ht="3" customHeight="1">
      <c r="A19" s="34"/>
      <c r="B19" s="32"/>
      <c r="C19" s="32"/>
      <c r="D19" s="117"/>
      <c r="E19" s="117"/>
      <c r="F19" s="117"/>
      <c r="G19" s="117"/>
      <c r="H19" s="117"/>
      <c r="I19" s="35"/>
      <c r="J19" s="117"/>
      <c r="K19" s="35"/>
      <c r="L19" s="117"/>
      <c r="M19" s="35"/>
      <c r="N19" s="117"/>
    </row>
    <row r="20" spans="1:20" ht="30" customHeight="1" thickBot="1">
      <c r="A20" s="36" t="s">
        <v>0</v>
      </c>
      <c r="B20" s="36"/>
      <c r="C20" s="36"/>
      <c r="D20" s="37">
        <v>1064718</v>
      </c>
      <c r="E20" s="164"/>
      <c r="F20" s="37">
        <v>1073039</v>
      </c>
      <c r="G20" s="164"/>
      <c r="H20" s="37">
        <v>1045592</v>
      </c>
      <c r="I20" s="37"/>
      <c r="J20" s="37">
        <v>1099045</v>
      </c>
      <c r="K20" s="37"/>
      <c r="L20" s="37">
        <v>1170558</v>
      </c>
      <c r="M20" s="37"/>
      <c r="N20" s="37">
        <v>916294</v>
      </c>
    </row>
    <row r="21" spans="1:20" ht="31.5" customHeight="1">
      <c r="A21" s="375" t="s">
        <v>89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13"/>
      <c r="N21" s="313"/>
    </row>
    <row r="22" spans="1:20" ht="15.75">
      <c r="A22" s="314"/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</row>
    <row r="23" spans="1:20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20" s="15" customFormat="1" ht="19.5" customHeight="1">
      <c r="A24" s="348" t="s">
        <v>201</v>
      </c>
      <c r="B24" s="348"/>
      <c r="C24" s="348"/>
      <c r="D24" s="348"/>
      <c r="E24" s="348"/>
      <c r="F24" s="348"/>
      <c r="G24" s="348"/>
      <c r="H24" s="348"/>
      <c r="I24" s="348"/>
      <c r="J24" s="315"/>
      <c r="K24" s="295"/>
      <c r="L24" s="295"/>
      <c r="M24" s="295"/>
      <c r="N24" s="295"/>
    </row>
    <row r="25" spans="1:20" ht="18" customHeight="1">
      <c r="A25" s="360" t="s">
        <v>8</v>
      </c>
      <c r="B25" s="342" t="s">
        <v>62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</row>
    <row r="26" spans="1:20" ht="18" customHeight="1">
      <c r="A26" s="340"/>
      <c r="B26" s="45">
        <v>2015</v>
      </c>
      <c r="C26" s="45"/>
      <c r="D26" s="45">
        <v>2016</v>
      </c>
      <c r="E26" s="45"/>
      <c r="F26" s="45">
        <v>2017</v>
      </c>
      <c r="G26" s="45"/>
      <c r="H26" s="45">
        <v>2018</v>
      </c>
      <c r="I26" s="45"/>
      <c r="J26" s="45">
        <v>2019</v>
      </c>
      <c r="K26" s="45"/>
      <c r="L26" s="64">
        <v>2020</v>
      </c>
      <c r="M26" s="45"/>
      <c r="N26" s="64">
        <v>2021</v>
      </c>
    </row>
    <row r="27" spans="1:20" ht="17.100000000000001" customHeight="1">
      <c r="A27" s="34" t="s">
        <v>10</v>
      </c>
      <c r="B27" s="35">
        <v>67112</v>
      </c>
      <c r="C27" s="35"/>
      <c r="D27" s="35">
        <v>73116</v>
      </c>
      <c r="E27" s="35"/>
      <c r="F27" s="35">
        <v>76121</v>
      </c>
      <c r="G27" s="35"/>
      <c r="H27" s="35">
        <v>78812</v>
      </c>
      <c r="I27" s="33"/>
      <c r="J27" s="35">
        <v>82502</v>
      </c>
      <c r="K27" s="32"/>
      <c r="L27" s="35">
        <v>58207</v>
      </c>
      <c r="M27" s="32"/>
      <c r="N27" s="35">
        <v>50521</v>
      </c>
      <c r="S27" s="21"/>
      <c r="T27" s="21"/>
    </row>
    <row r="28" spans="1:20" ht="17.100000000000001" customHeight="1">
      <c r="A28" s="34" t="s">
        <v>11</v>
      </c>
      <c r="B28" s="35">
        <v>22016</v>
      </c>
      <c r="C28" s="35"/>
      <c r="D28" s="35">
        <v>23200</v>
      </c>
      <c r="E28" s="35"/>
      <c r="F28" s="35">
        <v>23262</v>
      </c>
      <c r="G28" s="35"/>
      <c r="H28" s="35">
        <v>23239</v>
      </c>
      <c r="I28" s="33"/>
      <c r="J28" s="35">
        <v>24867</v>
      </c>
      <c r="K28" s="32"/>
      <c r="L28" s="35">
        <v>19651</v>
      </c>
      <c r="M28" s="32"/>
      <c r="N28" s="35">
        <v>19010</v>
      </c>
      <c r="S28" s="21"/>
      <c r="T28" s="21"/>
    </row>
    <row r="29" spans="1:20" ht="17.100000000000001" customHeight="1">
      <c r="A29" s="34" t="s">
        <v>12</v>
      </c>
      <c r="B29" s="35">
        <v>9960</v>
      </c>
      <c r="C29" s="35"/>
      <c r="D29" s="35">
        <v>10544</v>
      </c>
      <c r="E29" s="35"/>
      <c r="F29" s="35">
        <v>10786</v>
      </c>
      <c r="G29" s="35"/>
      <c r="H29" s="35">
        <v>10983</v>
      </c>
      <c r="I29" s="33"/>
      <c r="J29" s="35">
        <v>11295</v>
      </c>
      <c r="K29" s="32"/>
      <c r="L29" s="35">
        <v>9752</v>
      </c>
      <c r="M29" s="32"/>
      <c r="N29" s="35">
        <v>9614</v>
      </c>
      <c r="S29" s="21"/>
      <c r="T29" s="21"/>
    </row>
    <row r="30" spans="1:20" ht="17.100000000000001" customHeight="1">
      <c r="A30" s="34" t="s">
        <v>13</v>
      </c>
      <c r="B30" s="35">
        <v>17069</v>
      </c>
      <c r="C30" s="35"/>
      <c r="D30" s="35">
        <v>18601</v>
      </c>
      <c r="E30" s="35"/>
      <c r="F30" s="35">
        <v>18771</v>
      </c>
      <c r="G30" s="35"/>
      <c r="H30" s="35">
        <v>19120</v>
      </c>
      <c r="I30" s="33"/>
      <c r="J30" s="35">
        <v>19593</v>
      </c>
      <c r="K30" s="32"/>
      <c r="L30" s="35">
        <v>14543</v>
      </c>
      <c r="M30" s="32"/>
      <c r="N30" s="35">
        <v>13271</v>
      </c>
      <c r="S30" s="21"/>
      <c r="T30" s="21"/>
    </row>
    <row r="31" spans="1:20" ht="17.100000000000001" customHeight="1">
      <c r="A31" s="34" t="s">
        <v>14</v>
      </c>
      <c r="B31" s="35">
        <v>22939</v>
      </c>
      <c r="C31" s="35"/>
      <c r="D31" s="35">
        <v>24428</v>
      </c>
      <c r="E31" s="35"/>
      <c r="F31" s="35">
        <v>24941</v>
      </c>
      <c r="G31" s="35"/>
      <c r="H31" s="35">
        <v>25123</v>
      </c>
      <c r="I31" s="33"/>
      <c r="J31" s="35">
        <v>25838</v>
      </c>
      <c r="K31" s="32"/>
      <c r="L31" s="35">
        <v>19905</v>
      </c>
      <c r="M31" s="32"/>
      <c r="N31" s="35">
        <v>18268</v>
      </c>
      <c r="S31" s="21"/>
      <c r="T31" s="21"/>
    </row>
    <row r="32" spans="1:20" ht="17.100000000000001" customHeight="1">
      <c r="A32" s="34" t="s">
        <v>15</v>
      </c>
      <c r="B32" s="35">
        <v>19635</v>
      </c>
      <c r="C32" s="35"/>
      <c r="D32" s="35">
        <v>20465</v>
      </c>
      <c r="E32" s="35"/>
      <c r="F32" s="35">
        <v>20813</v>
      </c>
      <c r="G32" s="35"/>
      <c r="H32" s="35">
        <v>20641</v>
      </c>
      <c r="I32" s="33"/>
      <c r="J32" s="35">
        <v>21196</v>
      </c>
      <c r="K32" s="32"/>
      <c r="L32" s="35">
        <v>17000</v>
      </c>
      <c r="M32" s="32"/>
      <c r="N32" s="35">
        <v>15663</v>
      </c>
      <c r="S32" s="21"/>
      <c r="T32" s="21"/>
    </row>
    <row r="33" spans="1:20" ht="17.100000000000001" customHeight="1">
      <c r="A33" s="34" t="s">
        <v>16</v>
      </c>
      <c r="B33" s="35">
        <v>39856</v>
      </c>
      <c r="C33" s="35"/>
      <c r="D33" s="35">
        <v>42244</v>
      </c>
      <c r="E33" s="35"/>
      <c r="F33" s="35">
        <v>43007</v>
      </c>
      <c r="G33" s="35"/>
      <c r="H33" s="35">
        <v>45734</v>
      </c>
      <c r="I33" s="33"/>
      <c r="J33" s="35">
        <v>47198</v>
      </c>
      <c r="K33" s="32"/>
      <c r="L33" s="35">
        <v>35234</v>
      </c>
      <c r="M33" s="32"/>
      <c r="N33" s="35">
        <v>33523</v>
      </c>
      <c r="S33" s="21"/>
      <c r="T33" s="21"/>
    </row>
    <row r="34" spans="1:20" ht="17.100000000000001" customHeight="1">
      <c r="A34" s="34" t="s">
        <v>17</v>
      </c>
      <c r="B34" s="35">
        <v>36736</v>
      </c>
      <c r="C34" s="35"/>
      <c r="D34" s="35">
        <v>38531</v>
      </c>
      <c r="E34" s="35"/>
      <c r="F34" s="35">
        <v>38587</v>
      </c>
      <c r="G34" s="35"/>
      <c r="H34" s="35">
        <v>38278</v>
      </c>
      <c r="I34" s="33"/>
      <c r="J34" s="35">
        <v>39720</v>
      </c>
      <c r="K34" s="32"/>
      <c r="L34" s="35">
        <v>30669</v>
      </c>
      <c r="M34" s="32"/>
      <c r="N34" s="35">
        <v>28710</v>
      </c>
      <c r="S34" s="21"/>
      <c r="T34" s="21"/>
    </row>
    <row r="35" spans="1:20" ht="17.100000000000001" customHeight="1">
      <c r="A35" s="34" t="s">
        <v>18</v>
      </c>
      <c r="B35" s="35">
        <v>1861</v>
      </c>
      <c r="C35" s="35"/>
      <c r="D35" s="35">
        <v>2062</v>
      </c>
      <c r="E35" s="35"/>
      <c r="F35" s="35">
        <v>1925</v>
      </c>
      <c r="G35" s="35"/>
      <c r="H35" s="35">
        <v>2093</v>
      </c>
      <c r="I35" s="33"/>
      <c r="J35" s="35">
        <v>2098</v>
      </c>
      <c r="K35" s="32"/>
      <c r="L35" s="35">
        <v>1615</v>
      </c>
      <c r="M35" s="32"/>
      <c r="N35" s="35">
        <v>1638</v>
      </c>
      <c r="S35" s="21"/>
      <c r="T35" s="21"/>
    </row>
    <row r="36" spans="1:20" ht="17.100000000000001" customHeight="1">
      <c r="A36" s="34" t="s">
        <v>19</v>
      </c>
      <c r="B36" s="35">
        <v>140957</v>
      </c>
      <c r="C36" s="35"/>
      <c r="D36" s="35">
        <v>151253</v>
      </c>
      <c r="E36" s="35"/>
      <c r="F36" s="35">
        <v>154958</v>
      </c>
      <c r="G36" s="35"/>
      <c r="H36" s="35">
        <v>163078</v>
      </c>
      <c r="I36" s="33"/>
      <c r="J36" s="35">
        <v>168222</v>
      </c>
      <c r="K36" s="32"/>
      <c r="L36" s="35">
        <v>123230</v>
      </c>
      <c r="M36" s="32"/>
      <c r="N36" s="35">
        <v>101863</v>
      </c>
      <c r="S36" s="21"/>
      <c r="T36" s="21"/>
    </row>
    <row r="37" spans="1:20" ht="17.100000000000001" customHeight="1">
      <c r="A37" s="34" t="s">
        <v>20</v>
      </c>
      <c r="B37" s="35">
        <v>10381</v>
      </c>
      <c r="C37" s="35"/>
      <c r="D37" s="35">
        <v>10793</v>
      </c>
      <c r="E37" s="35"/>
      <c r="F37" s="35">
        <v>10713</v>
      </c>
      <c r="G37" s="35"/>
      <c r="H37" s="35">
        <v>10607</v>
      </c>
      <c r="I37" s="33"/>
      <c r="J37" s="35">
        <v>11355</v>
      </c>
      <c r="K37" s="32"/>
      <c r="L37" s="35">
        <v>9152</v>
      </c>
      <c r="M37" s="32"/>
      <c r="N37" s="35">
        <v>8595</v>
      </c>
      <c r="S37" s="21"/>
      <c r="T37" s="21"/>
    </row>
    <row r="38" spans="1:20" ht="17.100000000000001" customHeight="1">
      <c r="A38" s="34" t="s">
        <v>246</v>
      </c>
      <c r="B38" s="35">
        <v>17290</v>
      </c>
      <c r="C38" s="35"/>
      <c r="D38" s="35">
        <v>17298</v>
      </c>
      <c r="E38" s="35"/>
      <c r="F38" s="35">
        <v>17244</v>
      </c>
      <c r="G38" s="35"/>
      <c r="H38" s="35">
        <v>18006</v>
      </c>
      <c r="I38" s="33"/>
      <c r="J38" s="35">
        <v>18520</v>
      </c>
      <c r="K38" s="32"/>
      <c r="L38" s="35">
        <v>12906</v>
      </c>
      <c r="M38" s="32"/>
      <c r="N38" s="35">
        <v>13288</v>
      </c>
      <c r="S38" s="21"/>
      <c r="T38" s="21"/>
    </row>
    <row r="39" spans="1:20" ht="17.100000000000001" customHeight="1">
      <c r="A39" s="34" t="s">
        <v>22</v>
      </c>
      <c r="B39" s="35">
        <v>19130</v>
      </c>
      <c r="C39" s="35"/>
      <c r="D39" s="35">
        <v>20065</v>
      </c>
      <c r="E39" s="35"/>
      <c r="F39" s="35">
        <v>19807</v>
      </c>
      <c r="G39" s="35"/>
      <c r="H39" s="35">
        <v>20600</v>
      </c>
      <c r="I39" s="33"/>
      <c r="J39" s="35">
        <v>21341</v>
      </c>
      <c r="K39" s="32"/>
      <c r="L39" s="35">
        <v>16158</v>
      </c>
      <c r="M39" s="32"/>
      <c r="N39" s="35">
        <v>14602</v>
      </c>
      <c r="S39" s="21"/>
      <c r="T39" s="21"/>
    </row>
    <row r="40" spans="1:20" ht="17.100000000000001" customHeight="1">
      <c r="A40" s="34" t="s">
        <v>247</v>
      </c>
      <c r="B40" s="35">
        <v>64664</v>
      </c>
      <c r="C40" s="35"/>
      <c r="D40" s="35">
        <v>68866</v>
      </c>
      <c r="E40" s="35"/>
      <c r="F40" s="35">
        <v>72940</v>
      </c>
      <c r="G40" s="35"/>
      <c r="H40" s="35">
        <v>72284</v>
      </c>
      <c r="I40" s="33"/>
      <c r="J40" s="35">
        <v>73771</v>
      </c>
      <c r="K40" s="32"/>
      <c r="L40" s="35">
        <v>50215</v>
      </c>
      <c r="M40" s="32"/>
      <c r="N40" s="35">
        <v>41720</v>
      </c>
      <c r="S40" s="21"/>
      <c r="T40" s="21"/>
    </row>
    <row r="41" spans="1:20" ht="4.5" customHeight="1">
      <c r="A41" s="34"/>
      <c r="B41" s="35"/>
      <c r="C41" s="35"/>
      <c r="D41" s="35"/>
      <c r="E41" s="35"/>
      <c r="F41" s="35"/>
      <c r="G41" s="35"/>
      <c r="H41" s="35"/>
      <c r="I41" s="33"/>
      <c r="J41" s="35"/>
      <c r="K41" s="32"/>
      <c r="L41" s="35"/>
      <c r="M41" s="32"/>
      <c r="N41" s="35"/>
      <c r="S41" s="21"/>
      <c r="T41" s="21"/>
    </row>
    <row r="42" spans="1:20" ht="30" customHeight="1" thickBot="1">
      <c r="A42" s="36" t="s">
        <v>0</v>
      </c>
      <c r="B42" s="37">
        <v>489606</v>
      </c>
      <c r="C42" s="37"/>
      <c r="D42" s="37">
        <v>521466</v>
      </c>
      <c r="E42" s="37"/>
      <c r="F42" s="37">
        <v>533875</v>
      </c>
      <c r="G42" s="37"/>
      <c r="H42" s="37">
        <v>548598</v>
      </c>
      <c r="I42" s="37"/>
      <c r="J42" s="37">
        <v>567516</v>
      </c>
      <c r="K42" s="37"/>
      <c r="L42" s="37">
        <v>418237</v>
      </c>
      <c r="M42" s="37"/>
      <c r="N42" s="37">
        <v>370286</v>
      </c>
    </row>
    <row r="43" spans="1:20" ht="17.25" customHeight="1">
      <c r="A43" s="376" t="s">
        <v>63</v>
      </c>
      <c r="B43" s="376"/>
      <c r="C43" s="376"/>
      <c r="D43" s="376"/>
      <c r="E43" s="376"/>
      <c r="F43" s="376"/>
      <c r="G43" s="376"/>
      <c r="H43" s="376"/>
      <c r="I43" s="376"/>
      <c r="J43" s="316"/>
      <c r="K43" s="32"/>
      <c r="L43" s="32"/>
      <c r="M43" s="32"/>
      <c r="N43" s="32"/>
    </row>
    <row r="44" spans="1:20" ht="13.5" customHeight="1">
      <c r="A44" s="374" t="s">
        <v>121</v>
      </c>
      <c r="B44" s="374"/>
      <c r="C44" s="374"/>
      <c r="D44" s="374"/>
      <c r="E44" s="374"/>
      <c r="F44" s="374"/>
      <c r="G44" s="374"/>
      <c r="H44" s="374"/>
      <c r="I44" s="374"/>
      <c r="J44" s="32"/>
      <c r="K44" s="32"/>
      <c r="L44" s="32"/>
      <c r="M44" s="32"/>
      <c r="N44" s="32"/>
    </row>
    <row r="45" spans="1:20" ht="15.75" customHeight="1">
      <c r="A45" s="374" t="s">
        <v>122</v>
      </c>
      <c r="B45" s="374"/>
      <c r="C45" s="374"/>
      <c r="D45" s="374"/>
      <c r="E45" s="374"/>
      <c r="F45" s="374"/>
      <c r="G45" s="374"/>
      <c r="H45" s="374"/>
      <c r="I45" s="374"/>
      <c r="J45" s="32"/>
      <c r="K45" s="32"/>
      <c r="L45" s="32"/>
      <c r="M45" s="32"/>
      <c r="N45" s="32"/>
    </row>
    <row r="46" spans="1:20" ht="9.75" customHeight="1"/>
  </sheetData>
  <mergeCells count="8">
    <mergeCell ref="A1:L1"/>
    <mergeCell ref="B25:N25"/>
    <mergeCell ref="A45:I45"/>
    <mergeCell ref="A21:L21"/>
    <mergeCell ref="A24:I24"/>
    <mergeCell ref="A25:A26"/>
    <mergeCell ref="A43:I43"/>
    <mergeCell ref="A44:I4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F0F6-151F-4F91-B149-3DB22DE4607B}">
  <dimension ref="A1:Y50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79.85546875" customWidth="1"/>
    <col min="3" max="3" width="16.28515625" customWidth="1"/>
    <col min="5" max="5" width="1.5703125" customWidth="1"/>
  </cols>
  <sheetData>
    <row r="1" spans="1:25" s="194" customFormat="1">
      <c r="A1" s="378" t="s">
        <v>179</v>
      </c>
      <c r="B1" s="378"/>
      <c r="C1" s="378"/>
      <c r="D1" s="378"/>
      <c r="E1" s="378"/>
      <c r="F1" s="193"/>
      <c r="G1" s="193"/>
      <c r="H1" s="193"/>
      <c r="I1" s="193"/>
      <c r="J1" s="193"/>
      <c r="K1" s="192"/>
      <c r="L1" s="192"/>
      <c r="M1" s="192"/>
    </row>
    <row r="2" spans="1:25" s="5" customFormat="1" ht="30" customHeight="1">
      <c r="A2" s="377" t="s">
        <v>262</v>
      </c>
      <c r="B2" s="377"/>
      <c r="C2" s="41"/>
      <c r="D2" s="41">
        <v>2020</v>
      </c>
      <c r="E2" s="41"/>
      <c r="F2" s="193"/>
      <c r="G2" s="193"/>
      <c r="H2" s="193"/>
      <c r="I2" s="193"/>
      <c r="J2" s="193"/>
      <c r="K2" s="192"/>
      <c r="L2" s="192"/>
      <c r="M2" s="192"/>
    </row>
    <row r="3" spans="1:25" s="201" customFormat="1" ht="15.75" customHeight="1">
      <c r="A3" s="196"/>
      <c r="B3" s="197"/>
      <c r="C3" s="198"/>
      <c r="D3" s="199"/>
      <c r="E3" s="200"/>
      <c r="F3" s="193"/>
      <c r="G3" s="193"/>
      <c r="H3" s="193"/>
      <c r="I3" s="193"/>
      <c r="J3" s="193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s="201" customFormat="1" ht="15" customHeight="1">
      <c r="A4" s="202" t="s">
        <v>258</v>
      </c>
      <c r="B4" s="198"/>
      <c r="C4" s="203"/>
      <c r="D4" s="204"/>
      <c r="E4" s="198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5" s="201" customFormat="1" ht="7.5" customHeight="1">
      <c r="A5" s="205"/>
      <c r="B5" s="198"/>
      <c r="C5" s="206"/>
      <c r="D5" s="207"/>
      <c r="E5" s="206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</row>
    <row r="6" spans="1:25" s="201" customFormat="1" ht="15" customHeight="1">
      <c r="A6" s="208" t="s">
        <v>0</v>
      </c>
      <c r="B6" s="209"/>
      <c r="C6" s="203"/>
      <c r="D6" s="210">
        <v>2859</v>
      </c>
      <c r="E6" s="206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</row>
    <row r="7" spans="1:25" s="201" customFormat="1" ht="15" customHeight="1">
      <c r="A7" s="211" t="s">
        <v>169</v>
      </c>
      <c r="B7" s="209"/>
      <c r="C7" s="212"/>
      <c r="D7" s="213"/>
      <c r="E7" s="198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</row>
    <row r="8" spans="1:25" s="201" customFormat="1" ht="15" customHeight="1">
      <c r="A8" s="214" t="s">
        <v>170</v>
      </c>
      <c r="B8" s="209"/>
      <c r="C8" s="212"/>
      <c r="D8" s="215">
        <v>2656</v>
      </c>
      <c r="E8" s="198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</row>
    <row r="9" spans="1:25" s="201" customFormat="1" ht="15" customHeight="1">
      <c r="A9" s="214" t="s">
        <v>171</v>
      </c>
      <c r="B9" s="209"/>
      <c r="C9" s="212"/>
      <c r="D9" s="215">
        <v>203</v>
      </c>
      <c r="E9" s="198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</row>
    <row r="10" spans="1:25" s="201" customFormat="1" ht="15" customHeight="1">
      <c r="A10" s="211" t="s">
        <v>172</v>
      </c>
      <c r="B10" s="209"/>
      <c r="C10" s="212"/>
      <c r="D10" s="215"/>
      <c r="E10" s="198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</row>
    <row r="11" spans="1:25" s="201" customFormat="1" ht="15" customHeight="1">
      <c r="A11" s="216" t="s">
        <v>173</v>
      </c>
      <c r="B11" s="209"/>
      <c r="C11" s="212"/>
      <c r="D11" s="215">
        <v>2221</v>
      </c>
      <c r="E11" s="198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</row>
    <row r="12" spans="1:25" s="201" customFormat="1" ht="15" customHeight="1">
      <c r="A12" s="214" t="s">
        <v>174</v>
      </c>
      <c r="B12" s="209"/>
      <c r="C12" s="212"/>
      <c r="D12" s="215">
        <v>638</v>
      </c>
      <c r="E12" s="198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</row>
    <row r="13" spans="1:25" s="201" customFormat="1" ht="7.5" customHeight="1">
      <c r="A13" s="217"/>
      <c r="B13" s="206"/>
      <c r="C13" s="212"/>
      <c r="D13" s="215"/>
      <c r="E13" s="198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</row>
    <row r="14" spans="1:25" s="201" customFormat="1" ht="15" customHeight="1">
      <c r="A14" s="218" t="s">
        <v>167</v>
      </c>
      <c r="B14" s="206"/>
      <c r="C14" s="212"/>
      <c r="D14" s="215"/>
      <c r="E14" s="198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</row>
    <row r="15" spans="1:25" s="201" customFormat="1" ht="15" customHeight="1">
      <c r="A15" s="219" t="s">
        <v>234</v>
      </c>
      <c r="B15" s="209"/>
      <c r="C15" s="220"/>
      <c r="D15" s="215">
        <v>6</v>
      </c>
      <c r="E15" s="198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</row>
    <row r="16" spans="1:25" s="201" customFormat="1" ht="15" customHeight="1">
      <c r="A16" s="219" t="s">
        <v>235</v>
      </c>
      <c r="B16" s="209"/>
      <c r="C16" s="220"/>
      <c r="D16" s="215">
        <v>4</v>
      </c>
      <c r="E16" s="198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</row>
    <row r="17" spans="1:25" s="201" customFormat="1" ht="15" customHeight="1">
      <c r="A17" s="219" t="s">
        <v>175</v>
      </c>
      <c r="B17" s="209"/>
      <c r="C17" s="220"/>
      <c r="D17" s="215">
        <v>174</v>
      </c>
      <c r="E17" s="198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</row>
    <row r="18" spans="1:25" s="201" customFormat="1" ht="15" customHeight="1">
      <c r="A18" s="219" t="s">
        <v>176</v>
      </c>
      <c r="B18" s="209"/>
      <c r="C18" s="220"/>
      <c r="D18" s="215">
        <v>178</v>
      </c>
      <c r="E18" s="198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5" s="201" customFormat="1" ht="15" customHeight="1">
      <c r="A19" s="219" t="s">
        <v>177</v>
      </c>
      <c r="B19" s="209"/>
      <c r="C19" s="220"/>
      <c r="D19" s="215">
        <v>58</v>
      </c>
      <c r="E19" s="198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25" s="201" customFormat="1" ht="15" customHeight="1">
      <c r="A20" s="219" t="s">
        <v>236</v>
      </c>
      <c r="B20" s="206"/>
      <c r="C20" s="212"/>
      <c r="D20" s="215">
        <v>268</v>
      </c>
      <c r="E20" s="198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</row>
    <row r="21" spans="1:25" s="201" customFormat="1" ht="15" customHeight="1">
      <c r="A21" s="219" t="s">
        <v>237</v>
      </c>
      <c r="B21" s="206"/>
      <c r="C21" s="212"/>
      <c r="D21" s="215">
        <v>87</v>
      </c>
      <c r="E21" s="198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</row>
    <row r="22" spans="1:25" s="201" customFormat="1" ht="15" customHeight="1">
      <c r="A22" s="219" t="s">
        <v>238</v>
      </c>
      <c r="B22" s="206"/>
      <c r="C22" s="212"/>
      <c r="D22" s="215">
        <v>85</v>
      </c>
      <c r="E22" s="198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</row>
    <row r="23" spans="1:25" s="201" customFormat="1" ht="15" customHeight="1">
      <c r="A23" s="219" t="s">
        <v>239</v>
      </c>
      <c r="B23" s="206"/>
      <c r="C23" s="212"/>
      <c r="D23" s="215">
        <v>491</v>
      </c>
      <c r="E23" s="198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</row>
    <row r="24" spans="1:25" s="201" customFormat="1" ht="15" customHeight="1">
      <c r="A24" s="219" t="s">
        <v>178</v>
      </c>
      <c r="B24" s="221"/>
      <c r="C24" s="222"/>
      <c r="D24" s="223">
        <v>1508</v>
      </c>
      <c r="E24" s="224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</row>
    <row r="25" spans="1:25" s="201" customFormat="1" ht="7.5" customHeight="1">
      <c r="A25" s="225"/>
      <c r="B25" s="225"/>
      <c r="C25" s="226"/>
      <c r="D25" s="227"/>
      <c r="E25" s="225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 s="201" customFormat="1" ht="7.5" customHeight="1">
      <c r="A26" s="228"/>
      <c r="B26" s="229"/>
      <c r="C26" s="230"/>
      <c r="D26" s="231"/>
      <c r="E26" s="198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</row>
    <row r="27" spans="1:25" s="201" customFormat="1" ht="15" customHeight="1">
      <c r="A27" s="202" t="s">
        <v>259</v>
      </c>
      <c r="B27" s="198"/>
      <c r="C27" s="203"/>
      <c r="D27" s="204"/>
      <c r="E27" s="198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</row>
    <row r="28" spans="1:25" s="201" customFormat="1" ht="7.5" customHeight="1">
      <c r="A28" s="205"/>
      <c r="B28" s="198"/>
      <c r="C28" s="212"/>
      <c r="D28" s="231"/>
      <c r="E28" s="206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</row>
    <row r="29" spans="1:25" s="201" customFormat="1" ht="15" customHeight="1">
      <c r="A29" s="208" t="s">
        <v>0</v>
      </c>
      <c r="B29" s="209"/>
      <c r="C29" s="203"/>
      <c r="D29" s="232">
        <v>28</v>
      </c>
      <c r="E29" s="206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</row>
    <row r="30" spans="1:25" s="201" customFormat="1" ht="15" customHeight="1">
      <c r="A30" s="211" t="s">
        <v>169</v>
      </c>
      <c r="B30" s="209"/>
      <c r="C30" s="206"/>
      <c r="D30" s="233"/>
      <c r="E30" s="198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</row>
    <row r="31" spans="1:25" s="201" customFormat="1" ht="15" customHeight="1">
      <c r="A31" s="214" t="s">
        <v>170</v>
      </c>
      <c r="B31" s="209"/>
      <c r="C31" s="220"/>
      <c r="D31" s="234">
        <v>15</v>
      </c>
      <c r="E31" s="198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</row>
    <row r="32" spans="1:25" s="201" customFormat="1" ht="15" customHeight="1">
      <c r="A32" s="214" t="s">
        <v>171</v>
      </c>
      <c r="B32" s="209"/>
      <c r="C32" s="220"/>
      <c r="D32" s="234">
        <v>13</v>
      </c>
      <c r="E32" s="198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</row>
    <row r="33" spans="1:25" s="201" customFormat="1" ht="15" customHeight="1">
      <c r="A33" s="211" t="s">
        <v>172</v>
      </c>
      <c r="B33" s="209"/>
      <c r="C33" s="235"/>
      <c r="D33" s="234"/>
      <c r="E33" s="198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</row>
    <row r="34" spans="1:25" s="201" customFormat="1" ht="15" customHeight="1">
      <c r="A34" s="216" t="s">
        <v>173</v>
      </c>
      <c r="B34" s="209"/>
      <c r="C34" s="220"/>
      <c r="D34" s="234">
        <v>28</v>
      </c>
      <c r="E34" s="198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</row>
    <row r="35" spans="1:25" s="201" customFormat="1" ht="15" customHeight="1">
      <c r="A35" s="214" t="s">
        <v>174</v>
      </c>
      <c r="B35" s="209"/>
      <c r="C35" s="220"/>
      <c r="D35" s="236" t="s">
        <v>148</v>
      </c>
      <c r="E35" s="198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</row>
    <row r="36" spans="1:25" s="201" customFormat="1" ht="7.5" customHeight="1">
      <c r="A36" s="217"/>
      <c r="B36" s="206"/>
      <c r="C36" s="235"/>
      <c r="D36" s="233"/>
      <c r="E36" s="198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</row>
    <row r="37" spans="1:25" s="201" customFormat="1" ht="15" customHeight="1">
      <c r="A37" s="218" t="s">
        <v>167</v>
      </c>
      <c r="B37" s="206"/>
      <c r="C37" s="206"/>
      <c r="D37" s="207"/>
      <c r="E37" s="198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</row>
    <row r="38" spans="1:25" s="201" customFormat="1" ht="15" customHeight="1">
      <c r="A38" s="219" t="s">
        <v>234</v>
      </c>
      <c r="B38" s="209"/>
      <c r="C38" s="220"/>
      <c r="D38" s="234" t="s">
        <v>148</v>
      </c>
      <c r="E38" s="198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</row>
    <row r="39" spans="1:25" s="201" customFormat="1" ht="15" customHeight="1">
      <c r="A39" s="219" t="s">
        <v>235</v>
      </c>
      <c r="B39" s="209"/>
      <c r="C39" s="220"/>
      <c r="D39" s="236" t="s">
        <v>148</v>
      </c>
      <c r="E39" s="198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</row>
    <row r="40" spans="1:25" s="201" customFormat="1" ht="15" customHeight="1">
      <c r="A40" s="219" t="s">
        <v>175</v>
      </c>
      <c r="B40" s="209"/>
      <c r="C40" s="220"/>
      <c r="D40" s="234">
        <v>1</v>
      </c>
      <c r="E40" s="198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</row>
    <row r="41" spans="1:25" s="201" customFormat="1" ht="15" customHeight="1">
      <c r="A41" s="219" t="s">
        <v>176</v>
      </c>
      <c r="B41" s="209"/>
      <c r="C41" s="220"/>
      <c r="D41" s="234">
        <v>12</v>
      </c>
      <c r="E41" s="198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</row>
    <row r="42" spans="1:25" s="201" customFormat="1" ht="15" customHeight="1">
      <c r="A42" s="219" t="s">
        <v>177</v>
      </c>
      <c r="B42" s="209"/>
      <c r="C42" s="220"/>
      <c r="D42" s="236" t="s">
        <v>148</v>
      </c>
      <c r="E42" s="198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</row>
    <row r="43" spans="1:25" s="201" customFormat="1" ht="15" customHeight="1">
      <c r="A43" s="219" t="s">
        <v>236</v>
      </c>
      <c r="B43" s="206"/>
      <c r="C43" s="212"/>
      <c r="D43" s="234" t="s">
        <v>148</v>
      </c>
      <c r="E43" s="198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</row>
    <row r="44" spans="1:25" s="201" customFormat="1" ht="15" customHeight="1">
      <c r="A44" s="219" t="s">
        <v>237</v>
      </c>
      <c r="B44" s="206"/>
      <c r="C44" s="212"/>
      <c r="D44" s="234" t="s">
        <v>148</v>
      </c>
      <c r="E44" s="198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</row>
    <row r="45" spans="1:25" s="201" customFormat="1" ht="15" customHeight="1">
      <c r="A45" s="219" t="s">
        <v>238</v>
      </c>
      <c r="B45" s="206"/>
      <c r="C45" s="212"/>
      <c r="D45" s="236" t="s">
        <v>148</v>
      </c>
      <c r="E45" s="198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</row>
    <row r="46" spans="1:25" s="201" customFormat="1" ht="15" customHeight="1">
      <c r="A46" s="219" t="s">
        <v>239</v>
      </c>
      <c r="B46" s="206"/>
      <c r="C46" s="212"/>
      <c r="D46" s="234">
        <v>8</v>
      </c>
      <c r="E46" s="198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</row>
    <row r="47" spans="1:25" s="201" customFormat="1" ht="15" customHeight="1">
      <c r="A47" s="219" t="s">
        <v>178</v>
      </c>
      <c r="B47" s="206"/>
      <c r="C47" s="212"/>
      <c r="D47" s="234">
        <v>7</v>
      </c>
      <c r="E47" s="198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</row>
    <row r="48" spans="1:25" s="201" customFormat="1" ht="7.5" customHeight="1" thickBot="1">
      <c r="A48" s="225"/>
      <c r="B48" s="225"/>
      <c r="C48" s="225"/>
      <c r="D48" s="237"/>
      <c r="E48" s="225"/>
      <c r="F48" s="380"/>
      <c r="G48" s="380"/>
      <c r="H48" s="380"/>
      <c r="I48" s="380"/>
      <c r="J48" s="380"/>
      <c r="K48" s="380"/>
      <c r="L48" s="380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</row>
    <row r="49" spans="1:14" s="5" customFormat="1" ht="42.75" customHeight="1">
      <c r="A49" s="379" t="s">
        <v>168</v>
      </c>
      <c r="B49" s="379"/>
      <c r="C49" s="379"/>
      <c r="D49" s="379"/>
      <c r="E49" s="195"/>
      <c r="F49" s="380"/>
      <c r="G49" s="380"/>
      <c r="H49" s="380"/>
      <c r="I49" s="380"/>
      <c r="J49" s="380"/>
      <c r="K49" s="380"/>
      <c r="L49" s="380"/>
      <c r="M49" s="32"/>
      <c r="N49" s="32"/>
    </row>
    <row r="50" spans="1:14">
      <c r="A50" s="305" t="s">
        <v>84</v>
      </c>
      <c r="B50" s="32"/>
      <c r="C50" s="32"/>
      <c r="D50" s="32"/>
      <c r="E50" s="32"/>
    </row>
  </sheetData>
  <mergeCells count="4">
    <mergeCell ref="A2:B2"/>
    <mergeCell ref="A1:E1"/>
    <mergeCell ref="A49:D49"/>
    <mergeCell ref="F48:L49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6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'9.10-9.11'!Print_Area</vt:lpstr>
      <vt:lpstr>'9.12-9.13 '!Print_Area</vt:lpstr>
      <vt:lpstr>'9.14 (1)'!Print_Area</vt:lpstr>
      <vt:lpstr>'9.14 (2)'!Print_Area</vt:lpstr>
      <vt:lpstr>'9.15'!Print_Area</vt:lpstr>
      <vt:lpstr>'9.17'!Print_Area</vt:lpstr>
      <vt:lpstr>'9.18'!Print_Area</vt:lpstr>
      <vt:lpstr>'9.19'!Print_Area</vt:lpstr>
      <vt:lpstr>'9.1-9.3'!Print_Area</vt:lpstr>
      <vt:lpstr>'9.4-9.5'!Print_Area</vt:lpstr>
      <vt:lpstr>'9.8-9.9'!Print_Area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2022-08-04T08:10:02Z</cp:lastPrinted>
  <dcterms:created xsi:type="dcterms:W3CDTF">2019-07-06T08:41:54Z</dcterms:created>
  <dcterms:modified xsi:type="dcterms:W3CDTF">2022-08-10T10:07:10Z</dcterms:modified>
</cp:coreProperties>
</file>