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19200" windowHeight="7050" tabRatio="811"/>
  </bookViews>
  <sheets>
    <sheet name="50" sheetId="2" r:id="rId1"/>
    <sheet name="50 (2)" sheetId="54" r:id="rId2"/>
    <sheet name="51" sheetId="37" r:id="rId3"/>
    <sheet name="52" sheetId="110" r:id="rId4"/>
    <sheet name="52 (2)" sheetId="111" r:id="rId5"/>
    <sheet name="53" sheetId="1" r:id="rId6"/>
    <sheet name="53 (2)" sheetId="58" r:id="rId7"/>
    <sheet name="54" sheetId="60" r:id="rId8"/>
    <sheet name="54 (2)" sheetId="61" r:id="rId9"/>
    <sheet name="55" sheetId="38" r:id="rId10"/>
    <sheet name="55 (2)" sheetId="63" r:id="rId11"/>
    <sheet name="56" sheetId="39" r:id="rId12"/>
    <sheet name="56 (2)" sheetId="67" r:id="rId13"/>
    <sheet name="56_samb" sheetId="65" r:id="rId14"/>
    <sheet name="56_samb (2)" sheetId="68" r:id="rId15"/>
    <sheet name="56_samb_2" sheetId="66" r:id="rId16"/>
    <sheet name="56_samb_2 (2)" sheetId="69" r:id="rId17"/>
    <sheet name="57" sheetId="73" r:id="rId18"/>
    <sheet name="57 (2)" sheetId="74" r:id="rId19"/>
    <sheet name="57_samb" sheetId="76" r:id="rId20"/>
    <sheet name="57_samb (2)" sheetId="77" r:id="rId21"/>
    <sheet name="58 (2)" sheetId="80" r:id="rId22"/>
    <sheet name="58" sheetId="79" r:id="rId23"/>
    <sheet name="58_samb" sheetId="82" r:id="rId24"/>
    <sheet name="58_samb (2)" sheetId="83" r:id="rId25"/>
    <sheet name="58_samb_2" sheetId="85" r:id="rId26"/>
    <sheet name="58_samb_2 (2)" sheetId="86" r:id="rId27"/>
    <sheet name="58_samb_3" sheetId="88" r:id="rId28"/>
    <sheet name="58_samb_3 (2)" sheetId="89" r:id="rId29"/>
    <sheet name="58_samb_4" sheetId="91" r:id="rId30"/>
    <sheet name="58_samb_4 (2)" sheetId="92" r:id="rId31"/>
    <sheet name="58_samb_5" sheetId="94" r:id="rId32"/>
    <sheet name="58_samb_5 (2)" sheetId="95" r:id="rId33"/>
    <sheet name="59" sheetId="97" r:id="rId34"/>
    <sheet name="59 (2)" sheetId="98" r:id="rId35"/>
    <sheet name="59_samb" sheetId="100" r:id="rId36"/>
    <sheet name="59_samb (2)" sheetId="101" r:id="rId37"/>
    <sheet name="60" sheetId="4" r:id="rId38"/>
    <sheet name="60 (2)" sheetId="103" r:id="rId39"/>
    <sheet name="61" sheetId="5" r:id="rId40"/>
    <sheet name="61  (2)" sheetId="108" r:id="rId41"/>
    <sheet name="61_samb" sheetId="109" r:id="rId42"/>
    <sheet name="61_samb (2)" sheetId="105" r:id="rId43"/>
    <sheet name="62-63" sheetId="52" r:id="rId44"/>
    <sheet name="64" sheetId="117" r:id="rId45"/>
    <sheet name="64 (2)" sheetId="118" r:id="rId46"/>
  </sheets>
  <externalReferences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</externalReferences>
  <definedNames>
    <definedName name="__123Graph_A" localSheetId="1" hidden="1">'[1]7.2'!#REF!</definedName>
    <definedName name="__123Graph_A" localSheetId="2" hidden="1">'[1]7.2'!#REF!</definedName>
    <definedName name="__123Graph_A" localSheetId="4" hidden="1">'[1]7.2'!#REF!</definedName>
    <definedName name="__123Graph_A" localSheetId="6" hidden="1">'[1]7.2'!#REF!</definedName>
    <definedName name="__123Graph_A" localSheetId="8" hidden="1">'[1]7.2'!#REF!</definedName>
    <definedName name="__123Graph_A" localSheetId="9" hidden="1">#REF!</definedName>
    <definedName name="__123Graph_A" localSheetId="10" hidden="1">#REF!</definedName>
    <definedName name="__123Graph_A" localSheetId="11" hidden="1">'[2]7.2'!#REF!</definedName>
    <definedName name="__123Graph_A" localSheetId="12" hidden="1">'[2]7.2'!#REF!</definedName>
    <definedName name="__123Graph_A" localSheetId="13" hidden="1">'[2]7.2'!#REF!</definedName>
    <definedName name="__123Graph_A" localSheetId="14" hidden="1">'[2]7.2'!#REF!</definedName>
    <definedName name="__123Graph_A" localSheetId="15" hidden="1">'[2]7.2'!#REF!</definedName>
    <definedName name="__123Graph_A" localSheetId="16" hidden="1">'[2]7.2'!#REF!</definedName>
    <definedName name="__123Graph_A" localSheetId="17" hidden="1">'[2]7.2'!#REF!</definedName>
    <definedName name="__123Graph_A" localSheetId="18" hidden="1">'[2]7.2'!#REF!</definedName>
    <definedName name="__123Graph_A" localSheetId="19" hidden="1">'[2]7.2'!#REF!</definedName>
    <definedName name="__123Graph_A" localSheetId="20" hidden="1">'[2]7.2'!#REF!</definedName>
    <definedName name="__123Graph_A" localSheetId="22" hidden="1">'[2]7.2'!#REF!</definedName>
    <definedName name="__123Graph_A" localSheetId="21" hidden="1">'[2]7.2'!#REF!</definedName>
    <definedName name="__123Graph_A" localSheetId="23" hidden="1">'[2]7.2'!#REF!</definedName>
    <definedName name="__123Graph_A" localSheetId="24" hidden="1">'[2]7.2'!#REF!</definedName>
    <definedName name="__123Graph_A" localSheetId="25" hidden="1">'[2]7.2'!#REF!</definedName>
    <definedName name="__123Graph_A" localSheetId="26" hidden="1">'[2]7.2'!#REF!</definedName>
    <definedName name="__123Graph_A" localSheetId="27" hidden="1">'[2]7.2'!#REF!</definedName>
    <definedName name="__123Graph_A" localSheetId="28" hidden="1">'[2]7.2'!#REF!</definedName>
    <definedName name="__123Graph_A" localSheetId="29" hidden="1">'[2]7.2'!#REF!</definedName>
    <definedName name="__123Graph_A" localSheetId="30" hidden="1">'[2]7.2'!#REF!</definedName>
    <definedName name="__123Graph_A" localSheetId="31" hidden="1">'[2]7.2'!#REF!</definedName>
    <definedName name="__123Graph_A" localSheetId="32" hidden="1">'[2]7.2'!#REF!</definedName>
    <definedName name="__123Graph_A" localSheetId="33" hidden="1">'[2]7.2'!#REF!</definedName>
    <definedName name="__123Graph_A" localSheetId="34" hidden="1">'[2]7.2'!#REF!</definedName>
    <definedName name="__123Graph_A" localSheetId="35" hidden="1">'[2]7.2'!#REF!</definedName>
    <definedName name="__123Graph_A" localSheetId="36" hidden="1">'[2]7.2'!#REF!</definedName>
    <definedName name="__123Graph_A" localSheetId="38" hidden="1">'[1]7.2'!#REF!</definedName>
    <definedName name="__123Graph_A" localSheetId="41" hidden="1">'[1]7.2'!#REF!</definedName>
    <definedName name="__123Graph_A" localSheetId="42" hidden="1">'[1]7.2'!#REF!</definedName>
    <definedName name="__123Graph_A" localSheetId="43" hidden="1">'[1]7.2'!#REF!</definedName>
    <definedName name="__123Graph_A" localSheetId="45" hidden="1">'[1]7.2'!#REF!</definedName>
    <definedName name="__123Graph_A" hidden="1">'[1]7.2'!#REF!</definedName>
    <definedName name="__123Graph_A_4" localSheetId="1">#REF!</definedName>
    <definedName name="__123Graph_A_4" localSheetId="2">#REF!</definedName>
    <definedName name="__123Graph_A_4" localSheetId="4">#REF!</definedName>
    <definedName name="__123Graph_A_4" localSheetId="6">#REF!</definedName>
    <definedName name="__123Graph_A_4" localSheetId="8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 localSheetId="17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2">#REF!</definedName>
    <definedName name="__123Graph_A_4" localSheetId="21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33">#REF!</definedName>
    <definedName name="__123Graph_A_4" localSheetId="34">#REF!</definedName>
    <definedName name="__123Graph_A_4" localSheetId="35">#REF!</definedName>
    <definedName name="__123Graph_A_4" localSheetId="36">#REF!</definedName>
    <definedName name="__123Graph_A_4" localSheetId="38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5">#REF!</definedName>
    <definedName name="__123Graph_A_4">#REF!</definedName>
    <definedName name="__123Graph_B" localSheetId="9" hidden="1">#REF!</definedName>
    <definedName name="__123Graph_B" localSheetId="10" hidden="1">#REF!</definedName>
    <definedName name="__123Graph_B" localSheetId="11" hidden="1">'[2]7.2'!#REF!</definedName>
    <definedName name="__123Graph_B" localSheetId="12" hidden="1">'[2]7.2'!#REF!</definedName>
    <definedName name="__123Graph_B" localSheetId="13" hidden="1">'[2]7.2'!#REF!</definedName>
    <definedName name="__123Graph_B" localSheetId="14" hidden="1">'[2]7.2'!#REF!</definedName>
    <definedName name="__123Graph_B" localSheetId="15" hidden="1">'[2]7.2'!#REF!</definedName>
    <definedName name="__123Graph_B" localSheetId="16" hidden="1">'[2]7.2'!#REF!</definedName>
    <definedName name="__123Graph_B" localSheetId="17" hidden="1">'[2]7.2'!#REF!</definedName>
    <definedName name="__123Graph_B" localSheetId="18" hidden="1">'[2]7.2'!#REF!</definedName>
    <definedName name="__123Graph_B" localSheetId="19" hidden="1">'[2]7.2'!#REF!</definedName>
    <definedName name="__123Graph_B" localSheetId="20" hidden="1">'[2]7.2'!#REF!</definedName>
    <definedName name="__123Graph_B" localSheetId="22" hidden="1">'[2]7.2'!#REF!</definedName>
    <definedName name="__123Graph_B" localSheetId="21" hidden="1">'[2]7.2'!#REF!</definedName>
    <definedName name="__123Graph_B" localSheetId="23" hidden="1">'[2]7.2'!#REF!</definedName>
    <definedName name="__123Graph_B" localSheetId="24" hidden="1">'[2]7.2'!#REF!</definedName>
    <definedName name="__123Graph_B" localSheetId="25" hidden="1">'[2]7.2'!#REF!</definedName>
    <definedName name="__123Graph_B" localSheetId="26" hidden="1">'[2]7.2'!#REF!</definedName>
    <definedName name="__123Graph_B" localSheetId="27" hidden="1">'[2]7.2'!#REF!</definedName>
    <definedName name="__123Graph_B" localSheetId="28" hidden="1">'[2]7.2'!#REF!</definedName>
    <definedName name="__123Graph_B" localSheetId="29" hidden="1">'[2]7.2'!#REF!</definedName>
    <definedName name="__123Graph_B" localSheetId="30" hidden="1">'[2]7.2'!#REF!</definedName>
    <definedName name="__123Graph_B" localSheetId="31" hidden="1">'[2]7.2'!#REF!</definedName>
    <definedName name="__123Graph_B" localSheetId="32" hidden="1">'[2]7.2'!#REF!</definedName>
    <definedName name="__123Graph_B" localSheetId="33" hidden="1">'[2]7.2'!#REF!</definedName>
    <definedName name="__123Graph_B" localSheetId="34" hidden="1">'[2]7.2'!#REF!</definedName>
    <definedName name="__123Graph_B" localSheetId="35" hidden="1">'[2]7.2'!#REF!</definedName>
    <definedName name="__123Graph_B" localSheetId="36" hidden="1">'[2]7.2'!#REF!</definedName>
    <definedName name="__123Graph_B" hidden="1">'[3]5.11'!$E$15:$J$15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localSheetId="6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'[2]7.2'!#REF!</definedName>
    <definedName name="__123Graph_C" localSheetId="12" hidden="1">'[2]7.2'!#REF!</definedName>
    <definedName name="__123Graph_C" localSheetId="13" hidden="1">'[2]7.2'!#REF!</definedName>
    <definedName name="__123Graph_C" localSheetId="14" hidden="1">'[2]7.2'!#REF!</definedName>
    <definedName name="__123Graph_C" localSheetId="15" hidden="1">'[2]7.2'!#REF!</definedName>
    <definedName name="__123Graph_C" localSheetId="16" hidden="1">'[2]7.2'!#REF!</definedName>
    <definedName name="__123Graph_C" localSheetId="17" hidden="1">'[2]7.2'!#REF!</definedName>
    <definedName name="__123Graph_C" localSheetId="18" hidden="1">'[2]7.2'!#REF!</definedName>
    <definedName name="__123Graph_C" localSheetId="19" hidden="1">'[2]7.2'!#REF!</definedName>
    <definedName name="__123Graph_C" localSheetId="20" hidden="1">'[2]7.2'!#REF!</definedName>
    <definedName name="__123Graph_C" localSheetId="22" hidden="1">'[2]7.2'!#REF!</definedName>
    <definedName name="__123Graph_C" localSheetId="21" hidden="1">'[2]7.2'!#REF!</definedName>
    <definedName name="__123Graph_C" localSheetId="23" hidden="1">'[2]7.2'!#REF!</definedName>
    <definedName name="__123Graph_C" localSheetId="24" hidden="1">'[2]7.2'!#REF!</definedName>
    <definedName name="__123Graph_C" localSheetId="25" hidden="1">'[2]7.2'!#REF!</definedName>
    <definedName name="__123Graph_C" localSheetId="26" hidden="1">'[2]7.2'!#REF!</definedName>
    <definedName name="__123Graph_C" localSheetId="27" hidden="1">'[2]7.2'!#REF!</definedName>
    <definedName name="__123Graph_C" localSheetId="28" hidden="1">'[2]7.2'!#REF!</definedName>
    <definedName name="__123Graph_C" localSheetId="29" hidden="1">'[2]7.2'!#REF!</definedName>
    <definedName name="__123Graph_C" localSheetId="30" hidden="1">'[2]7.2'!#REF!</definedName>
    <definedName name="__123Graph_C" localSheetId="31" hidden="1">'[2]7.2'!#REF!</definedName>
    <definedName name="__123Graph_C" localSheetId="32" hidden="1">'[2]7.2'!#REF!</definedName>
    <definedName name="__123Graph_C" localSheetId="33" hidden="1">'[2]7.2'!#REF!</definedName>
    <definedName name="__123Graph_C" localSheetId="34" hidden="1">'[2]7.2'!#REF!</definedName>
    <definedName name="__123Graph_C" localSheetId="35" hidden="1">'[2]7.2'!#REF!</definedName>
    <definedName name="__123Graph_C" localSheetId="36" hidden="1">'[2]7.2'!#REF!</definedName>
    <definedName name="__123Graph_C" localSheetId="38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5" hidden="1">#REF!</definedName>
    <definedName name="__123Graph_C" hidden="1">#REF!</definedName>
    <definedName name="__123Graph_D" localSheetId="1" hidden="1">#REF!</definedName>
    <definedName name="__123Graph_D" localSheetId="2" hidden="1">#REF!</definedName>
    <definedName name="__123Graph_D" localSheetId="4" hidden="1">#REF!</definedName>
    <definedName name="__123Graph_D" localSheetId="6" hidden="1">#REF!</definedName>
    <definedName name="__123Graph_D" localSheetId="8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2" hidden="1">#REF!</definedName>
    <definedName name="__123Graph_D" localSheetId="21" hidden="1">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30" hidden="1">#REF!</definedName>
    <definedName name="__123Graph_D" localSheetId="31" hidden="1">#REF!</definedName>
    <definedName name="__123Graph_D" localSheetId="32" hidden="1">#REF!</definedName>
    <definedName name="__123Graph_D" localSheetId="33" hidden="1">#REF!</definedName>
    <definedName name="__123Graph_D" localSheetId="34" hidden="1">#REF!</definedName>
    <definedName name="__123Graph_D" localSheetId="35" hidden="1">#REF!</definedName>
    <definedName name="__123Graph_D" localSheetId="36" hidden="1">#REF!</definedName>
    <definedName name="__123Graph_D" localSheetId="38" hidden="1">#REF!</definedName>
    <definedName name="__123Graph_D" localSheetId="41" hidden="1">#REF!</definedName>
    <definedName name="__123Graph_D" localSheetId="42" hidden="1">#REF!</definedName>
    <definedName name="__123Graph_D" localSheetId="43" hidden="1">#REF!</definedName>
    <definedName name="__123Graph_D" localSheetId="45" hidden="1">#REF!</definedName>
    <definedName name="__123Graph_D" hidden="1">#REF!</definedName>
    <definedName name="__123Graph_E" localSheetId="1" hidden="1">#REF!</definedName>
    <definedName name="__123Graph_E" localSheetId="2" hidden="1">#REF!</definedName>
    <definedName name="__123Graph_E" localSheetId="4" hidden="1">#REF!</definedName>
    <definedName name="__123Graph_E" localSheetId="6" hidden="1">#REF!</definedName>
    <definedName name="__123Graph_E" localSheetId="8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7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2" hidden="1">#REF!</definedName>
    <definedName name="__123Graph_E" localSheetId="21" hidden="1">#REF!</definedName>
    <definedName name="__123Graph_E" localSheetId="23" hidden="1">#REF!</definedName>
    <definedName name="__123Graph_E" localSheetId="24" hidden="1">#REF!</definedName>
    <definedName name="__123Graph_E" localSheetId="25" hidden="1">#REF!</definedName>
    <definedName name="__123Graph_E" localSheetId="26" hidden="1">#REF!</definedName>
    <definedName name="__123Graph_E" localSheetId="27" hidden="1">#REF!</definedName>
    <definedName name="__123Graph_E" localSheetId="28" hidden="1">#REF!</definedName>
    <definedName name="__123Graph_E" localSheetId="29" hidden="1">#REF!</definedName>
    <definedName name="__123Graph_E" localSheetId="30" hidden="1">#REF!</definedName>
    <definedName name="__123Graph_E" localSheetId="31" hidden="1">#REF!</definedName>
    <definedName name="__123Graph_E" localSheetId="32" hidden="1">#REF!</definedName>
    <definedName name="__123Graph_E" localSheetId="33" hidden="1">#REF!</definedName>
    <definedName name="__123Graph_E" localSheetId="34" hidden="1">#REF!</definedName>
    <definedName name="__123Graph_E" localSheetId="35" hidden="1">#REF!</definedName>
    <definedName name="__123Graph_E" localSheetId="36" hidden="1">#REF!</definedName>
    <definedName name="__123Graph_E" localSheetId="38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5" hidden="1">#REF!</definedName>
    <definedName name="__123Graph_E" hidden="1">#REF!</definedName>
    <definedName name="__123Graph_F" localSheetId="1" hidden="1">#REF!</definedName>
    <definedName name="__123Graph_F" localSheetId="2" hidden="1">#REF!</definedName>
    <definedName name="__123Graph_F" localSheetId="4" hidden="1">#REF!</definedName>
    <definedName name="__123Graph_F" localSheetId="6" hidden="1">#REF!</definedName>
    <definedName name="__123Graph_F" localSheetId="8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2" hidden="1">#REF!</definedName>
    <definedName name="__123Graph_F" localSheetId="21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33" hidden="1">#REF!</definedName>
    <definedName name="__123Graph_F" localSheetId="34" hidden="1">#REF!</definedName>
    <definedName name="__123Graph_F" localSheetId="35" hidden="1">#REF!</definedName>
    <definedName name="__123Graph_F" localSheetId="36" hidden="1">#REF!</definedName>
    <definedName name="__123Graph_F" localSheetId="38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5" hidden="1">#REF!</definedName>
    <definedName name="__123Graph_F" hidden="1">#REF!</definedName>
    <definedName name="__123Graph_X" localSheetId="1" hidden="1">'[4]4.8'!#REF!</definedName>
    <definedName name="__123Graph_X" localSheetId="2" hidden="1">'[4]4.8'!#REF!</definedName>
    <definedName name="__123Graph_X" localSheetId="4" hidden="1">'[4]4.8'!#REF!</definedName>
    <definedName name="__123Graph_X" localSheetId="6" hidden="1">'[4]4.8'!#REF!</definedName>
    <definedName name="__123Graph_X" localSheetId="8" hidden="1">'[4]4.8'!#REF!</definedName>
    <definedName name="__123Graph_X" localSheetId="10" hidden="1">'[4]4.8'!#REF!</definedName>
    <definedName name="__123Graph_X" localSheetId="11" hidden="1">'[4]4.8'!#REF!</definedName>
    <definedName name="__123Graph_X" localSheetId="12" hidden="1">'[4]4.8'!#REF!</definedName>
    <definedName name="__123Graph_X" localSheetId="13" hidden="1">'[4]4.8'!#REF!</definedName>
    <definedName name="__123Graph_X" localSheetId="14" hidden="1">'[4]4.8'!#REF!</definedName>
    <definedName name="__123Graph_X" localSheetId="15" hidden="1">'[4]4.8'!#REF!</definedName>
    <definedName name="__123Graph_X" localSheetId="16" hidden="1">'[4]4.8'!#REF!</definedName>
    <definedName name="__123Graph_X" localSheetId="17" hidden="1">'[4]4.8'!#REF!</definedName>
    <definedName name="__123Graph_X" localSheetId="18" hidden="1">'[4]4.8'!#REF!</definedName>
    <definedName name="__123Graph_X" localSheetId="19" hidden="1">'[4]4.8'!#REF!</definedName>
    <definedName name="__123Graph_X" localSheetId="20" hidden="1">'[4]4.8'!#REF!</definedName>
    <definedName name="__123Graph_X" localSheetId="22" hidden="1">'[4]4.8'!#REF!</definedName>
    <definedName name="__123Graph_X" localSheetId="21" hidden="1">'[4]4.8'!#REF!</definedName>
    <definedName name="__123Graph_X" localSheetId="23" hidden="1">'[4]4.8'!#REF!</definedName>
    <definedName name="__123Graph_X" localSheetId="24" hidden="1">'[4]4.8'!#REF!</definedName>
    <definedName name="__123Graph_X" localSheetId="25" hidden="1">'[4]4.8'!#REF!</definedName>
    <definedName name="__123Graph_X" localSheetId="26" hidden="1">'[4]4.8'!#REF!</definedName>
    <definedName name="__123Graph_X" localSheetId="27" hidden="1">'[4]4.8'!#REF!</definedName>
    <definedName name="__123Graph_X" localSheetId="28" hidden="1">'[4]4.8'!#REF!</definedName>
    <definedName name="__123Graph_X" localSheetId="29" hidden="1">'[4]4.8'!#REF!</definedName>
    <definedName name="__123Graph_X" localSheetId="30" hidden="1">'[4]4.8'!#REF!</definedName>
    <definedName name="__123Graph_X" localSheetId="31" hidden="1">'[4]4.8'!#REF!</definedName>
    <definedName name="__123Graph_X" localSheetId="32" hidden="1">'[4]4.8'!#REF!</definedName>
    <definedName name="__123Graph_X" localSheetId="33" hidden="1">'[4]4.8'!#REF!</definedName>
    <definedName name="__123Graph_X" localSheetId="34" hidden="1">'[4]4.8'!#REF!</definedName>
    <definedName name="__123Graph_X" localSheetId="35" hidden="1">'[4]4.8'!#REF!</definedName>
    <definedName name="__123Graph_X" localSheetId="36" hidden="1">'[4]4.8'!#REF!</definedName>
    <definedName name="__123Graph_X" localSheetId="38" hidden="1">'[4]4.8'!#REF!</definedName>
    <definedName name="__123Graph_X" localSheetId="41" hidden="1">'[4]4.8'!#REF!</definedName>
    <definedName name="__123Graph_X" localSheetId="42" hidden="1">'[4]4.8'!#REF!</definedName>
    <definedName name="__123Graph_X" localSheetId="43" hidden="1">'[4]4.8'!#REF!</definedName>
    <definedName name="__123Graph_X" localSheetId="45" hidden="1">'[4]4.8'!#REF!</definedName>
    <definedName name="__123Graph_X" hidden="1">'[4]4.8'!#REF!</definedName>
    <definedName name="__123Graph_X_1" localSheetId="1">#REF!</definedName>
    <definedName name="__123Graph_X_1" localSheetId="2">#REF!</definedName>
    <definedName name="__123Graph_X_1" localSheetId="4">#REF!</definedName>
    <definedName name="__123Graph_X_1" localSheetId="6">#REF!</definedName>
    <definedName name="__123Graph_X_1" localSheetId="8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 localSheetId="17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2">#REF!</definedName>
    <definedName name="__123Graph_X_1" localSheetId="21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33">#REF!</definedName>
    <definedName name="__123Graph_X_1" localSheetId="34">#REF!</definedName>
    <definedName name="__123Graph_X_1" localSheetId="35">#REF!</definedName>
    <definedName name="__123Graph_X_1" localSheetId="36">#REF!</definedName>
    <definedName name="__123Graph_X_1" localSheetId="38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5">#REF!</definedName>
    <definedName name="__123Graph_X_1">#REF!</definedName>
    <definedName name="_7.4a" localSheetId="1" hidden="1">'[5]4.9'!#REF!</definedName>
    <definedName name="_7.4a" localSheetId="2" hidden="1">'[5]4.9'!#REF!</definedName>
    <definedName name="_7.4a" localSheetId="4" hidden="1">'[5]4.9'!#REF!</definedName>
    <definedName name="_7.4a" localSheetId="6" hidden="1">'[5]4.9'!#REF!</definedName>
    <definedName name="_7.4a" localSheetId="8" hidden="1">'[5]4.9'!#REF!</definedName>
    <definedName name="_7.4a" localSheetId="10" hidden="1">'[5]4.9'!#REF!</definedName>
    <definedName name="_7.4a" localSheetId="11" hidden="1">'[5]4.9'!#REF!</definedName>
    <definedName name="_7.4a" localSheetId="12" hidden="1">'[5]4.9'!#REF!</definedName>
    <definedName name="_7.4a" localSheetId="13" hidden="1">'[5]4.9'!#REF!</definedName>
    <definedName name="_7.4a" localSheetId="14" hidden="1">'[5]4.9'!#REF!</definedName>
    <definedName name="_7.4a" localSheetId="15" hidden="1">'[5]4.9'!#REF!</definedName>
    <definedName name="_7.4a" localSheetId="16" hidden="1">'[5]4.9'!#REF!</definedName>
    <definedName name="_7.4a" localSheetId="17" hidden="1">'[5]4.9'!#REF!</definedName>
    <definedName name="_7.4a" localSheetId="18" hidden="1">'[5]4.9'!#REF!</definedName>
    <definedName name="_7.4a" localSheetId="19" hidden="1">'[5]4.9'!#REF!</definedName>
    <definedName name="_7.4a" localSheetId="20" hidden="1">'[5]4.9'!#REF!</definedName>
    <definedName name="_7.4a" localSheetId="22" hidden="1">'[5]4.9'!#REF!</definedName>
    <definedName name="_7.4a" localSheetId="21" hidden="1">'[5]4.9'!#REF!</definedName>
    <definedName name="_7.4a" localSheetId="23" hidden="1">'[5]4.9'!#REF!</definedName>
    <definedName name="_7.4a" localSheetId="24" hidden="1">'[5]4.9'!#REF!</definedName>
    <definedName name="_7.4a" localSheetId="25" hidden="1">'[5]4.9'!#REF!</definedName>
    <definedName name="_7.4a" localSheetId="26" hidden="1">'[5]4.9'!#REF!</definedName>
    <definedName name="_7.4a" localSheetId="27" hidden="1">'[5]4.9'!#REF!</definedName>
    <definedName name="_7.4a" localSheetId="28" hidden="1">'[5]4.9'!#REF!</definedName>
    <definedName name="_7.4a" localSheetId="29" hidden="1">'[5]4.9'!#REF!</definedName>
    <definedName name="_7.4a" localSheetId="30" hidden="1">'[5]4.9'!#REF!</definedName>
    <definedName name="_7.4a" localSheetId="31" hidden="1">'[5]4.9'!#REF!</definedName>
    <definedName name="_7.4a" localSheetId="32" hidden="1">'[5]4.9'!#REF!</definedName>
    <definedName name="_7.4a" localSheetId="33" hidden="1">'[5]4.9'!#REF!</definedName>
    <definedName name="_7.4a" localSheetId="34" hidden="1">'[5]4.9'!#REF!</definedName>
    <definedName name="_7.4a" localSheetId="35" hidden="1">'[5]4.9'!#REF!</definedName>
    <definedName name="_7.4a" localSheetId="36" hidden="1">'[5]4.9'!#REF!</definedName>
    <definedName name="_7.4a" localSheetId="38" hidden="1">'[5]4.9'!#REF!</definedName>
    <definedName name="_7.4a" localSheetId="41" hidden="1">'[5]4.9'!#REF!</definedName>
    <definedName name="_7.4a" localSheetId="42" hidden="1">'[5]4.9'!#REF!</definedName>
    <definedName name="_7.4a" localSheetId="43" hidden="1">'[5]4.9'!#REF!</definedName>
    <definedName name="_7.4a" localSheetId="45" hidden="1">'[5]4.9'!#REF!</definedName>
    <definedName name="_7.4a" hidden="1">'[5]4.9'!#REF!</definedName>
    <definedName name="_xlnm._FilterDatabase" localSheetId="0" hidden="1">'50'!$C$1:$C$94</definedName>
    <definedName name="_xlnm._FilterDatabase" localSheetId="7" hidden="1">'54'!$D$1:$D$146</definedName>
    <definedName name="_xlnm._FilterDatabase" localSheetId="23" hidden="1">'58_samb'!$C$1:$C$69</definedName>
    <definedName name="_Parse_Out" localSheetId="1" hidden="1">#REF!</definedName>
    <definedName name="_Parse_Out" localSheetId="2" hidden="1">#REF!</definedName>
    <definedName name="_Parse_Out" localSheetId="4" hidden="1">#REF!</definedName>
    <definedName name="_Parse_Out" localSheetId="6" hidden="1">#REF!</definedName>
    <definedName name="_Parse_Out" localSheetId="8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localSheetId="17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2" hidden="1">#REF!</definedName>
    <definedName name="_Parse_Out" localSheetId="21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33" hidden="1">#REF!</definedName>
    <definedName name="_Parse_Out" localSheetId="34" hidden="1">#REF!</definedName>
    <definedName name="_Parse_Out" localSheetId="35" hidden="1">#REF!</definedName>
    <definedName name="_Parse_Out" localSheetId="36" hidden="1">#REF!</definedName>
    <definedName name="_Parse_Out" localSheetId="38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5" hidden="1">#REF!</definedName>
    <definedName name="_Parse_Out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6" hidden="1">#REF!</definedName>
    <definedName name="a" localSheetId="8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2" hidden="1">#REF!</definedName>
    <definedName name="a" localSheetId="21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33" hidden="1">#REF!</definedName>
    <definedName name="a" localSheetId="34" hidden="1">#REF!</definedName>
    <definedName name="a" localSheetId="35" hidden="1">#REF!</definedName>
    <definedName name="a" localSheetId="36" hidden="1">#REF!</definedName>
    <definedName name="a" localSheetId="38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5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4" hidden="1">#REF!</definedName>
    <definedName name="aa" localSheetId="6" hidden="1">#REF!</definedName>
    <definedName name="aa" localSheetId="8" hidden="1">#REF!</definedName>
    <definedName name="aa" localSheetId="10" hidden="1">#REF!</definedName>
    <definedName name="aa" localSheetId="11" hidden="1">#REF!</definedName>
    <definedName name="aa" localSheetId="12" hidden="1">#REF!</definedName>
    <definedName name="aa" localSheetId="13" hidden="1">#REF!</definedName>
    <definedName name="aa" localSheetId="14" hidden="1">#REF!</definedName>
    <definedName name="aa" localSheetId="15" hidden="1">#REF!</definedName>
    <definedName name="aa" localSheetId="16" hidden="1">#REF!</definedName>
    <definedName name="aa" localSheetId="17" hidden="1">#REF!</definedName>
    <definedName name="aa" localSheetId="18" hidden="1">#REF!</definedName>
    <definedName name="aa" localSheetId="19" hidden="1">#REF!</definedName>
    <definedName name="aa" localSheetId="20" hidden="1">#REF!</definedName>
    <definedName name="aa" localSheetId="22" hidden="1">#REF!</definedName>
    <definedName name="aa" localSheetId="21" hidden="1">#REF!</definedName>
    <definedName name="aa" localSheetId="23" hidden="1">#REF!</definedName>
    <definedName name="aa" localSheetId="24" hidden="1">#REF!</definedName>
    <definedName name="aa" localSheetId="25" hidden="1">#REF!</definedName>
    <definedName name="aa" localSheetId="26" hidden="1">#REF!</definedName>
    <definedName name="aa" localSheetId="27" hidden="1">#REF!</definedName>
    <definedName name="aa" localSheetId="28" hidden="1">#REF!</definedName>
    <definedName name="aa" localSheetId="29" hidden="1">#REF!</definedName>
    <definedName name="aa" localSheetId="30" hidden="1">#REF!</definedName>
    <definedName name="aa" localSheetId="31" hidden="1">#REF!</definedName>
    <definedName name="aa" localSheetId="32" hidden="1">#REF!</definedName>
    <definedName name="aa" localSheetId="33" hidden="1">#REF!</definedName>
    <definedName name="aa" localSheetId="34" hidden="1">#REF!</definedName>
    <definedName name="aa" localSheetId="35" hidden="1">#REF!</definedName>
    <definedName name="aa" localSheetId="36" hidden="1">#REF!</definedName>
    <definedName name="aa" localSheetId="38" hidden="1">#REF!</definedName>
    <definedName name="aa" localSheetId="41" hidden="1">#REF!</definedName>
    <definedName name="aa" localSheetId="42" hidden="1">#REF!</definedName>
    <definedName name="aa" localSheetId="43" hidden="1">#REF!</definedName>
    <definedName name="aa" localSheetId="45" hidden="1">#REF!</definedName>
    <definedName name="aa" hidden="1">#REF!</definedName>
    <definedName name="aaa" localSheetId="1">#REF!</definedName>
    <definedName name="aaa" localSheetId="2">#REF!</definedName>
    <definedName name="aaa" localSheetId="4">#REF!</definedName>
    <definedName name="aaa" localSheetId="6">#REF!</definedName>
    <definedName name="aaa" localSheetId="8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7">#REF!</definedName>
    <definedName name="aaa" localSheetId="18">#REF!</definedName>
    <definedName name="aaa" localSheetId="19">#REF!</definedName>
    <definedName name="aaa" localSheetId="20">#REF!</definedName>
    <definedName name="aaa" localSheetId="22">#REF!</definedName>
    <definedName name="aaa" localSheetId="21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33">#REF!</definedName>
    <definedName name="aaa" localSheetId="34">#REF!</definedName>
    <definedName name="aaa" localSheetId="35">#REF!</definedName>
    <definedName name="aaa" localSheetId="36">#REF!</definedName>
    <definedName name="aaa" localSheetId="38">#REF!</definedName>
    <definedName name="aaa" localSheetId="41">#REF!</definedName>
    <definedName name="aaa" localSheetId="42">#REF!</definedName>
    <definedName name="aaa" localSheetId="43">#REF!</definedName>
    <definedName name="aaa" localSheetId="45">#REF!</definedName>
    <definedName name="aaa">#REF!</definedName>
    <definedName name="aaab" localSheetId="1">#REF!</definedName>
    <definedName name="aaab" localSheetId="2">#REF!</definedName>
    <definedName name="aaab" localSheetId="4">#REF!</definedName>
    <definedName name="aaab" localSheetId="6">#REF!</definedName>
    <definedName name="aaab" localSheetId="8">#REF!</definedName>
    <definedName name="aaab" localSheetId="10">#REF!</definedName>
    <definedName name="aaab" localSheetId="11">#REF!</definedName>
    <definedName name="aaab" localSheetId="12">#REF!</definedName>
    <definedName name="aaab" localSheetId="13">#REF!</definedName>
    <definedName name="aaab" localSheetId="14">#REF!</definedName>
    <definedName name="aaab" localSheetId="15">#REF!</definedName>
    <definedName name="aaab" localSheetId="16">#REF!</definedName>
    <definedName name="aaab" localSheetId="17">#REF!</definedName>
    <definedName name="aaab" localSheetId="18">#REF!</definedName>
    <definedName name="aaab" localSheetId="19">#REF!</definedName>
    <definedName name="aaab" localSheetId="20">#REF!</definedName>
    <definedName name="aaab" localSheetId="22">#REF!</definedName>
    <definedName name="aaab" localSheetId="21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33">#REF!</definedName>
    <definedName name="aaab" localSheetId="34">#REF!</definedName>
    <definedName name="aaab" localSheetId="35">#REF!</definedName>
    <definedName name="aaab" localSheetId="36">#REF!</definedName>
    <definedName name="aaab" localSheetId="38">#REF!</definedName>
    <definedName name="aaab" localSheetId="41">#REF!</definedName>
    <definedName name="aaab" localSheetId="42">#REF!</definedName>
    <definedName name="aaab" localSheetId="43">#REF!</definedName>
    <definedName name="aaab" localSheetId="45">#REF!</definedName>
    <definedName name="aaab">#REF!</definedName>
    <definedName name="aaad" localSheetId="1">#REF!</definedName>
    <definedName name="aaad" localSheetId="2">#REF!</definedName>
    <definedName name="aaad" localSheetId="4">#REF!</definedName>
    <definedName name="aaad" localSheetId="6">#REF!</definedName>
    <definedName name="aaad" localSheetId="8">#REF!</definedName>
    <definedName name="aaad" localSheetId="10">#REF!</definedName>
    <definedName name="aaad" localSheetId="11">#REF!</definedName>
    <definedName name="aaad" localSheetId="12">#REF!</definedName>
    <definedName name="aaad" localSheetId="13">#REF!</definedName>
    <definedName name="aaad" localSheetId="14">#REF!</definedName>
    <definedName name="aaad" localSheetId="15">#REF!</definedName>
    <definedName name="aaad" localSheetId="16">#REF!</definedName>
    <definedName name="aaad" localSheetId="17">#REF!</definedName>
    <definedName name="aaad" localSheetId="18">#REF!</definedName>
    <definedName name="aaad" localSheetId="19">#REF!</definedName>
    <definedName name="aaad" localSheetId="20">#REF!</definedName>
    <definedName name="aaad" localSheetId="22">#REF!</definedName>
    <definedName name="aaad" localSheetId="21">#REF!</definedName>
    <definedName name="aaad" localSheetId="23">#REF!</definedName>
    <definedName name="aaad" localSheetId="24">#REF!</definedName>
    <definedName name="aaad" localSheetId="25">#REF!</definedName>
    <definedName name="aaad" localSheetId="26">#REF!</definedName>
    <definedName name="aaad" localSheetId="27">#REF!</definedName>
    <definedName name="aaad" localSheetId="28">#REF!</definedName>
    <definedName name="aaad" localSheetId="29">#REF!</definedName>
    <definedName name="aaad" localSheetId="30">#REF!</definedName>
    <definedName name="aaad" localSheetId="31">#REF!</definedName>
    <definedName name="aaad" localSheetId="32">#REF!</definedName>
    <definedName name="aaad" localSheetId="33">#REF!</definedName>
    <definedName name="aaad" localSheetId="34">#REF!</definedName>
    <definedName name="aaad" localSheetId="35">#REF!</definedName>
    <definedName name="aaad" localSheetId="36">#REF!</definedName>
    <definedName name="aaad" localSheetId="38">#REF!</definedName>
    <definedName name="aaad" localSheetId="41">#REF!</definedName>
    <definedName name="aaad" localSheetId="42">#REF!</definedName>
    <definedName name="aaad" localSheetId="43">#REF!</definedName>
    <definedName name="aaad" localSheetId="45">#REF!</definedName>
    <definedName name="aaad">#REF!</definedName>
    <definedName name="aaart" localSheetId="1">#REF!</definedName>
    <definedName name="aaart" localSheetId="2">#REF!</definedName>
    <definedName name="aaart" localSheetId="4">#REF!</definedName>
    <definedName name="aaart" localSheetId="6">#REF!</definedName>
    <definedName name="aaart" localSheetId="8">#REF!</definedName>
    <definedName name="aaart" localSheetId="10">#REF!</definedName>
    <definedName name="aaart" localSheetId="11">#REF!</definedName>
    <definedName name="aaart" localSheetId="12">#REF!</definedName>
    <definedName name="aaart" localSheetId="13">#REF!</definedName>
    <definedName name="aaart" localSheetId="14">#REF!</definedName>
    <definedName name="aaart" localSheetId="15">#REF!</definedName>
    <definedName name="aaart" localSheetId="16">#REF!</definedName>
    <definedName name="aaart" localSheetId="17">#REF!</definedName>
    <definedName name="aaart" localSheetId="18">#REF!</definedName>
    <definedName name="aaart" localSheetId="19">#REF!</definedName>
    <definedName name="aaart" localSheetId="20">#REF!</definedName>
    <definedName name="aaart" localSheetId="22">#REF!</definedName>
    <definedName name="aaart" localSheetId="21">#REF!</definedName>
    <definedName name="aaart" localSheetId="23">#REF!</definedName>
    <definedName name="aaart" localSheetId="24">#REF!</definedName>
    <definedName name="aaart" localSheetId="25">#REF!</definedName>
    <definedName name="aaart" localSheetId="26">#REF!</definedName>
    <definedName name="aaart" localSheetId="27">#REF!</definedName>
    <definedName name="aaart" localSheetId="28">#REF!</definedName>
    <definedName name="aaart" localSheetId="29">#REF!</definedName>
    <definedName name="aaart" localSheetId="30">#REF!</definedName>
    <definedName name="aaart" localSheetId="31">#REF!</definedName>
    <definedName name="aaart" localSheetId="32">#REF!</definedName>
    <definedName name="aaart" localSheetId="33">#REF!</definedName>
    <definedName name="aaart" localSheetId="34">#REF!</definedName>
    <definedName name="aaart" localSheetId="35">#REF!</definedName>
    <definedName name="aaart" localSheetId="36">#REF!</definedName>
    <definedName name="aaart" localSheetId="38">#REF!</definedName>
    <definedName name="aaart" localSheetId="41">#REF!</definedName>
    <definedName name="aaart" localSheetId="42">#REF!</definedName>
    <definedName name="aaart" localSheetId="43">#REF!</definedName>
    <definedName name="aaart" localSheetId="45">#REF!</definedName>
    <definedName name="aaart">#REF!</definedName>
    <definedName name="aaatr" localSheetId="1">#REF!</definedName>
    <definedName name="aaatr" localSheetId="2">#REF!</definedName>
    <definedName name="aaatr" localSheetId="4">#REF!</definedName>
    <definedName name="aaatr" localSheetId="6">#REF!</definedName>
    <definedName name="aaatr" localSheetId="8">#REF!</definedName>
    <definedName name="aaatr" localSheetId="10">#REF!</definedName>
    <definedName name="aaatr" localSheetId="11">#REF!</definedName>
    <definedName name="aaatr" localSheetId="12">#REF!</definedName>
    <definedName name="aaatr" localSheetId="13">#REF!</definedName>
    <definedName name="aaatr" localSheetId="14">#REF!</definedName>
    <definedName name="aaatr" localSheetId="15">#REF!</definedName>
    <definedName name="aaatr" localSheetId="16">#REF!</definedName>
    <definedName name="aaatr" localSheetId="17">#REF!</definedName>
    <definedName name="aaatr" localSheetId="18">#REF!</definedName>
    <definedName name="aaatr" localSheetId="19">#REF!</definedName>
    <definedName name="aaatr" localSheetId="20">#REF!</definedName>
    <definedName name="aaatr" localSheetId="22">#REF!</definedName>
    <definedName name="aaatr" localSheetId="21">#REF!</definedName>
    <definedName name="aaatr" localSheetId="23">#REF!</definedName>
    <definedName name="aaatr" localSheetId="24">#REF!</definedName>
    <definedName name="aaatr" localSheetId="25">#REF!</definedName>
    <definedName name="aaatr" localSheetId="26">#REF!</definedName>
    <definedName name="aaatr" localSheetId="27">#REF!</definedName>
    <definedName name="aaatr" localSheetId="28">#REF!</definedName>
    <definedName name="aaatr" localSheetId="29">#REF!</definedName>
    <definedName name="aaatr" localSheetId="30">#REF!</definedName>
    <definedName name="aaatr" localSheetId="31">#REF!</definedName>
    <definedName name="aaatr" localSheetId="32">#REF!</definedName>
    <definedName name="aaatr" localSheetId="33">#REF!</definedName>
    <definedName name="aaatr" localSheetId="34">#REF!</definedName>
    <definedName name="aaatr" localSheetId="35">#REF!</definedName>
    <definedName name="aaatr" localSheetId="36">#REF!</definedName>
    <definedName name="aaatr" localSheetId="38">#REF!</definedName>
    <definedName name="aaatr" localSheetId="41">#REF!</definedName>
    <definedName name="aaatr" localSheetId="42">#REF!</definedName>
    <definedName name="aaatr" localSheetId="43">#REF!</definedName>
    <definedName name="aaatr" localSheetId="45">#REF!</definedName>
    <definedName name="aaatr">#REF!</definedName>
    <definedName name="abggg" localSheetId="1" hidden="1">'[5]4.9'!#REF!</definedName>
    <definedName name="abggg" localSheetId="2" hidden="1">'[5]4.9'!#REF!</definedName>
    <definedName name="abggg" localSheetId="4" hidden="1">'[5]4.9'!#REF!</definedName>
    <definedName name="abggg" localSheetId="6" hidden="1">'[5]4.9'!#REF!</definedName>
    <definedName name="abggg" localSheetId="8" hidden="1">'[5]4.9'!#REF!</definedName>
    <definedName name="abggg" localSheetId="10" hidden="1">'[5]4.9'!#REF!</definedName>
    <definedName name="abggg" localSheetId="11" hidden="1">'[5]4.9'!#REF!</definedName>
    <definedName name="abggg" localSheetId="12" hidden="1">'[5]4.9'!#REF!</definedName>
    <definedName name="abggg" localSheetId="13" hidden="1">'[5]4.9'!#REF!</definedName>
    <definedName name="abggg" localSheetId="14" hidden="1">'[5]4.9'!#REF!</definedName>
    <definedName name="abggg" localSheetId="15" hidden="1">'[5]4.9'!#REF!</definedName>
    <definedName name="abggg" localSheetId="16" hidden="1">'[5]4.9'!#REF!</definedName>
    <definedName name="abggg" localSheetId="17" hidden="1">'[5]4.9'!#REF!</definedName>
    <definedName name="abggg" localSheetId="18" hidden="1">'[5]4.9'!#REF!</definedName>
    <definedName name="abggg" localSheetId="19" hidden="1">'[5]4.9'!#REF!</definedName>
    <definedName name="abggg" localSheetId="20" hidden="1">'[5]4.9'!#REF!</definedName>
    <definedName name="abggg" localSheetId="22" hidden="1">'[5]4.9'!#REF!</definedName>
    <definedName name="abggg" localSheetId="21" hidden="1">'[5]4.9'!#REF!</definedName>
    <definedName name="abggg" localSheetId="23" hidden="1">'[5]4.9'!#REF!</definedName>
    <definedName name="abggg" localSheetId="24" hidden="1">'[5]4.9'!#REF!</definedName>
    <definedName name="abggg" localSheetId="25" hidden="1">'[5]4.9'!#REF!</definedName>
    <definedName name="abggg" localSheetId="26" hidden="1">'[5]4.9'!#REF!</definedName>
    <definedName name="abggg" localSheetId="27" hidden="1">'[5]4.9'!#REF!</definedName>
    <definedName name="abggg" localSheetId="28" hidden="1">'[5]4.9'!#REF!</definedName>
    <definedName name="abggg" localSheetId="29" hidden="1">'[5]4.9'!#REF!</definedName>
    <definedName name="abggg" localSheetId="30" hidden="1">'[5]4.9'!#REF!</definedName>
    <definedName name="abggg" localSheetId="31" hidden="1">'[5]4.9'!#REF!</definedName>
    <definedName name="abggg" localSheetId="32" hidden="1">'[5]4.9'!#REF!</definedName>
    <definedName name="abggg" localSheetId="33" hidden="1">'[5]4.9'!#REF!</definedName>
    <definedName name="abggg" localSheetId="34" hidden="1">'[5]4.9'!#REF!</definedName>
    <definedName name="abggg" localSheetId="35" hidden="1">'[5]4.9'!#REF!</definedName>
    <definedName name="abggg" localSheetId="36" hidden="1">'[5]4.9'!#REF!</definedName>
    <definedName name="abggg" localSheetId="38" hidden="1">'[5]4.9'!#REF!</definedName>
    <definedName name="abggg" localSheetId="41" hidden="1">'[5]4.9'!#REF!</definedName>
    <definedName name="abggg" localSheetId="42" hidden="1">'[5]4.9'!#REF!</definedName>
    <definedName name="abggg" localSheetId="43" hidden="1">'[5]4.9'!#REF!</definedName>
    <definedName name="abggg" localSheetId="45" hidden="1">'[5]4.9'!#REF!</definedName>
    <definedName name="abggg" hidden="1">'[5]4.9'!#REF!</definedName>
    <definedName name="afaf" localSheetId="1" hidden="1">'[5]4.9'!#REF!</definedName>
    <definedName name="afaf" localSheetId="2" hidden="1">'[5]4.9'!#REF!</definedName>
    <definedName name="afaf" localSheetId="4" hidden="1">'[5]4.9'!#REF!</definedName>
    <definedName name="afaf" localSheetId="6" hidden="1">'[5]4.9'!#REF!</definedName>
    <definedName name="afaf" localSheetId="8" hidden="1">'[5]4.9'!#REF!</definedName>
    <definedName name="afaf" localSheetId="10" hidden="1">'[5]4.9'!#REF!</definedName>
    <definedName name="afaf" localSheetId="11" hidden="1">'[5]4.9'!#REF!</definedName>
    <definedName name="afaf" localSheetId="12" hidden="1">'[5]4.9'!#REF!</definedName>
    <definedName name="afaf" localSheetId="13" hidden="1">'[5]4.9'!#REF!</definedName>
    <definedName name="afaf" localSheetId="14" hidden="1">'[5]4.9'!#REF!</definedName>
    <definedName name="afaf" localSheetId="15" hidden="1">'[5]4.9'!#REF!</definedName>
    <definedName name="afaf" localSheetId="16" hidden="1">'[5]4.9'!#REF!</definedName>
    <definedName name="afaf" localSheetId="17" hidden="1">'[5]4.9'!#REF!</definedName>
    <definedName name="afaf" localSheetId="18" hidden="1">'[5]4.9'!#REF!</definedName>
    <definedName name="afaf" localSheetId="19" hidden="1">'[5]4.9'!#REF!</definedName>
    <definedName name="afaf" localSheetId="20" hidden="1">'[5]4.9'!#REF!</definedName>
    <definedName name="afaf" localSheetId="22" hidden="1">'[5]4.9'!#REF!</definedName>
    <definedName name="afaf" localSheetId="21" hidden="1">'[5]4.9'!#REF!</definedName>
    <definedName name="afaf" localSheetId="23" hidden="1">'[5]4.9'!#REF!</definedName>
    <definedName name="afaf" localSheetId="24" hidden="1">'[5]4.9'!#REF!</definedName>
    <definedName name="afaf" localSheetId="25" hidden="1">'[5]4.9'!#REF!</definedName>
    <definedName name="afaf" localSheetId="26" hidden="1">'[5]4.9'!#REF!</definedName>
    <definedName name="afaf" localSheetId="27" hidden="1">'[5]4.9'!#REF!</definedName>
    <definedName name="afaf" localSheetId="28" hidden="1">'[5]4.9'!#REF!</definedName>
    <definedName name="afaf" localSheetId="29" hidden="1">'[5]4.9'!#REF!</definedName>
    <definedName name="afaf" localSheetId="30" hidden="1">'[5]4.9'!#REF!</definedName>
    <definedName name="afaf" localSheetId="31" hidden="1">'[5]4.9'!#REF!</definedName>
    <definedName name="afaf" localSheetId="32" hidden="1">'[5]4.9'!#REF!</definedName>
    <definedName name="afaf" localSheetId="33" hidden="1">'[5]4.9'!#REF!</definedName>
    <definedName name="afaf" localSheetId="34" hidden="1">'[5]4.9'!#REF!</definedName>
    <definedName name="afaf" localSheetId="35" hidden="1">'[5]4.9'!#REF!</definedName>
    <definedName name="afaf" localSheetId="36" hidden="1">'[5]4.9'!#REF!</definedName>
    <definedName name="afaf" localSheetId="38" hidden="1">'[5]4.9'!#REF!</definedName>
    <definedName name="afaf" localSheetId="41" hidden="1">'[5]4.9'!#REF!</definedName>
    <definedName name="afaf" localSheetId="42" hidden="1">'[5]4.9'!#REF!</definedName>
    <definedName name="afaf" localSheetId="43" hidden="1">'[5]4.9'!#REF!</definedName>
    <definedName name="afaf" localSheetId="45" hidden="1">'[5]4.9'!#REF!</definedName>
    <definedName name="afaf" hidden="1">'[5]4.9'!#REF!</definedName>
    <definedName name="as" localSheetId="1" hidden="1">#REF!</definedName>
    <definedName name="as" localSheetId="2" hidden="1">#REF!</definedName>
    <definedName name="as" localSheetId="4" hidden="1">#REF!</definedName>
    <definedName name="as" localSheetId="6" hidden="1">#REF!</definedName>
    <definedName name="as" localSheetId="8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localSheetId="17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2" hidden="1">#REF!</definedName>
    <definedName name="as" localSheetId="21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33" hidden="1">#REF!</definedName>
    <definedName name="as" localSheetId="34" hidden="1">#REF!</definedName>
    <definedName name="as" localSheetId="35" hidden="1">#REF!</definedName>
    <definedName name="as" localSheetId="36" hidden="1">#REF!</definedName>
    <definedName name="as" localSheetId="38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5" hidden="1">#REF!</definedName>
    <definedName name="as" hidden="1">#REF!</definedName>
    <definedName name="ass" localSheetId="1" hidden="1">'[6]4.8'!#REF!</definedName>
    <definedName name="ass" localSheetId="2" hidden="1">'[6]4.8'!#REF!</definedName>
    <definedName name="ass" localSheetId="4" hidden="1">'[6]4.8'!#REF!</definedName>
    <definedName name="ass" localSheetId="6" hidden="1">'[6]4.8'!#REF!</definedName>
    <definedName name="ass" localSheetId="8" hidden="1">'[6]4.8'!#REF!</definedName>
    <definedName name="ass" localSheetId="10" hidden="1">'[6]4.8'!#REF!</definedName>
    <definedName name="ass" localSheetId="11" hidden="1">'[6]4.8'!#REF!</definedName>
    <definedName name="ass" localSheetId="12" hidden="1">'[6]4.8'!#REF!</definedName>
    <definedName name="ass" localSheetId="13" hidden="1">'[6]4.8'!#REF!</definedName>
    <definedName name="ass" localSheetId="14" hidden="1">'[6]4.8'!#REF!</definedName>
    <definedName name="ass" localSheetId="15" hidden="1">'[6]4.8'!#REF!</definedName>
    <definedName name="ass" localSheetId="16" hidden="1">'[6]4.8'!#REF!</definedName>
    <definedName name="ass" localSheetId="17" hidden="1">'[6]4.8'!#REF!</definedName>
    <definedName name="ass" localSheetId="18" hidden="1">'[6]4.8'!#REF!</definedName>
    <definedName name="ass" localSheetId="19" hidden="1">'[6]4.8'!#REF!</definedName>
    <definedName name="ass" localSheetId="20" hidden="1">'[6]4.8'!#REF!</definedName>
    <definedName name="ass" localSheetId="22" hidden="1">'[6]4.8'!#REF!</definedName>
    <definedName name="ass" localSheetId="21" hidden="1">'[6]4.8'!#REF!</definedName>
    <definedName name="ass" localSheetId="23" hidden="1">'[6]4.8'!#REF!</definedName>
    <definedName name="ass" localSheetId="24" hidden="1">'[6]4.8'!#REF!</definedName>
    <definedName name="ass" localSheetId="25" hidden="1">'[6]4.8'!#REF!</definedName>
    <definedName name="ass" localSheetId="26" hidden="1">'[6]4.8'!#REF!</definedName>
    <definedName name="ass" localSheetId="27" hidden="1">'[6]4.8'!#REF!</definedName>
    <definedName name="ass" localSheetId="28" hidden="1">'[6]4.8'!#REF!</definedName>
    <definedName name="ass" localSheetId="29" hidden="1">'[6]4.8'!#REF!</definedName>
    <definedName name="ass" localSheetId="30" hidden="1">'[6]4.8'!#REF!</definedName>
    <definedName name="ass" localSheetId="31" hidden="1">'[6]4.8'!#REF!</definedName>
    <definedName name="ass" localSheetId="32" hidden="1">'[6]4.8'!#REF!</definedName>
    <definedName name="ass" localSheetId="33" hidden="1">'[6]4.8'!#REF!</definedName>
    <definedName name="ass" localSheetId="34" hidden="1">'[6]4.8'!#REF!</definedName>
    <definedName name="ass" localSheetId="35" hidden="1">'[6]4.8'!#REF!</definedName>
    <definedName name="ass" localSheetId="36" hidden="1">'[6]4.8'!#REF!</definedName>
    <definedName name="ass" localSheetId="38" hidden="1">'[6]4.8'!#REF!</definedName>
    <definedName name="ass" localSheetId="41" hidden="1">'[6]4.8'!#REF!</definedName>
    <definedName name="ass" localSheetId="42" hidden="1">'[6]4.8'!#REF!</definedName>
    <definedName name="ass" localSheetId="43" hidden="1">'[7]4.8'!#REF!</definedName>
    <definedName name="ass" localSheetId="45" hidden="1">'[6]4.8'!#REF!</definedName>
    <definedName name="ass" hidden="1">'[6]4.8'!#REF!</definedName>
    <definedName name="Asset91" localSheetId="1">#REF!</definedName>
    <definedName name="Asset91" localSheetId="2">#REF!</definedName>
    <definedName name="Asset91" localSheetId="4">#REF!</definedName>
    <definedName name="Asset91" localSheetId="6">#REF!</definedName>
    <definedName name="Asset91" localSheetId="8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5">#REF!</definedName>
    <definedName name="Asset91" localSheetId="16">#REF!</definedName>
    <definedName name="Asset91" localSheetId="17">#REF!</definedName>
    <definedName name="Asset91" localSheetId="18">#REF!</definedName>
    <definedName name="Asset91" localSheetId="19">#REF!</definedName>
    <definedName name="Asset91" localSheetId="20">#REF!</definedName>
    <definedName name="Asset91" localSheetId="22">#REF!</definedName>
    <definedName name="Asset91" localSheetId="21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33">#REF!</definedName>
    <definedName name="Asset91" localSheetId="34">#REF!</definedName>
    <definedName name="Asset91" localSheetId="35">#REF!</definedName>
    <definedName name="Asset91" localSheetId="36">#REF!</definedName>
    <definedName name="Asset91" localSheetId="38">#REF!</definedName>
    <definedName name="Asset91" localSheetId="41">#REF!</definedName>
    <definedName name="Asset91" localSheetId="42">#REF!</definedName>
    <definedName name="Asset91" localSheetId="43">#REF!</definedName>
    <definedName name="Asset91" localSheetId="45">#REF!</definedName>
    <definedName name="Asset91">#REF!</definedName>
    <definedName name="Asset92" localSheetId="1">#REF!</definedName>
    <definedName name="Asset92" localSheetId="2">#REF!</definedName>
    <definedName name="Asset92" localSheetId="4">#REF!</definedName>
    <definedName name="Asset92" localSheetId="6">#REF!</definedName>
    <definedName name="Asset92" localSheetId="8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5">#REF!</definedName>
    <definedName name="Asset92" localSheetId="16">#REF!</definedName>
    <definedName name="Asset92" localSheetId="17">#REF!</definedName>
    <definedName name="Asset92" localSheetId="18">#REF!</definedName>
    <definedName name="Asset92" localSheetId="19">#REF!</definedName>
    <definedName name="Asset92" localSheetId="20">#REF!</definedName>
    <definedName name="Asset92" localSheetId="22">#REF!</definedName>
    <definedName name="Asset92" localSheetId="21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33">#REF!</definedName>
    <definedName name="Asset92" localSheetId="34">#REF!</definedName>
    <definedName name="Asset92" localSheetId="35">#REF!</definedName>
    <definedName name="Asset92" localSheetId="36">#REF!</definedName>
    <definedName name="Asset92" localSheetId="38">#REF!</definedName>
    <definedName name="Asset92" localSheetId="41">#REF!</definedName>
    <definedName name="Asset92" localSheetId="42">#REF!</definedName>
    <definedName name="Asset92" localSheetId="43">#REF!</definedName>
    <definedName name="Asset92" localSheetId="45">#REF!</definedName>
    <definedName name="Asset92">#REF!</definedName>
    <definedName name="ax" localSheetId="1">#REF!</definedName>
    <definedName name="ax" localSheetId="2">#REF!</definedName>
    <definedName name="ax" localSheetId="4">#REF!</definedName>
    <definedName name="ax" localSheetId="6">#REF!</definedName>
    <definedName name="ax" localSheetId="8">#REF!</definedName>
    <definedName name="ax" localSheetId="10">#REF!</definedName>
    <definedName name="ax" localSheetId="11">#REF!</definedName>
    <definedName name="ax" localSheetId="12">#REF!</definedName>
    <definedName name="ax" localSheetId="13">#REF!</definedName>
    <definedName name="ax" localSheetId="14">#REF!</definedName>
    <definedName name="ax" localSheetId="15">#REF!</definedName>
    <definedName name="ax" localSheetId="16">#REF!</definedName>
    <definedName name="ax" localSheetId="17">#REF!</definedName>
    <definedName name="ax" localSheetId="18">#REF!</definedName>
    <definedName name="ax" localSheetId="19">#REF!</definedName>
    <definedName name="ax" localSheetId="20">#REF!</definedName>
    <definedName name="ax" localSheetId="22">#REF!</definedName>
    <definedName name="ax" localSheetId="21">#REF!</definedName>
    <definedName name="ax" localSheetId="23">#REF!</definedName>
    <definedName name="ax" localSheetId="24">#REF!</definedName>
    <definedName name="ax" localSheetId="25">#REF!</definedName>
    <definedName name="ax" localSheetId="26">#REF!</definedName>
    <definedName name="ax" localSheetId="27">#REF!</definedName>
    <definedName name="ax" localSheetId="28">#REF!</definedName>
    <definedName name="ax" localSheetId="29">#REF!</definedName>
    <definedName name="ax" localSheetId="30">#REF!</definedName>
    <definedName name="ax" localSheetId="31">#REF!</definedName>
    <definedName name="ax" localSheetId="32">#REF!</definedName>
    <definedName name="ax" localSheetId="33">#REF!</definedName>
    <definedName name="ax" localSheetId="34">#REF!</definedName>
    <definedName name="ax" localSheetId="35">#REF!</definedName>
    <definedName name="ax" localSheetId="36">#REF!</definedName>
    <definedName name="ax" localSheetId="38">#REF!</definedName>
    <definedName name="ax" localSheetId="41">#REF!</definedName>
    <definedName name="ax" localSheetId="42">#REF!</definedName>
    <definedName name="ax" localSheetId="43">#REF!</definedName>
    <definedName name="ax" localSheetId="45">#REF!</definedName>
    <definedName name="ax">#REF!</definedName>
    <definedName name="b" localSheetId="1" hidden="1">#REF!</definedName>
    <definedName name="b" localSheetId="2" hidden="1">#REF!</definedName>
    <definedName name="b" localSheetId="4" hidden="1">#REF!</definedName>
    <definedName name="b" localSheetId="6" hidden="1">#REF!</definedName>
    <definedName name="b" localSheetId="8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localSheetId="13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localSheetId="17" hidden="1">#REF!</definedName>
    <definedName name="b" localSheetId="18" hidden="1">#REF!</definedName>
    <definedName name="b" localSheetId="19" hidden="1">#REF!</definedName>
    <definedName name="b" localSheetId="20" hidden="1">#REF!</definedName>
    <definedName name="b" localSheetId="22" hidden="1">#REF!</definedName>
    <definedName name="b" localSheetId="21" hidden="1">#REF!</definedName>
    <definedName name="b" localSheetId="23" hidden="1">#REF!</definedName>
    <definedName name="b" localSheetId="24" hidden="1">#REF!</definedName>
    <definedName name="b" localSheetId="25" hidden="1">#REF!</definedName>
    <definedName name="b" localSheetId="26" hidden="1">#REF!</definedName>
    <definedName name="b" localSheetId="27" hidden="1">#REF!</definedName>
    <definedName name="b" localSheetId="28" hidden="1">#REF!</definedName>
    <definedName name="b" localSheetId="29" hidden="1">#REF!</definedName>
    <definedName name="b" localSheetId="30" hidden="1">#REF!</definedName>
    <definedName name="b" localSheetId="31" hidden="1">#REF!</definedName>
    <definedName name="b" localSheetId="32" hidden="1">#REF!</definedName>
    <definedName name="b" localSheetId="33" hidden="1">#REF!</definedName>
    <definedName name="b" localSheetId="34" hidden="1">#REF!</definedName>
    <definedName name="b" localSheetId="35" hidden="1">#REF!</definedName>
    <definedName name="b" localSheetId="36" hidden="1">#REF!</definedName>
    <definedName name="b" localSheetId="38" hidden="1">#REF!</definedName>
    <definedName name="b" localSheetId="41" hidden="1">#REF!</definedName>
    <definedName name="b" localSheetId="42" hidden="1">#REF!</definedName>
    <definedName name="b" localSheetId="43" hidden="1">#REF!</definedName>
    <definedName name="b" localSheetId="45" hidden="1">#REF!</definedName>
    <definedName name="b" hidden="1">#REF!</definedName>
    <definedName name="bbbg" localSheetId="1">#REF!</definedName>
    <definedName name="bbbg" localSheetId="2">#REF!</definedName>
    <definedName name="bbbg" localSheetId="4">#REF!</definedName>
    <definedName name="bbbg" localSheetId="6">#REF!</definedName>
    <definedName name="bbbg" localSheetId="8">#REF!</definedName>
    <definedName name="bbbg" localSheetId="10">#REF!</definedName>
    <definedName name="bbbg" localSheetId="11">#REF!</definedName>
    <definedName name="bbbg" localSheetId="12">#REF!</definedName>
    <definedName name="bbbg" localSheetId="13">#REF!</definedName>
    <definedName name="bbbg" localSheetId="14">#REF!</definedName>
    <definedName name="bbbg" localSheetId="15">#REF!</definedName>
    <definedName name="bbbg" localSheetId="16">#REF!</definedName>
    <definedName name="bbbg" localSheetId="17">#REF!</definedName>
    <definedName name="bbbg" localSheetId="18">#REF!</definedName>
    <definedName name="bbbg" localSheetId="19">#REF!</definedName>
    <definedName name="bbbg" localSheetId="20">#REF!</definedName>
    <definedName name="bbbg" localSheetId="22">#REF!</definedName>
    <definedName name="bbbg" localSheetId="21">#REF!</definedName>
    <definedName name="bbbg" localSheetId="23">#REF!</definedName>
    <definedName name="bbbg" localSheetId="24">#REF!</definedName>
    <definedName name="bbbg" localSheetId="25">#REF!</definedName>
    <definedName name="bbbg" localSheetId="26">#REF!</definedName>
    <definedName name="bbbg" localSheetId="27">#REF!</definedName>
    <definedName name="bbbg" localSheetId="28">#REF!</definedName>
    <definedName name="bbbg" localSheetId="29">#REF!</definedName>
    <definedName name="bbbg" localSheetId="30">#REF!</definedName>
    <definedName name="bbbg" localSheetId="31">#REF!</definedName>
    <definedName name="bbbg" localSheetId="32">#REF!</definedName>
    <definedName name="bbbg" localSheetId="33">#REF!</definedName>
    <definedName name="bbbg" localSheetId="34">#REF!</definedName>
    <definedName name="bbbg" localSheetId="35">#REF!</definedName>
    <definedName name="bbbg" localSheetId="36">#REF!</definedName>
    <definedName name="bbbg" localSheetId="38">#REF!</definedName>
    <definedName name="bbbg" localSheetId="41">#REF!</definedName>
    <definedName name="bbbg" localSheetId="42">#REF!</definedName>
    <definedName name="bbbg" localSheetId="43">#REF!</definedName>
    <definedName name="bbbg" localSheetId="45">#REF!</definedName>
    <definedName name="bbbg">#REF!</definedName>
    <definedName name="bbbgt" localSheetId="1">#REF!</definedName>
    <definedName name="bbbgt" localSheetId="2">#REF!</definedName>
    <definedName name="bbbgt" localSheetId="4">#REF!</definedName>
    <definedName name="bbbgt" localSheetId="6">#REF!</definedName>
    <definedName name="bbbgt" localSheetId="8">#REF!</definedName>
    <definedName name="bbbgt" localSheetId="10">#REF!</definedName>
    <definedName name="bbbgt" localSheetId="11">#REF!</definedName>
    <definedName name="bbbgt" localSheetId="12">#REF!</definedName>
    <definedName name="bbbgt" localSheetId="13">#REF!</definedName>
    <definedName name="bbbgt" localSheetId="14">#REF!</definedName>
    <definedName name="bbbgt" localSheetId="15">#REF!</definedName>
    <definedName name="bbbgt" localSheetId="16">#REF!</definedName>
    <definedName name="bbbgt" localSheetId="17">#REF!</definedName>
    <definedName name="bbbgt" localSheetId="18">#REF!</definedName>
    <definedName name="bbbgt" localSheetId="19">#REF!</definedName>
    <definedName name="bbbgt" localSheetId="20">#REF!</definedName>
    <definedName name="bbbgt" localSheetId="22">#REF!</definedName>
    <definedName name="bbbgt" localSheetId="21">#REF!</definedName>
    <definedName name="bbbgt" localSheetId="23">#REF!</definedName>
    <definedName name="bbbgt" localSheetId="24">#REF!</definedName>
    <definedName name="bbbgt" localSheetId="25">#REF!</definedName>
    <definedName name="bbbgt" localSheetId="26">#REF!</definedName>
    <definedName name="bbbgt" localSheetId="27">#REF!</definedName>
    <definedName name="bbbgt" localSheetId="28">#REF!</definedName>
    <definedName name="bbbgt" localSheetId="29">#REF!</definedName>
    <definedName name="bbbgt" localSheetId="30">#REF!</definedName>
    <definedName name="bbbgt" localSheetId="31">#REF!</definedName>
    <definedName name="bbbgt" localSheetId="32">#REF!</definedName>
    <definedName name="bbbgt" localSheetId="33">#REF!</definedName>
    <definedName name="bbbgt" localSheetId="34">#REF!</definedName>
    <definedName name="bbbgt" localSheetId="35">#REF!</definedName>
    <definedName name="bbbgt" localSheetId="36">#REF!</definedName>
    <definedName name="bbbgt" localSheetId="38">#REF!</definedName>
    <definedName name="bbbgt" localSheetId="41">#REF!</definedName>
    <definedName name="bbbgt" localSheetId="42">#REF!</definedName>
    <definedName name="bbbgt" localSheetId="43">#REF!</definedName>
    <definedName name="bbbgt" localSheetId="45">#REF!</definedName>
    <definedName name="bbbgt">#REF!</definedName>
    <definedName name="bbbh" localSheetId="1">#REF!</definedName>
    <definedName name="bbbh" localSheetId="2">#REF!</definedName>
    <definedName name="bbbh" localSheetId="4">#REF!</definedName>
    <definedName name="bbbh" localSheetId="6">#REF!</definedName>
    <definedName name="bbbh" localSheetId="8">#REF!</definedName>
    <definedName name="bbbh" localSheetId="10">#REF!</definedName>
    <definedName name="bbbh" localSheetId="11">#REF!</definedName>
    <definedName name="bbbh" localSheetId="12">#REF!</definedName>
    <definedName name="bbbh" localSheetId="13">#REF!</definedName>
    <definedName name="bbbh" localSheetId="14">#REF!</definedName>
    <definedName name="bbbh" localSheetId="15">#REF!</definedName>
    <definedName name="bbbh" localSheetId="16">#REF!</definedName>
    <definedName name="bbbh" localSheetId="17">#REF!</definedName>
    <definedName name="bbbh" localSheetId="18">#REF!</definedName>
    <definedName name="bbbh" localSheetId="19">#REF!</definedName>
    <definedName name="bbbh" localSheetId="20">#REF!</definedName>
    <definedName name="bbbh" localSheetId="22">#REF!</definedName>
    <definedName name="bbbh" localSheetId="21">#REF!</definedName>
    <definedName name="bbbh" localSheetId="23">#REF!</definedName>
    <definedName name="bbbh" localSheetId="24">#REF!</definedName>
    <definedName name="bbbh" localSheetId="25">#REF!</definedName>
    <definedName name="bbbh" localSheetId="26">#REF!</definedName>
    <definedName name="bbbh" localSheetId="27">#REF!</definedName>
    <definedName name="bbbh" localSheetId="28">#REF!</definedName>
    <definedName name="bbbh" localSheetId="29">#REF!</definedName>
    <definedName name="bbbh" localSheetId="30">#REF!</definedName>
    <definedName name="bbbh" localSheetId="31">#REF!</definedName>
    <definedName name="bbbh" localSheetId="32">#REF!</definedName>
    <definedName name="bbbh" localSheetId="33">#REF!</definedName>
    <definedName name="bbbh" localSheetId="34">#REF!</definedName>
    <definedName name="bbbh" localSheetId="35">#REF!</definedName>
    <definedName name="bbbh" localSheetId="36">#REF!</definedName>
    <definedName name="bbbh" localSheetId="38">#REF!</definedName>
    <definedName name="bbbh" localSheetId="41">#REF!</definedName>
    <definedName name="bbbh" localSheetId="42">#REF!</definedName>
    <definedName name="bbbh" localSheetId="43">#REF!</definedName>
    <definedName name="bbbh" localSheetId="45">#REF!</definedName>
    <definedName name="bbbh">#REF!</definedName>
    <definedName name="bcvb" localSheetId="1">#REF!</definedName>
    <definedName name="bcvb" localSheetId="2">#REF!</definedName>
    <definedName name="bcvb" localSheetId="4">#REF!</definedName>
    <definedName name="bcvb" localSheetId="6">#REF!</definedName>
    <definedName name="bcvb" localSheetId="8">#REF!</definedName>
    <definedName name="bcvb" localSheetId="10">#REF!</definedName>
    <definedName name="bcvb" localSheetId="11">#REF!</definedName>
    <definedName name="bcvb" localSheetId="12">#REF!</definedName>
    <definedName name="bcvb" localSheetId="13">#REF!</definedName>
    <definedName name="bcvb" localSheetId="14">#REF!</definedName>
    <definedName name="bcvb" localSheetId="15">#REF!</definedName>
    <definedName name="bcvb" localSheetId="16">#REF!</definedName>
    <definedName name="bcvb" localSheetId="17">#REF!</definedName>
    <definedName name="bcvb" localSheetId="18">#REF!</definedName>
    <definedName name="bcvb" localSheetId="19">#REF!</definedName>
    <definedName name="bcvb" localSheetId="20">#REF!</definedName>
    <definedName name="bcvb" localSheetId="22">#REF!</definedName>
    <definedName name="bcvb" localSheetId="21">#REF!</definedName>
    <definedName name="bcvb" localSheetId="23">#REF!</definedName>
    <definedName name="bcvb" localSheetId="24">#REF!</definedName>
    <definedName name="bcvb" localSheetId="25">#REF!</definedName>
    <definedName name="bcvb" localSheetId="26">#REF!</definedName>
    <definedName name="bcvb" localSheetId="27">#REF!</definedName>
    <definedName name="bcvb" localSheetId="28">#REF!</definedName>
    <definedName name="bcvb" localSheetId="29">#REF!</definedName>
    <definedName name="bcvb" localSheetId="30">#REF!</definedName>
    <definedName name="bcvb" localSheetId="31">#REF!</definedName>
    <definedName name="bcvb" localSheetId="32">#REF!</definedName>
    <definedName name="bcvb" localSheetId="33">#REF!</definedName>
    <definedName name="bcvb" localSheetId="34">#REF!</definedName>
    <definedName name="bcvb" localSheetId="35">#REF!</definedName>
    <definedName name="bcvb" localSheetId="36">#REF!</definedName>
    <definedName name="bcvb" localSheetId="38">#REF!</definedName>
    <definedName name="bcvb" localSheetId="41">#REF!</definedName>
    <definedName name="bcvb" localSheetId="42">#REF!</definedName>
    <definedName name="bcvb" localSheetId="43">#REF!</definedName>
    <definedName name="bcvb" localSheetId="45">#REF!</definedName>
    <definedName name="bcvb">#REF!</definedName>
    <definedName name="bf" localSheetId="1" hidden="1">'[8]7.6'!#REF!</definedName>
    <definedName name="bf" localSheetId="2" hidden="1">'[8]7.6'!#REF!</definedName>
    <definedName name="bf" localSheetId="4" hidden="1">'[8]7.6'!#REF!</definedName>
    <definedName name="bf" localSheetId="6" hidden="1">'[8]7.6'!#REF!</definedName>
    <definedName name="bf" localSheetId="8" hidden="1">'[8]7.6'!#REF!</definedName>
    <definedName name="bf" localSheetId="10" hidden="1">'[8]7.6'!#REF!</definedName>
    <definedName name="bf" localSheetId="11" hidden="1">'[8]7.6'!#REF!</definedName>
    <definedName name="bf" localSheetId="12" hidden="1">'[8]7.6'!#REF!</definedName>
    <definedName name="bf" localSheetId="13" hidden="1">'[8]7.6'!#REF!</definedName>
    <definedName name="bf" localSheetId="14" hidden="1">'[8]7.6'!#REF!</definedName>
    <definedName name="bf" localSheetId="15" hidden="1">'[8]7.6'!#REF!</definedName>
    <definedName name="bf" localSheetId="16" hidden="1">'[8]7.6'!#REF!</definedName>
    <definedName name="bf" localSheetId="17" hidden="1">'[8]7.6'!#REF!</definedName>
    <definedName name="bf" localSheetId="18" hidden="1">'[8]7.6'!#REF!</definedName>
    <definedName name="bf" localSheetId="19" hidden="1">'[8]7.6'!#REF!</definedName>
    <definedName name="bf" localSheetId="20" hidden="1">'[8]7.6'!#REF!</definedName>
    <definedName name="bf" localSheetId="22" hidden="1">'[8]7.6'!#REF!</definedName>
    <definedName name="bf" localSheetId="21" hidden="1">'[8]7.6'!#REF!</definedName>
    <definedName name="bf" localSheetId="23" hidden="1">'[8]7.6'!#REF!</definedName>
    <definedName name="bf" localSheetId="24" hidden="1">'[8]7.6'!#REF!</definedName>
    <definedName name="bf" localSheetId="25" hidden="1">'[8]7.6'!#REF!</definedName>
    <definedName name="bf" localSheetId="26" hidden="1">'[8]7.6'!#REF!</definedName>
    <definedName name="bf" localSheetId="27" hidden="1">'[8]7.6'!#REF!</definedName>
    <definedName name="bf" localSheetId="28" hidden="1">'[8]7.6'!#REF!</definedName>
    <definedName name="bf" localSheetId="29" hidden="1">'[8]7.6'!#REF!</definedName>
    <definedName name="bf" localSheetId="30" hidden="1">'[8]7.6'!#REF!</definedName>
    <definedName name="bf" localSheetId="31" hidden="1">'[8]7.6'!#REF!</definedName>
    <definedName name="bf" localSheetId="32" hidden="1">'[8]7.6'!#REF!</definedName>
    <definedName name="bf" localSheetId="33" hidden="1">'[8]7.6'!#REF!</definedName>
    <definedName name="bf" localSheetId="34" hidden="1">'[8]7.6'!#REF!</definedName>
    <definedName name="bf" localSheetId="35" hidden="1">'[8]7.6'!#REF!</definedName>
    <definedName name="bf" localSheetId="36" hidden="1">'[8]7.6'!#REF!</definedName>
    <definedName name="bf" localSheetId="38" hidden="1">'[8]7.6'!#REF!</definedName>
    <definedName name="bf" localSheetId="41" hidden="1">'[8]7.6'!#REF!</definedName>
    <definedName name="bf" localSheetId="42" hidden="1">'[8]7.6'!#REF!</definedName>
    <definedName name="bf" localSheetId="43" hidden="1">'[8]7.6'!#REF!</definedName>
    <definedName name="bf" localSheetId="45" hidden="1">'[8]7.6'!#REF!</definedName>
    <definedName name="bf" hidden="1">'[8]7.6'!#REF!</definedName>
    <definedName name="BH" localSheetId="1">#REF!</definedName>
    <definedName name="BH" localSheetId="2">#REF!</definedName>
    <definedName name="BH" localSheetId="4">#REF!</definedName>
    <definedName name="BH" localSheetId="6">#REF!</definedName>
    <definedName name="BH" localSheetId="8">#REF!</definedName>
    <definedName name="BH" localSheetId="10">#REF!</definedName>
    <definedName name="BH" localSheetId="11">#REF!</definedName>
    <definedName name="BH" localSheetId="12">#REF!</definedName>
    <definedName name="BH" localSheetId="13">#REF!</definedName>
    <definedName name="BH" localSheetId="14">#REF!</definedName>
    <definedName name="BH" localSheetId="15">#REF!</definedName>
    <definedName name="BH" localSheetId="16">#REF!</definedName>
    <definedName name="BH" localSheetId="17">#REF!</definedName>
    <definedName name="BH" localSheetId="18">#REF!</definedName>
    <definedName name="BH" localSheetId="19">#REF!</definedName>
    <definedName name="BH" localSheetId="20">#REF!</definedName>
    <definedName name="BH" localSheetId="22">#REF!</definedName>
    <definedName name="BH" localSheetId="21">#REF!</definedName>
    <definedName name="BH" localSheetId="23">#REF!</definedName>
    <definedName name="BH" localSheetId="24">#REF!</definedName>
    <definedName name="BH" localSheetId="25">#REF!</definedName>
    <definedName name="BH" localSheetId="26">#REF!</definedName>
    <definedName name="BH" localSheetId="27">#REF!</definedName>
    <definedName name="BH" localSheetId="28">#REF!</definedName>
    <definedName name="BH" localSheetId="29">#REF!</definedName>
    <definedName name="BH" localSheetId="30">#REF!</definedName>
    <definedName name="BH" localSheetId="31">#REF!</definedName>
    <definedName name="BH" localSheetId="32">#REF!</definedName>
    <definedName name="BH" localSheetId="33">#REF!</definedName>
    <definedName name="BH" localSheetId="34">#REF!</definedName>
    <definedName name="BH" localSheetId="35">#REF!</definedName>
    <definedName name="BH" localSheetId="36">#REF!</definedName>
    <definedName name="BH" localSheetId="38">#REF!</definedName>
    <definedName name="BH" localSheetId="41">#REF!</definedName>
    <definedName name="BH" localSheetId="42">#REF!</definedName>
    <definedName name="BH" localSheetId="43">#REF!</definedName>
    <definedName name="BH" localSheetId="45">#REF!</definedName>
    <definedName name="BH">#REF!</definedName>
    <definedName name="bnb" localSheetId="1" hidden="1">'[8]7.6'!#REF!</definedName>
    <definedName name="bnb" localSheetId="2" hidden="1">'[8]7.6'!#REF!</definedName>
    <definedName name="bnb" localSheetId="4" hidden="1">'[8]7.6'!#REF!</definedName>
    <definedName name="bnb" localSheetId="6" hidden="1">'[8]7.6'!#REF!</definedName>
    <definedName name="bnb" localSheetId="8" hidden="1">'[8]7.6'!#REF!</definedName>
    <definedName name="bnb" localSheetId="10" hidden="1">'[8]7.6'!#REF!</definedName>
    <definedName name="bnb" localSheetId="11" hidden="1">'[8]7.6'!#REF!</definedName>
    <definedName name="bnb" localSheetId="12" hidden="1">'[8]7.6'!#REF!</definedName>
    <definedName name="bnb" localSheetId="13" hidden="1">'[8]7.6'!#REF!</definedName>
    <definedName name="bnb" localSheetId="14" hidden="1">'[8]7.6'!#REF!</definedName>
    <definedName name="bnb" localSheetId="15" hidden="1">'[8]7.6'!#REF!</definedName>
    <definedName name="bnb" localSheetId="16" hidden="1">'[8]7.6'!#REF!</definedName>
    <definedName name="bnb" localSheetId="17" hidden="1">'[8]7.6'!#REF!</definedName>
    <definedName name="bnb" localSheetId="18" hidden="1">'[8]7.6'!#REF!</definedName>
    <definedName name="bnb" localSheetId="19" hidden="1">'[8]7.6'!#REF!</definedName>
    <definedName name="bnb" localSheetId="20" hidden="1">'[8]7.6'!#REF!</definedName>
    <definedName name="bnb" localSheetId="22" hidden="1">'[8]7.6'!#REF!</definedName>
    <definedName name="bnb" localSheetId="21" hidden="1">'[8]7.6'!#REF!</definedName>
    <definedName name="bnb" localSheetId="23" hidden="1">'[8]7.6'!#REF!</definedName>
    <definedName name="bnb" localSheetId="24" hidden="1">'[8]7.6'!#REF!</definedName>
    <definedName name="bnb" localSheetId="25" hidden="1">'[8]7.6'!#REF!</definedName>
    <definedName name="bnb" localSheetId="26" hidden="1">'[8]7.6'!#REF!</definedName>
    <definedName name="bnb" localSheetId="27" hidden="1">'[8]7.6'!#REF!</definedName>
    <definedName name="bnb" localSheetId="28" hidden="1">'[8]7.6'!#REF!</definedName>
    <definedName name="bnb" localSheetId="29" hidden="1">'[8]7.6'!#REF!</definedName>
    <definedName name="bnb" localSheetId="30" hidden="1">'[8]7.6'!#REF!</definedName>
    <definedName name="bnb" localSheetId="31" hidden="1">'[8]7.6'!#REF!</definedName>
    <definedName name="bnb" localSheetId="32" hidden="1">'[8]7.6'!#REF!</definedName>
    <definedName name="bnb" localSheetId="33" hidden="1">'[8]7.6'!#REF!</definedName>
    <definedName name="bnb" localSheetId="34" hidden="1">'[8]7.6'!#REF!</definedName>
    <definedName name="bnb" localSheetId="35" hidden="1">'[8]7.6'!#REF!</definedName>
    <definedName name="bnb" localSheetId="36" hidden="1">'[8]7.6'!#REF!</definedName>
    <definedName name="bnb" localSheetId="38" hidden="1">'[8]7.6'!#REF!</definedName>
    <definedName name="bnb" localSheetId="41" hidden="1">'[8]7.6'!#REF!</definedName>
    <definedName name="bnb" localSheetId="42" hidden="1">'[8]7.6'!#REF!</definedName>
    <definedName name="bnb" localSheetId="43" hidden="1">'[8]7.6'!#REF!</definedName>
    <definedName name="bnb" localSheetId="45" hidden="1">'[8]7.6'!#REF!</definedName>
    <definedName name="bnb" hidden="1">'[8]7.6'!#REF!</definedName>
    <definedName name="bv" localSheetId="1">#REF!</definedName>
    <definedName name="bv" localSheetId="2">#REF!</definedName>
    <definedName name="bv" localSheetId="4">#REF!</definedName>
    <definedName name="bv" localSheetId="6">#REF!</definedName>
    <definedName name="bv" localSheetId="8">#REF!</definedName>
    <definedName name="bv" localSheetId="10">#REF!</definedName>
    <definedName name="bv" localSheetId="11">#REF!</definedName>
    <definedName name="bv" localSheetId="12">#REF!</definedName>
    <definedName name="bv" localSheetId="13">#REF!</definedName>
    <definedName name="bv" localSheetId="14">#REF!</definedName>
    <definedName name="bv" localSheetId="15">#REF!</definedName>
    <definedName name="bv" localSheetId="16">#REF!</definedName>
    <definedName name="bv" localSheetId="17">#REF!</definedName>
    <definedName name="bv" localSheetId="18">#REF!</definedName>
    <definedName name="bv" localSheetId="19">#REF!</definedName>
    <definedName name="bv" localSheetId="20">#REF!</definedName>
    <definedName name="bv" localSheetId="22">#REF!</definedName>
    <definedName name="bv" localSheetId="21">#REF!</definedName>
    <definedName name="bv" localSheetId="23">#REF!</definedName>
    <definedName name="bv" localSheetId="24">#REF!</definedName>
    <definedName name="bv" localSheetId="25">#REF!</definedName>
    <definedName name="bv" localSheetId="26">#REF!</definedName>
    <definedName name="bv" localSheetId="27">#REF!</definedName>
    <definedName name="bv" localSheetId="28">#REF!</definedName>
    <definedName name="bv" localSheetId="29">#REF!</definedName>
    <definedName name="bv" localSheetId="30">#REF!</definedName>
    <definedName name="bv" localSheetId="31">#REF!</definedName>
    <definedName name="bv" localSheetId="32">#REF!</definedName>
    <definedName name="bv" localSheetId="33">#REF!</definedName>
    <definedName name="bv" localSheetId="34">#REF!</definedName>
    <definedName name="bv" localSheetId="35">#REF!</definedName>
    <definedName name="bv" localSheetId="36">#REF!</definedName>
    <definedName name="bv" localSheetId="38">#REF!</definedName>
    <definedName name="bv" localSheetId="41">#REF!</definedName>
    <definedName name="bv" localSheetId="42">#REF!</definedName>
    <definedName name="bv" localSheetId="43">#REF!</definedName>
    <definedName name="bv" localSheetId="45">#REF!</definedName>
    <definedName name="bv">#REF!</definedName>
    <definedName name="cc" localSheetId="1">#REF!</definedName>
    <definedName name="cc" localSheetId="2">#REF!</definedName>
    <definedName name="cc" localSheetId="4">#REF!</definedName>
    <definedName name="cc" localSheetId="6">#REF!</definedName>
    <definedName name="cc" localSheetId="8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 localSheetId="16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22">#REF!</definedName>
    <definedName name="cc" localSheetId="21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33">#REF!</definedName>
    <definedName name="cc" localSheetId="34">#REF!</definedName>
    <definedName name="cc" localSheetId="35">#REF!</definedName>
    <definedName name="cc" localSheetId="36">#REF!</definedName>
    <definedName name="cc" localSheetId="38">#REF!</definedName>
    <definedName name="cc" localSheetId="41">#REF!</definedName>
    <definedName name="cc" localSheetId="42">#REF!</definedName>
    <definedName name="cc" localSheetId="43">#REF!</definedName>
    <definedName name="cc" localSheetId="45">#REF!</definedName>
    <definedName name="cc">#REF!</definedName>
    <definedName name="con_05" localSheetId="1">#REF!</definedName>
    <definedName name="con_05" localSheetId="2">#REF!</definedName>
    <definedName name="con_05" localSheetId="4">#REF!</definedName>
    <definedName name="con_05" localSheetId="6">#REF!</definedName>
    <definedName name="con_05" localSheetId="8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5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2">#REF!</definedName>
    <definedName name="con_05" localSheetId="21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33">#REF!</definedName>
    <definedName name="con_05" localSheetId="34">#REF!</definedName>
    <definedName name="con_05" localSheetId="35">#REF!</definedName>
    <definedName name="con_05" localSheetId="36">#REF!</definedName>
    <definedName name="con_05" localSheetId="38">#REF!</definedName>
    <definedName name="con_05" localSheetId="41">#REF!</definedName>
    <definedName name="con_05" localSheetId="42">#REF!</definedName>
    <definedName name="con_05" localSheetId="43">#REF!</definedName>
    <definedName name="con_05" localSheetId="45">#REF!</definedName>
    <definedName name="con_05">#REF!</definedName>
    <definedName name="con_06" localSheetId="1">#REF!</definedName>
    <definedName name="con_06" localSheetId="2">#REF!</definedName>
    <definedName name="con_06" localSheetId="4">#REF!</definedName>
    <definedName name="con_06" localSheetId="6">#REF!</definedName>
    <definedName name="con_06" localSheetId="8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2">#REF!</definedName>
    <definedName name="con_06" localSheetId="21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33">#REF!</definedName>
    <definedName name="con_06" localSheetId="34">#REF!</definedName>
    <definedName name="con_06" localSheetId="35">#REF!</definedName>
    <definedName name="con_06" localSheetId="36">#REF!</definedName>
    <definedName name="con_06" localSheetId="38">#REF!</definedName>
    <definedName name="con_06" localSheetId="41">#REF!</definedName>
    <definedName name="con_06" localSheetId="42">#REF!</definedName>
    <definedName name="con_06" localSheetId="43">#REF!</definedName>
    <definedName name="con_06" localSheetId="45">#REF!</definedName>
    <definedName name="con_06">#REF!</definedName>
    <definedName name="con_07" localSheetId="1">#REF!</definedName>
    <definedName name="con_07" localSheetId="2">#REF!</definedName>
    <definedName name="con_07" localSheetId="4">#REF!</definedName>
    <definedName name="con_07" localSheetId="6">#REF!</definedName>
    <definedName name="con_07" localSheetId="8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4">#REF!</definedName>
    <definedName name="con_07" localSheetId="15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2">#REF!</definedName>
    <definedName name="con_07" localSheetId="21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33">#REF!</definedName>
    <definedName name="con_07" localSheetId="34">#REF!</definedName>
    <definedName name="con_07" localSheetId="35">#REF!</definedName>
    <definedName name="con_07" localSheetId="36">#REF!</definedName>
    <definedName name="con_07" localSheetId="38">#REF!</definedName>
    <definedName name="con_07" localSheetId="41">#REF!</definedName>
    <definedName name="con_07" localSheetId="42">#REF!</definedName>
    <definedName name="con_07" localSheetId="43">#REF!</definedName>
    <definedName name="con_07" localSheetId="45">#REF!</definedName>
    <definedName name="con_07">#REF!</definedName>
    <definedName name="con_08" localSheetId="1">#REF!</definedName>
    <definedName name="con_08" localSheetId="2">#REF!</definedName>
    <definedName name="con_08" localSheetId="4">#REF!</definedName>
    <definedName name="con_08" localSheetId="6">#REF!</definedName>
    <definedName name="con_08" localSheetId="8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4">#REF!</definedName>
    <definedName name="con_08" localSheetId="15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2">#REF!</definedName>
    <definedName name="con_08" localSheetId="21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33">#REF!</definedName>
    <definedName name="con_08" localSheetId="34">#REF!</definedName>
    <definedName name="con_08" localSheetId="35">#REF!</definedName>
    <definedName name="con_08" localSheetId="36">#REF!</definedName>
    <definedName name="con_08" localSheetId="38">#REF!</definedName>
    <definedName name="con_08" localSheetId="41">#REF!</definedName>
    <definedName name="con_08" localSheetId="42">#REF!</definedName>
    <definedName name="con_08" localSheetId="43">#REF!</definedName>
    <definedName name="con_08" localSheetId="45">#REF!</definedName>
    <definedName name="con_08">#REF!</definedName>
    <definedName name="con_09" localSheetId="1">#REF!</definedName>
    <definedName name="con_09" localSheetId="2">#REF!</definedName>
    <definedName name="con_09" localSheetId="4">#REF!</definedName>
    <definedName name="con_09" localSheetId="6">#REF!</definedName>
    <definedName name="con_09" localSheetId="8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4">#REF!</definedName>
    <definedName name="con_09" localSheetId="15">#REF!</definedName>
    <definedName name="con_09" localSheetId="16">#REF!</definedName>
    <definedName name="con_09" localSheetId="17">#REF!</definedName>
    <definedName name="con_09" localSheetId="18">#REF!</definedName>
    <definedName name="con_09" localSheetId="19">#REF!</definedName>
    <definedName name="con_09" localSheetId="20">#REF!</definedName>
    <definedName name="con_09" localSheetId="22">#REF!</definedName>
    <definedName name="con_09" localSheetId="21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33">#REF!</definedName>
    <definedName name="con_09" localSheetId="34">#REF!</definedName>
    <definedName name="con_09" localSheetId="35">#REF!</definedName>
    <definedName name="con_09" localSheetId="36">#REF!</definedName>
    <definedName name="con_09" localSheetId="38">#REF!</definedName>
    <definedName name="con_09" localSheetId="41">#REF!</definedName>
    <definedName name="con_09" localSheetId="42">#REF!</definedName>
    <definedName name="con_09" localSheetId="43">#REF!</definedName>
    <definedName name="con_09" localSheetId="45">#REF!</definedName>
    <definedName name="con_09">#REF!</definedName>
    <definedName name="con_10" localSheetId="1">#REF!</definedName>
    <definedName name="con_10" localSheetId="2">#REF!</definedName>
    <definedName name="con_10" localSheetId="4">#REF!</definedName>
    <definedName name="con_10" localSheetId="6">#REF!</definedName>
    <definedName name="con_10" localSheetId="8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4">#REF!</definedName>
    <definedName name="con_10" localSheetId="15">#REF!</definedName>
    <definedName name="con_10" localSheetId="16">#REF!</definedName>
    <definedName name="con_10" localSheetId="17">#REF!</definedName>
    <definedName name="con_10" localSheetId="18">#REF!</definedName>
    <definedName name="con_10" localSheetId="19">#REF!</definedName>
    <definedName name="con_10" localSheetId="20">#REF!</definedName>
    <definedName name="con_10" localSheetId="22">#REF!</definedName>
    <definedName name="con_10" localSheetId="21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33">#REF!</definedName>
    <definedName name="con_10" localSheetId="34">#REF!</definedName>
    <definedName name="con_10" localSheetId="35">#REF!</definedName>
    <definedName name="con_10" localSheetId="36">#REF!</definedName>
    <definedName name="con_10" localSheetId="38">#REF!</definedName>
    <definedName name="con_10" localSheetId="41">#REF!</definedName>
    <definedName name="con_10" localSheetId="42">#REF!</definedName>
    <definedName name="con_10" localSheetId="43">#REF!</definedName>
    <definedName name="con_10" localSheetId="45">#REF!</definedName>
    <definedName name="con_10">#REF!</definedName>
    <definedName name="con_11" localSheetId="1">#REF!</definedName>
    <definedName name="con_11" localSheetId="2">#REF!</definedName>
    <definedName name="con_11" localSheetId="4">#REF!</definedName>
    <definedName name="con_11" localSheetId="6">#REF!</definedName>
    <definedName name="con_11" localSheetId="8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4">#REF!</definedName>
    <definedName name="con_11" localSheetId="15">#REF!</definedName>
    <definedName name="con_11" localSheetId="16">#REF!</definedName>
    <definedName name="con_11" localSheetId="17">#REF!</definedName>
    <definedName name="con_11" localSheetId="18">#REF!</definedName>
    <definedName name="con_11" localSheetId="19">#REF!</definedName>
    <definedName name="con_11" localSheetId="20">#REF!</definedName>
    <definedName name="con_11" localSheetId="22">#REF!</definedName>
    <definedName name="con_11" localSheetId="21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33">#REF!</definedName>
    <definedName name="con_11" localSheetId="34">#REF!</definedName>
    <definedName name="con_11" localSheetId="35">#REF!</definedName>
    <definedName name="con_11" localSheetId="36">#REF!</definedName>
    <definedName name="con_11" localSheetId="38">#REF!</definedName>
    <definedName name="con_11" localSheetId="41">#REF!</definedName>
    <definedName name="con_11" localSheetId="42">#REF!</definedName>
    <definedName name="con_11" localSheetId="43">#REF!</definedName>
    <definedName name="con_11" localSheetId="45">#REF!</definedName>
    <definedName name="con_11">#REF!</definedName>
    <definedName name="cons_12p" localSheetId="1">#REF!</definedName>
    <definedName name="cons_12p" localSheetId="2">#REF!</definedName>
    <definedName name="cons_12p" localSheetId="4">#REF!</definedName>
    <definedName name="cons_12p" localSheetId="6">#REF!</definedName>
    <definedName name="cons_12p" localSheetId="8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5">#REF!</definedName>
    <definedName name="cons_12p" localSheetId="16">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2">#REF!</definedName>
    <definedName name="cons_12p" localSheetId="21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33">#REF!</definedName>
    <definedName name="cons_12p" localSheetId="34">#REF!</definedName>
    <definedName name="cons_12p" localSheetId="35">#REF!</definedName>
    <definedName name="cons_12p" localSheetId="36">#REF!</definedName>
    <definedName name="cons_12p" localSheetId="38">#REF!</definedName>
    <definedName name="cons_12p" localSheetId="41">#REF!</definedName>
    <definedName name="cons_12p" localSheetId="42">#REF!</definedName>
    <definedName name="cons_12p" localSheetId="43">#REF!</definedName>
    <definedName name="cons_12p" localSheetId="45">#REF!</definedName>
    <definedName name="cons_12p">#REF!</definedName>
    <definedName name="cons_2005">[9]VA_CONSTANT!$A$3:$Z$21</definedName>
    <definedName name="cons_2006">[9]VA_CONSTANT!$A$25:$Z$43</definedName>
    <definedName name="cons_2007">[9]VA_CONSTANT!$A$47:$Z$65</definedName>
    <definedName name="cons_2008">[9]VA_CONSTANT!$A$69:$Z$87</definedName>
    <definedName name="cons_2009">[9]VA_CONSTANT!$A$91:$Z$109</definedName>
    <definedName name="cons_2010">[9]VA_CONSTANT!$A$113:$Z$131</definedName>
    <definedName name="cons_2011">[9]VA_CONSTANT!$A$135:$Z$153</definedName>
    <definedName name="cons_2012">[9]VA_CONSTANT!$A$157:$Z$175</definedName>
    <definedName name="cons_2013">[9]VA_CONSTANT!$A$179:$Z$197</definedName>
    <definedName name="cons_2013p" localSheetId="1">#REF!</definedName>
    <definedName name="cons_2013p" localSheetId="2">#REF!</definedName>
    <definedName name="cons_2013p" localSheetId="4">#REF!</definedName>
    <definedName name="cons_2013p" localSheetId="6">#REF!</definedName>
    <definedName name="cons_2013p" localSheetId="8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5">#REF!</definedName>
    <definedName name="cons_2013p" localSheetId="16">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2">#REF!</definedName>
    <definedName name="cons_2013p" localSheetId="21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33">#REF!</definedName>
    <definedName name="cons_2013p" localSheetId="34">#REF!</definedName>
    <definedName name="cons_2013p" localSheetId="35">#REF!</definedName>
    <definedName name="cons_2013p" localSheetId="36">#REF!</definedName>
    <definedName name="cons_2013p" localSheetId="38">#REF!</definedName>
    <definedName name="cons_2013p" localSheetId="41">#REF!</definedName>
    <definedName name="cons_2013p" localSheetId="42">#REF!</definedName>
    <definedName name="cons_2013p" localSheetId="43">#REF!</definedName>
    <definedName name="cons_2013p" localSheetId="45">#REF!</definedName>
    <definedName name="cons_2013p">#REF!</definedName>
    <definedName name="cons_2013po" localSheetId="1">#REF!</definedName>
    <definedName name="cons_2013po" localSheetId="2">#REF!</definedName>
    <definedName name="cons_2013po" localSheetId="4">#REF!</definedName>
    <definedName name="cons_2013po" localSheetId="6">#REF!</definedName>
    <definedName name="cons_2013po" localSheetId="8">#REF!</definedName>
    <definedName name="cons_2013po" localSheetId="10">#REF!</definedName>
    <definedName name="cons_2013po" localSheetId="11">#REF!</definedName>
    <definedName name="cons_2013po" localSheetId="12">#REF!</definedName>
    <definedName name="cons_2013po" localSheetId="13">#REF!</definedName>
    <definedName name="cons_2013po" localSheetId="14">#REF!</definedName>
    <definedName name="cons_2013po" localSheetId="15">#REF!</definedName>
    <definedName name="cons_2013po" localSheetId="16">#REF!</definedName>
    <definedName name="cons_2013po" localSheetId="17">#REF!</definedName>
    <definedName name="cons_2013po" localSheetId="18">#REF!</definedName>
    <definedName name="cons_2013po" localSheetId="19">#REF!</definedName>
    <definedName name="cons_2013po" localSheetId="20">#REF!</definedName>
    <definedName name="cons_2013po" localSheetId="22">#REF!</definedName>
    <definedName name="cons_2013po" localSheetId="21">#REF!</definedName>
    <definedName name="cons_2013po" localSheetId="23">#REF!</definedName>
    <definedName name="cons_2013po" localSheetId="24">#REF!</definedName>
    <definedName name="cons_2013po" localSheetId="25">#REF!</definedName>
    <definedName name="cons_2013po" localSheetId="26">#REF!</definedName>
    <definedName name="cons_2013po" localSheetId="27">#REF!</definedName>
    <definedName name="cons_2013po" localSheetId="28">#REF!</definedName>
    <definedName name="cons_2013po" localSheetId="29">#REF!</definedName>
    <definedName name="cons_2013po" localSheetId="30">#REF!</definedName>
    <definedName name="cons_2013po" localSheetId="31">#REF!</definedName>
    <definedName name="cons_2013po" localSheetId="32">#REF!</definedName>
    <definedName name="cons_2013po" localSheetId="33">#REF!</definedName>
    <definedName name="cons_2013po" localSheetId="34">#REF!</definedName>
    <definedName name="cons_2013po" localSheetId="35">#REF!</definedName>
    <definedName name="cons_2013po" localSheetId="36">#REF!</definedName>
    <definedName name="cons_2013po" localSheetId="38">#REF!</definedName>
    <definedName name="cons_2013po" localSheetId="41">#REF!</definedName>
    <definedName name="cons_2013po" localSheetId="42">#REF!</definedName>
    <definedName name="cons_2013po" localSheetId="43">#REF!</definedName>
    <definedName name="cons_2013po" localSheetId="45">#REF!</definedName>
    <definedName name="cons_2013po">#REF!</definedName>
    <definedName name="cons_data">[9]VA_CONSTANT!$A$1:$Z$197</definedName>
    <definedName name="cur_0" localSheetId="1">#REF!</definedName>
    <definedName name="cur_0" localSheetId="2">#REF!</definedName>
    <definedName name="cur_0" localSheetId="4">#REF!</definedName>
    <definedName name="cur_0" localSheetId="6">#REF!</definedName>
    <definedName name="cur_0" localSheetId="8">#REF!</definedName>
    <definedName name="cur_0" localSheetId="10">#REF!</definedName>
    <definedName name="cur_0" localSheetId="11">#REF!</definedName>
    <definedName name="cur_0" localSheetId="12">#REF!</definedName>
    <definedName name="cur_0" localSheetId="13">#REF!</definedName>
    <definedName name="cur_0" localSheetId="14">#REF!</definedName>
    <definedName name="cur_0" localSheetId="15">#REF!</definedName>
    <definedName name="cur_0" localSheetId="16">#REF!</definedName>
    <definedName name="cur_0" localSheetId="17">#REF!</definedName>
    <definedName name="cur_0" localSheetId="18">#REF!</definedName>
    <definedName name="cur_0" localSheetId="19">#REF!</definedName>
    <definedName name="cur_0" localSheetId="20">#REF!</definedName>
    <definedName name="cur_0" localSheetId="22">#REF!</definedName>
    <definedName name="cur_0" localSheetId="21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33">#REF!</definedName>
    <definedName name="cur_0" localSheetId="34">#REF!</definedName>
    <definedName name="cur_0" localSheetId="35">#REF!</definedName>
    <definedName name="cur_0" localSheetId="36">#REF!</definedName>
    <definedName name="cur_0" localSheetId="38">#REF!</definedName>
    <definedName name="cur_0" localSheetId="41">#REF!</definedName>
    <definedName name="cur_0" localSheetId="42">#REF!</definedName>
    <definedName name="cur_0" localSheetId="43">#REF!</definedName>
    <definedName name="cur_0" localSheetId="45">#REF!</definedName>
    <definedName name="cur_0">#REF!</definedName>
    <definedName name="cur_05" localSheetId="1">#REF!</definedName>
    <definedName name="cur_05" localSheetId="2">#REF!</definedName>
    <definedName name="cur_05" localSheetId="4">#REF!</definedName>
    <definedName name="cur_05" localSheetId="6">#REF!</definedName>
    <definedName name="cur_05" localSheetId="8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5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2">#REF!</definedName>
    <definedName name="cur_05" localSheetId="21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33">#REF!</definedName>
    <definedName name="cur_05" localSheetId="34">#REF!</definedName>
    <definedName name="cur_05" localSheetId="35">#REF!</definedName>
    <definedName name="cur_05" localSheetId="36">#REF!</definedName>
    <definedName name="cur_05" localSheetId="38">#REF!</definedName>
    <definedName name="cur_05" localSheetId="41">#REF!</definedName>
    <definedName name="cur_05" localSheetId="42">#REF!</definedName>
    <definedName name="cur_05" localSheetId="43">#REF!</definedName>
    <definedName name="cur_05" localSheetId="45">#REF!</definedName>
    <definedName name="cur_05">#REF!</definedName>
    <definedName name="cur_06" localSheetId="1">#REF!</definedName>
    <definedName name="cur_06" localSheetId="2">#REF!</definedName>
    <definedName name="cur_06" localSheetId="4">#REF!</definedName>
    <definedName name="cur_06" localSheetId="6">#REF!</definedName>
    <definedName name="cur_06" localSheetId="8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4">#REF!</definedName>
    <definedName name="cur_06" localSheetId="1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2">#REF!</definedName>
    <definedName name="cur_06" localSheetId="21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33">#REF!</definedName>
    <definedName name="cur_06" localSheetId="34">#REF!</definedName>
    <definedName name="cur_06" localSheetId="35">#REF!</definedName>
    <definedName name="cur_06" localSheetId="36">#REF!</definedName>
    <definedName name="cur_06" localSheetId="38">#REF!</definedName>
    <definedName name="cur_06" localSheetId="41">#REF!</definedName>
    <definedName name="cur_06" localSheetId="42">#REF!</definedName>
    <definedName name="cur_06" localSheetId="43">#REF!</definedName>
    <definedName name="cur_06" localSheetId="45">#REF!</definedName>
    <definedName name="cur_06">#REF!</definedName>
    <definedName name="cur_07" localSheetId="1">#REF!</definedName>
    <definedName name="cur_07" localSheetId="2">#REF!</definedName>
    <definedName name="cur_07" localSheetId="4">#REF!</definedName>
    <definedName name="cur_07" localSheetId="6">#REF!</definedName>
    <definedName name="cur_07" localSheetId="8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4">#REF!</definedName>
    <definedName name="cur_07" localSheetId="15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2">#REF!</definedName>
    <definedName name="cur_07" localSheetId="21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33">#REF!</definedName>
    <definedName name="cur_07" localSheetId="34">#REF!</definedName>
    <definedName name="cur_07" localSheetId="35">#REF!</definedName>
    <definedName name="cur_07" localSheetId="36">#REF!</definedName>
    <definedName name="cur_07" localSheetId="38">#REF!</definedName>
    <definedName name="cur_07" localSheetId="41">#REF!</definedName>
    <definedName name="cur_07" localSheetId="42">#REF!</definedName>
    <definedName name="cur_07" localSheetId="43">#REF!</definedName>
    <definedName name="cur_07" localSheetId="45">#REF!</definedName>
    <definedName name="cur_07">#REF!</definedName>
    <definedName name="cur_08" localSheetId="1">#REF!</definedName>
    <definedName name="cur_08" localSheetId="2">#REF!</definedName>
    <definedName name="cur_08" localSheetId="4">#REF!</definedName>
    <definedName name="cur_08" localSheetId="6">#REF!</definedName>
    <definedName name="cur_08" localSheetId="8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4">#REF!</definedName>
    <definedName name="cur_08" localSheetId="15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2">#REF!</definedName>
    <definedName name="cur_08" localSheetId="21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33">#REF!</definedName>
    <definedName name="cur_08" localSheetId="34">#REF!</definedName>
    <definedName name="cur_08" localSheetId="35">#REF!</definedName>
    <definedName name="cur_08" localSheetId="36">#REF!</definedName>
    <definedName name="cur_08" localSheetId="38">#REF!</definedName>
    <definedName name="cur_08" localSheetId="41">#REF!</definedName>
    <definedName name="cur_08" localSheetId="42">#REF!</definedName>
    <definedName name="cur_08" localSheetId="43">#REF!</definedName>
    <definedName name="cur_08" localSheetId="45">#REF!</definedName>
    <definedName name="cur_08">#REF!</definedName>
    <definedName name="cur_09" localSheetId="1">#REF!</definedName>
    <definedName name="cur_09" localSheetId="2">#REF!</definedName>
    <definedName name="cur_09" localSheetId="4">#REF!</definedName>
    <definedName name="cur_09" localSheetId="6">#REF!</definedName>
    <definedName name="cur_09" localSheetId="8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4">#REF!</definedName>
    <definedName name="cur_09" localSheetId="15">#REF!</definedName>
    <definedName name="cur_09" localSheetId="16">#REF!</definedName>
    <definedName name="cur_09" localSheetId="17">#REF!</definedName>
    <definedName name="cur_09" localSheetId="18">#REF!</definedName>
    <definedName name="cur_09" localSheetId="19">#REF!</definedName>
    <definedName name="cur_09" localSheetId="20">#REF!</definedName>
    <definedName name="cur_09" localSheetId="22">#REF!</definedName>
    <definedName name="cur_09" localSheetId="21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33">#REF!</definedName>
    <definedName name="cur_09" localSheetId="34">#REF!</definedName>
    <definedName name="cur_09" localSheetId="35">#REF!</definedName>
    <definedName name="cur_09" localSheetId="36">#REF!</definedName>
    <definedName name="cur_09" localSheetId="38">#REF!</definedName>
    <definedName name="cur_09" localSheetId="41">#REF!</definedName>
    <definedName name="cur_09" localSheetId="42">#REF!</definedName>
    <definedName name="cur_09" localSheetId="43">#REF!</definedName>
    <definedName name="cur_09" localSheetId="45">#REF!</definedName>
    <definedName name="cur_09">#REF!</definedName>
    <definedName name="cur_10" localSheetId="1">#REF!</definedName>
    <definedName name="cur_10" localSheetId="2">#REF!</definedName>
    <definedName name="cur_10" localSheetId="4">#REF!</definedName>
    <definedName name="cur_10" localSheetId="6">#REF!</definedName>
    <definedName name="cur_10" localSheetId="8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4">#REF!</definedName>
    <definedName name="cur_10" localSheetId="15">#REF!</definedName>
    <definedName name="cur_10" localSheetId="16">#REF!</definedName>
    <definedName name="cur_10" localSheetId="17">#REF!</definedName>
    <definedName name="cur_10" localSheetId="18">#REF!</definedName>
    <definedName name="cur_10" localSheetId="19">#REF!</definedName>
    <definedName name="cur_10" localSheetId="20">#REF!</definedName>
    <definedName name="cur_10" localSheetId="22">#REF!</definedName>
    <definedName name="cur_10" localSheetId="21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33">#REF!</definedName>
    <definedName name="cur_10" localSheetId="34">#REF!</definedName>
    <definedName name="cur_10" localSheetId="35">#REF!</definedName>
    <definedName name="cur_10" localSheetId="36">#REF!</definedName>
    <definedName name="cur_10" localSheetId="38">#REF!</definedName>
    <definedName name="cur_10" localSheetId="41">#REF!</definedName>
    <definedName name="cur_10" localSheetId="42">#REF!</definedName>
    <definedName name="cur_10" localSheetId="43">#REF!</definedName>
    <definedName name="cur_10" localSheetId="45">#REF!</definedName>
    <definedName name="cur_10">#REF!</definedName>
    <definedName name="cur_11" localSheetId="1">#REF!</definedName>
    <definedName name="cur_11" localSheetId="2">#REF!</definedName>
    <definedName name="cur_11" localSheetId="4">#REF!</definedName>
    <definedName name="cur_11" localSheetId="6">#REF!</definedName>
    <definedName name="cur_11" localSheetId="8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4">#REF!</definedName>
    <definedName name="cur_11" localSheetId="15">#REF!</definedName>
    <definedName name="cur_11" localSheetId="16">#REF!</definedName>
    <definedName name="cur_11" localSheetId="17">#REF!</definedName>
    <definedName name="cur_11" localSheetId="18">#REF!</definedName>
    <definedName name="cur_11" localSheetId="19">#REF!</definedName>
    <definedName name="cur_11" localSheetId="20">#REF!</definedName>
    <definedName name="cur_11" localSheetId="22">#REF!</definedName>
    <definedName name="cur_11" localSheetId="21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33">#REF!</definedName>
    <definedName name="cur_11" localSheetId="34">#REF!</definedName>
    <definedName name="cur_11" localSheetId="35">#REF!</definedName>
    <definedName name="cur_11" localSheetId="36">#REF!</definedName>
    <definedName name="cur_11" localSheetId="38">#REF!</definedName>
    <definedName name="cur_11" localSheetId="41">#REF!</definedName>
    <definedName name="cur_11" localSheetId="42">#REF!</definedName>
    <definedName name="cur_11" localSheetId="43">#REF!</definedName>
    <definedName name="cur_11" localSheetId="45">#REF!</definedName>
    <definedName name="cur_11">#REF!</definedName>
    <definedName name="cur_12p" localSheetId="1">#REF!</definedName>
    <definedName name="cur_12p" localSheetId="2">#REF!</definedName>
    <definedName name="cur_12p" localSheetId="4">#REF!</definedName>
    <definedName name="cur_12p" localSheetId="6">#REF!</definedName>
    <definedName name="cur_12p" localSheetId="8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4">#REF!</definedName>
    <definedName name="cur_12p" localSheetId="15">#REF!</definedName>
    <definedName name="cur_12p" localSheetId="16">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#REF!</definedName>
    <definedName name="cur_12p" localSheetId="22">#REF!</definedName>
    <definedName name="cur_12p" localSheetId="21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33">#REF!</definedName>
    <definedName name="cur_12p" localSheetId="34">#REF!</definedName>
    <definedName name="cur_12p" localSheetId="35">#REF!</definedName>
    <definedName name="cur_12p" localSheetId="36">#REF!</definedName>
    <definedName name="cur_12p" localSheetId="38">#REF!</definedName>
    <definedName name="cur_12p" localSheetId="41">#REF!</definedName>
    <definedName name="cur_12p" localSheetId="42">#REF!</definedName>
    <definedName name="cur_12p" localSheetId="43">#REF!</definedName>
    <definedName name="cur_12p" localSheetId="45">#REF!</definedName>
    <definedName name="cur_12p">#REF!</definedName>
    <definedName name="cur_2013p" localSheetId="1">#REF!</definedName>
    <definedName name="cur_2013p" localSheetId="2">#REF!</definedName>
    <definedName name="cur_2013p" localSheetId="4">#REF!</definedName>
    <definedName name="cur_2013p" localSheetId="6">#REF!</definedName>
    <definedName name="cur_2013p" localSheetId="8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5">#REF!</definedName>
    <definedName name="cur_2013p" localSheetId="16">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2">#REF!</definedName>
    <definedName name="cur_2013p" localSheetId="21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33">#REF!</definedName>
    <definedName name="cur_2013p" localSheetId="34">#REF!</definedName>
    <definedName name="cur_2013p" localSheetId="35">#REF!</definedName>
    <definedName name="cur_2013p" localSheetId="36">#REF!</definedName>
    <definedName name="cur_2013p" localSheetId="38">#REF!</definedName>
    <definedName name="cur_2013p" localSheetId="41">#REF!</definedName>
    <definedName name="cur_2013p" localSheetId="42">#REF!</definedName>
    <definedName name="cur_2013p" localSheetId="43">#REF!</definedName>
    <definedName name="cur_2013p" localSheetId="45">#REF!</definedName>
    <definedName name="cur_2013p">#REF!</definedName>
    <definedName name="cur_45" localSheetId="1">#REF!</definedName>
    <definedName name="cur_45" localSheetId="2">#REF!</definedName>
    <definedName name="cur_45" localSheetId="4">#REF!</definedName>
    <definedName name="cur_45" localSheetId="6">#REF!</definedName>
    <definedName name="cur_45" localSheetId="8">#REF!</definedName>
    <definedName name="cur_45" localSheetId="10">#REF!</definedName>
    <definedName name="cur_45" localSheetId="11">#REF!</definedName>
    <definedName name="cur_45" localSheetId="12">#REF!</definedName>
    <definedName name="cur_45" localSheetId="13">#REF!</definedName>
    <definedName name="cur_45" localSheetId="14">#REF!</definedName>
    <definedName name="cur_45" localSheetId="15">#REF!</definedName>
    <definedName name="cur_45" localSheetId="16">#REF!</definedName>
    <definedName name="cur_45" localSheetId="17">#REF!</definedName>
    <definedName name="cur_45" localSheetId="18">#REF!</definedName>
    <definedName name="cur_45" localSheetId="19">#REF!</definedName>
    <definedName name="cur_45" localSheetId="20">#REF!</definedName>
    <definedName name="cur_45" localSheetId="22">#REF!</definedName>
    <definedName name="cur_45" localSheetId="21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33">#REF!</definedName>
    <definedName name="cur_45" localSheetId="34">#REF!</definedName>
    <definedName name="cur_45" localSheetId="35">#REF!</definedName>
    <definedName name="cur_45" localSheetId="36">#REF!</definedName>
    <definedName name="cur_45" localSheetId="38">#REF!</definedName>
    <definedName name="cur_45" localSheetId="41">#REF!</definedName>
    <definedName name="cur_45" localSheetId="42">#REF!</definedName>
    <definedName name="cur_45" localSheetId="43">#REF!</definedName>
    <definedName name="cur_45" localSheetId="45">#REF!</definedName>
    <definedName name="cur_45">#REF!</definedName>
    <definedName name="cur_52369" localSheetId="1">#REF!</definedName>
    <definedName name="cur_52369" localSheetId="2">#REF!</definedName>
    <definedName name="cur_52369" localSheetId="4">#REF!</definedName>
    <definedName name="cur_52369" localSheetId="6">#REF!</definedName>
    <definedName name="cur_52369" localSheetId="8">#REF!</definedName>
    <definedName name="cur_52369" localSheetId="10">#REF!</definedName>
    <definedName name="cur_52369" localSheetId="11">#REF!</definedName>
    <definedName name="cur_52369" localSheetId="12">#REF!</definedName>
    <definedName name="cur_52369" localSheetId="13">#REF!</definedName>
    <definedName name="cur_52369" localSheetId="14">#REF!</definedName>
    <definedName name="cur_52369" localSheetId="15">#REF!</definedName>
    <definedName name="cur_52369" localSheetId="16">#REF!</definedName>
    <definedName name="cur_52369" localSheetId="17">#REF!</definedName>
    <definedName name="cur_52369" localSheetId="18">#REF!</definedName>
    <definedName name="cur_52369" localSheetId="19">#REF!</definedName>
    <definedName name="cur_52369" localSheetId="20">#REF!</definedName>
    <definedName name="cur_52369" localSheetId="22">#REF!</definedName>
    <definedName name="cur_52369" localSheetId="21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33">#REF!</definedName>
    <definedName name="cur_52369" localSheetId="34">#REF!</definedName>
    <definedName name="cur_52369" localSheetId="35">#REF!</definedName>
    <definedName name="cur_52369" localSheetId="36">#REF!</definedName>
    <definedName name="cur_52369" localSheetId="38">#REF!</definedName>
    <definedName name="cur_52369" localSheetId="41">#REF!</definedName>
    <definedName name="cur_52369" localSheetId="42">#REF!</definedName>
    <definedName name="cur_52369" localSheetId="43">#REF!</definedName>
    <definedName name="cur_52369" localSheetId="45">#REF!</definedName>
    <definedName name="cur_52369">#REF!</definedName>
    <definedName name="cvxc" localSheetId="1" hidden="1">#REF!</definedName>
    <definedName name="cvxc" localSheetId="2" hidden="1">#REF!</definedName>
    <definedName name="cvxc" localSheetId="4" hidden="1">#REF!</definedName>
    <definedName name="cvxc" localSheetId="6" hidden="1">#REF!</definedName>
    <definedName name="cvxc" localSheetId="8" hidden="1">#REF!</definedName>
    <definedName name="cvxc" localSheetId="10" hidden="1">#REF!</definedName>
    <definedName name="cvxc" localSheetId="11" hidden="1">#REF!</definedName>
    <definedName name="cvxc" localSheetId="12" hidden="1">#REF!</definedName>
    <definedName name="cvxc" localSheetId="13" hidden="1">#REF!</definedName>
    <definedName name="cvxc" localSheetId="14" hidden="1">#REF!</definedName>
    <definedName name="cvxc" localSheetId="15" hidden="1">#REF!</definedName>
    <definedName name="cvxc" localSheetId="16" hidden="1">#REF!</definedName>
    <definedName name="cvxc" localSheetId="17" hidden="1">#REF!</definedName>
    <definedName name="cvxc" localSheetId="18" hidden="1">#REF!</definedName>
    <definedName name="cvxc" localSheetId="19" hidden="1">#REF!</definedName>
    <definedName name="cvxc" localSheetId="20" hidden="1">#REF!</definedName>
    <definedName name="cvxc" localSheetId="22" hidden="1">#REF!</definedName>
    <definedName name="cvxc" localSheetId="21" hidden="1">#REF!</definedName>
    <definedName name="cvxc" localSheetId="23" hidden="1">#REF!</definedName>
    <definedName name="cvxc" localSheetId="24" hidden="1">#REF!</definedName>
    <definedName name="cvxc" localSheetId="25" hidden="1">#REF!</definedName>
    <definedName name="cvxc" localSheetId="26" hidden="1">#REF!</definedName>
    <definedName name="cvxc" localSheetId="27" hidden="1">#REF!</definedName>
    <definedName name="cvxc" localSheetId="28" hidden="1">#REF!</definedName>
    <definedName name="cvxc" localSheetId="29" hidden="1">#REF!</definedName>
    <definedName name="cvxc" localSheetId="30" hidden="1">#REF!</definedName>
    <definedName name="cvxc" localSheetId="31" hidden="1">#REF!</definedName>
    <definedName name="cvxc" localSheetId="32" hidden="1">#REF!</definedName>
    <definedName name="cvxc" localSheetId="33" hidden="1">#REF!</definedName>
    <definedName name="cvxc" localSheetId="34" hidden="1">#REF!</definedName>
    <definedName name="cvxc" localSheetId="35" hidden="1">#REF!</definedName>
    <definedName name="cvxc" localSheetId="36" hidden="1">#REF!</definedName>
    <definedName name="cvxc" localSheetId="38" hidden="1">#REF!</definedName>
    <definedName name="cvxc" localSheetId="41" hidden="1">#REF!</definedName>
    <definedName name="cvxc" localSheetId="42" hidden="1">#REF!</definedName>
    <definedName name="cvxc" localSheetId="43" hidden="1">#REF!</definedName>
    <definedName name="cvxc" localSheetId="45" hidden="1">#REF!</definedName>
    <definedName name="cvxc" hidden="1">#REF!</definedName>
    <definedName name="cx" localSheetId="1">#REF!</definedName>
    <definedName name="cx" localSheetId="2">#REF!</definedName>
    <definedName name="cx" localSheetId="4">#REF!</definedName>
    <definedName name="cx" localSheetId="6">#REF!</definedName>
    <definedName name="cx" localSheetId="8">#REF!</definedName>
    <definedName name="cx" localSheetId="10">#REF!</definedName>
    <definedName name="cx" localSheetId="11">#REF!</definedName>
    <definedName name="cx" localSheetId="12">#REF!</definedName>
    <definedName name="cx" localSheetId="13">#REF!</definedName>
    <definedName name="cx" localSheetId="14">#REF!</definedName>
    <definedName name="cx" localSheetId="15">#REF!</definedName>
    <definedName name="cx" localSheetId="16">#REF!</definedName>
    <definedName name="cx" localSheetId="17">#REF!</definedName>
    <definedName name="cx" localSheetId="18">#REF!</definedName>
    <definedName name="cx" localSheetId="19">#REF!</definedName>
    <definedName name="cx" localSheetId="20">#REF!</definedName>
    <definedName name="cx" localSheetId="22">#REF!</definedName>
    <definedName name="cx" localSheetId="21">#REF!</definedName>
    <definedName name="cx" localSheetId="23">#REF!</definedName>
    <definedName name="cx" localSheetId="24">#REF!</definedName>
    <definedName name="cx" localSheetId="25">#REF!</definedName>
    <definedName name="cx" localSheetId="26">#REF!</definedName>
    <definedName name="cx" localSheetId="27">#REF!</definedName>
    <definedName name="cx" localSheetId="28">#REF!</definedName>
    <definedName name="cx" localSheetId="29">#REF!</definedName>
    <definedName name="cx" localSheetId="30">#REF!</definedName>
    <definedName name="cx" localSheetId="31">#REF!</definedName>
    <definedName name="cx" localSheetId="32">#REF!</definedName>
    <definedName name="cx" localSheetId="33">#REF!</definedName>
    <definedName name="cx" localSheetId="34">#REF!</definedName>
    <definedName name="cx" localSheetId="35">#REF!</definedName>
    <definedName name="cx" localSheetId="36">#REF!</definedName>
    <definedName name="cx" localSheetId="38">#REF!</definedName>
    <definedName name="cx" localSheetId="41">#REF!</definedName>
    <definedName name="cx" localSheetId="42">#REF!</definedName>
    <definedName name="cx" localSheetId="43">#REF!</definedName>
    <definedName name="cx" localSheetId="45">#REF!</definedName>
    <definedName name="cx">#REF!</definedName>
    <definedName name="d" localSheetId="1">#REF!</definedName>
    <definedName name="d" localSheetId="2">#REF!</definedName>
    <definedName name="d" localSheetId="4">#REF!</definedName>
    <definedName name="d" localSheetId="6">#REF!</definedName>
    <definedName name="d" localSheetId="8">#REF!</definedName>
    <definedName name="d" localSheetId="10">#REF!</definedName>
    <definedName name="d" localSheetId="11">#REF!</definedName>
    <definedName name="d" localSheetId="12">#REF!</definedName>
    <definedName name="d" localSheetId="13">#REF!</definedName>
    <definedName name="d" localSheetId="14">#REF!</definedName>
    <definedName name="d" localSheetId="15">#REF!</definedName>
    <definedName name="d" localSheetId="16">#REF!</definedName>
    <definedName name="d" localSheetId="17">#REF!</definedName>
    <definedName name="d" localSheetId="18">#REF!</definedName>
    <definedName name="d" localSheetId="19">#REF!</definedName>
    <definedName name="d" localSheetId="20">#REF!</definedName>
    <definedName name="d" localSheetId="22">#REF!</definedName>
    <definedName name="d" localSheetId="21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33">#REF!</definedName>
    <definedName name="d" localSheetId="34">#REF!</definedName>
    <definedName name="d" localSheetId="35">#REF!</definedName>
    <definedName name="d" localSheetId="36">#REF!</definedName>
    <definedName name="d" localSheetId="38">#REF!</definedName>
    <definedName name="d" localSheetId="41">#REF!</definedName>
    <definedName name="d" localSheetId="42">#REF!</definedName>
    <definedName name="d" localSheetId="43">#REF!</definedName>
    <definedName name="d" localSheetId="45">#REF!</definedName>
    <definedName name="d">#REF!</definedName>
    <definedName name="dasdasd" localSheetId="1">#REF!</definedName>
    <definedName name="dasdasd" localSheetId="2">#REF!</definedName>
    <definedName name="dasdasd" localSheetId="4">#REF!</definedName>
    <definedName name="dasdasd" localSheetId="6">#REF!</definedName>
    <definedName name="dasdasd" localSheetId="8">#REF!</definedName>
    <definedName name="dasdasd" localSheetId="10">#REF!</definedName>
    <definedName name="dasdasd" localSheetId="11">#REF!</definedName>
    <definedName name="dasdasd" localSheetId="12">#REF!</definedName>
    <definedName name="dasdasd" localSheetId="13">#REF!</definedName>
    <definedName name="dasdasd" localSheetId="14">#REF!</definedName>
    <definedName name="dasdasd" localSheetId="15">#REF!</definedName>
    <definedName name="dasdasd" localSheetId="16">#REF!</definedName>
    <definedName name="dasdasd" localSheetId="17">#REF!</definedName>
    <definedName name="dasdasd" localSheetId="18">#REF!</definedName>
    <definedName name="dasdasd" localSheetId="19">#REF!</definedName>
    <definedName name="dasdasd" localSheetId="20">#REF!</definedName>
    <definedName name="dasdasd" localSheetId="22">#REF!</definedName>
    <definedName name="dasdasd" localSheetId="21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33">#REF!</definedName>
    <definedName name="dasdasd" localSheetId="34">#REF!</definedName>
    <definedName name="dasdasd" localSheetId="35">#REF!</definedName>
    <definedName name="dasdasd" localSheetId="36">#REF!</definedName>
    <definedName name="dasdasd" localSheetId="38">#REF!</definedName>
    <definedName name="dasdasd" localSheetId="41">#REF!</definedName>
    <definedName name="dasdasd" localSheetId="42">#REF!</definedName>
    <definedName name="dasdasd" localSheetId="43">#REF!</definedName>
    <definedName name="dasdasd" localSheetId="45">#REF!</definedName>
    <definedName name="dasdasd">#REF!</definedName>
    <definedName name="dd" localSheetId="1" hidden="1">#REF!</definedName>
    <definedName name="dd" localSheetId="2" hidden="1">#REF!</definedName>
    <definedName name="dd" localSheetId="4" hidden="1">#REF!</definedName>
    <definedName name="dd" localSheetId="6" hidden="1">#REF!</definedName>
    <definedName name="dd" localSheetId="8" hidden="1">#REF!</definedName>
    <definedName name="dd" localSheetId="10" hidden="1">#REF!</definedName>
    <definedName name="dd" localSheetId="11" hidden="1">#REF!</definedName>
    <definedName name="dd" localSheetId="12" hidden="1">#REF!</definedName>
    <definedName name="dd" localSheetId="13" hidden="1">#REF!</definedName>
    <definedName name="dd" localSheetId="14" hidden="1">#REF!</definedName>
    <definedName name="dd" localSheetId="15" hidden="1">#REF!</definedName>
    <definedName name="dd" localSheetId="16" hidden="1">#REF!</definedName>
    <definedName name="dd" localSheetId="17" hidden="1">#REF!</definedName>
    <definedName name="dd" localSheetId="18" hidden="1">#REF!</definedName>
    <definedName name="dd" localSheetId="19" hidden="1">#REF!</definedName>
    <definedName name="dd" localSheetId="20" hidden="1">#REF!</definedName>
    <definedName name="dd" localSheetId="22" hidden="1">#REF!</definedName>
    <definedName name="dd" localSheetId="21" hidden="1">#REF!</definedName>
    <definedName name="dd" localSheetId="23" hidden="1">#REF!</definedName>
    <definedName name="dd" localSheetId="24" hidden="1">#REF!</definedName>
    <definedName name="dd" localSheetId="25" hidden="1">#REF!</definedName>
    <definedName name="dd" localSheetId="26" hidden="1">#REF!</definedName>
    <definedName name="dd" localSheetId="27" hidden="1">#REF!</definedName>
    <definedName name="dd" localSheetId="28" hidden="1">#REF!</definedName>
    <definedName name="dd" localSheetId="29" hidden="1">#REF!</definedName>
    <definedName name="dd" localSheetId="30" hidden="1">#REF!</definedName>
    <definedName name="dd" localSheetId="31" hidden="1">#REF!</definedName>
    <definedName name="dd" localSheetId="32" hidden="1">#REF!</definedName>
    <definedName name="dd" localSheetId="33" hidden="1">#REF!</definedName>
    <definedName name="dd" localSheetId="34" hidden="1">#REF!</definedName>
    <definedName name="dd" localSheetId="35" hidden="1">#REF!</definedName>
    <definedName name="dd" localSheetId="36" hidden="1">#REF!</definedName>
    <definedName name="dd" localSheetId="38" hidden="1">#REF!</definedName>
    <definedName name="dd" localSheetId="41" hidden="1">#REF!</definedName>
    <definedName name="dd" localSheetId="42" hidden="1">#REF!</definedName>
    <definedName name="dd" localSheetId="43" hidden="1">#REF!</definedName>
    <definedName name="dd" localSheetId="45" hidden="1">#REF!</definedName>
    <definedName name="dd" hidden="1">#REF!</definedName>
    <definedName name="ddd" localSheetId="1">#REF!</definedName>
    <definedName name="ddd" localSheetId="2">#REF!</definedName>
    <definedName name="ddd" localSheetId="4">#REF!</definedName>
    <definedName name="ddd" localSheetId="6">#REF!</definedName>
    <definedName name="ddd" localSheetId="8">#REF!</definedName>
    <definedName name="ddd" localSheetId="10">#REF!</definedName>
    <definedName name="ddd" localSheetId="11">#REF!</definedName>
    <definedName name="ddd" localSheetId="12">#REF!</definedName>
    <definedName name="ddd" localSheetId="13">#REF!</definedName>
    <definedName name="ddd" localSheetId="14">#REF!</definedName>
    <definedName name="ddd" localSheetId="15">#REF!</definedName>
    <definedName name="ddd" localSheetId="16">#REF!</definedName>
    <definedName name="ddd" localSheetId="17">#REF!</definedName>
    <definedName name="ddd" localSheetId="18">#REF!</definedName>
    <definedName name="ddd" localSheetId="19">#REF!</definedName>
    <definedName name="ddd" localSheetId="20">#REF!</definedName>
    <definedName name="ddd" localSheetId="22">#REF!</definedName>
    <definedName name="ddd" localSheetId="21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33">#REF!</definedName>
    <definedName name="ddd" localSheetId="34">#REF!</definedName>
    <definedName name="ddd" localSheetId="35">#REF!</definedName>
    <definedName name="ddd" localSheetId="36">#REF!</definedName>
    <definedName name="ddd" localSheetId="38">#REF!</definedName>
    <definedName name="ddd" localSheetId="41">#REF!</definedName>
    <definedName name="ddd" localSheetId="42">#REF!</definedName>
    <definedName name="ddd" localSheetId="43">#REF!</definedName>
    <definedName name="ddd" localSheetId="45">#REF!</definedName>
    <definedName name="ddd">#REF!</definedName>
    <definedName name="dddfrt" localSheetId="1">#REF!</definedName>
    <definedName name="dddfrt" localSheetId="2">#REF!</definedName>
    <definedName name="dddfrt" localSheetId="4">#REF!</definedName>
    <definedName name="dddfrt" localSheetId="6">#REF!</definedName>
    <definedName name="dddfrt" localSheetId="8">#REF!</definedName>
    <definedName name="dddfrt" localSheetId="10">#REF!</definedName>
    <definedName name="dddfrt" localSheetId="11">#REF!</definedName>
    <definedName name="dddfrt" localSheetId="12">#REF!</definedName>
    <definedName name="dddfrt" localSheetId="13">#REF!</definedName>
    <definedName name="dddfrt" localSheetId="14">#REF!</definedName>
    <definedName name="dddfrt" localSheetId="15">#REF!</definedName>
    <definedName name="dddfrt" localSheetId="16">#REF!</definedName>
    <definedName name="dddfrt" localSheetId="17">#REF!</definedName>
    <definedName name="dddfrt" localSheetId="18">#REF!</definedName>
    <definedName name="dddfrt" localSheetId="19">#REF!</definedName>
    <definedName name="dddfrt" localSheetId="20">#REF!</definedName>
    <definedName name="dddfrt" localSheetId="22">#REF!</definedName>
    <definedName name="dddfrt" localSheetId="21">#REF!</definedName>
    <definedName name="dddfrt" localSheetId="23">#REF!</definedName>
    <definedName name="dddfrt" localSheetId="24">#REF!</definedName>
    <definedName name="dddfrt" localSheetId="25">#REF!</definedName>
    <definedName name="dddfrt" localSheetId="26">#REF!</definedName>
    <definedName name="dddfrt" localSheetId="27">#REF!</definedName>
    <definedName name="dddfrt" localSheetId="28">#REF!</definedName>
    <definedName name="dddfrt" localSheetId="29">#REF!</definedName>
    <definedName name="dddfrt" localSheetId="30">#REF!</definedName>
    <definedName name="dddfrt" localSheetId="31">#REF!</definedName>
    <definedName name="dddfrt" localSheetId="32">#REF!</definedName>
    <definedName name="dddfrt" localSheetId="33">#REF!</definedName>
    <definedName name="dddfrt" localSheetId="34">#REF!</definedName>
    <definedName name="dddfrt" localSheetId="35">#REF!</definedName>
    <definedName name="dddfrt" localSheetId="36">#REF!</definedName>
    <definedName name="dddfrt" localSheetId="38">#REF!</definedName>
    <definedName name="dddfrt" localSheetId="41">#REF!</definedName>
    <definedName name="dddfrt" localSheetId="42">#REF!</definedName>
    <definedName name="dddfrt" localSheetId="43">#REF!</definedName>
    <definedName name="dddfrt" localSheetId="45">#REF!</definedName>
    <definedName name="dddfrt">#REF!</definedName>
    <definedName name="ddds" localSheetId="1">#REF!</definedName>
    <definedName name="ddds" localSheetId="2">#REF!</definedName>
    <definedName name="ddds" localSheetId="4">#REF!</definedName>
    <definedName name="ddds" localSheetId="6">#REF!</definedName>
    <definedName name="ddds" localSheetId="8">#REF!</definedName>
    <definedName name="ddds" localSheetId="10">#REF!</definedName>
    <definedName name="ddds" localSheetId="11">#REF!</definedName>
    <definedName name="ddds" localSheetId="12">#REF!</definedName>
    <definedName name="ddds" localSheetId="13">#REF!</definedName>
    <definedName name="ddds" localSheetId="14">#REF!</definedName>
    <definedName name="ddds" localSheetId="15">#REF!</definedName>
    <definedName name="ddds" localSheetId="16">#REF!</definedName>
    <definedName name="ddds" localSheetId="17">#REF!</definedName>
    <definedName name="ddds" localSheetId="18">#REF!</definedName>
    <definedName name="ddds" localSheetId="19">#REF!</definedName>
    <definedName name="ddds" localSheetId="20">#REF!</definedName>
    <definedName name="ddds" localSheetId="22">#REF!</definedName>
    <definedName name="ddds" localSheetId="21">#REF!</definedName>
    <definedName name="ddds" localSheetId="23">#REF!</definedName>
    <definedName name="ddds" localSheetId="24">#REF!</definedName>
    <definedName name="ddds" localSheetId="25">#REF!</definedName>
    <definedName name="ddds" localSheetId="26">#REF!</definedName>
    <definedName name="ddds" localSheetId="27">#REF!</definedName>
    <definedName name="ddds" localSheetId="28">#REF!</definedName>
    <definedName name="ddds" localSheetId="29">#REF!</definedName>
    <definedName name="ddds" localSheetId="30">#REF!</definedName>
    <definedName name="ddds" localSheetId="31">#REF!</definedName>
    <definedName name="ddds" localSheetId="32">#REF!</definedName>
    <definedName name="ddds" localSheetId="33">#REF!</definedName>
    <definedName name="ddds" localSheetId="34">#REF!</definedName>
    <definedName name="ddds" localSheetId="35">#REF!</definedName>
    <definedName name="ddds" localSheetId="36">#REF!</definedName>
    <definedName name="ddds" localSheetId="38">#REF!</definedName>
    <definedName name="ddds" localSheetId="41">#REF!</definedName>
    <definedName name="ddds" localSheetId="42">#REF!</definedName>
    <definedName name="ddds" localSheetId="43">#REF!</definedName>
    <definedName name="ddds" localSheetId="45">#REF!</definedName>
    <definedName name="ddds">#REF!</definedName>
    <definedName name="dfcsz" localSheetId="1" hidden="1">'[5]4.9'!#REF!</definedName>
    <definedName name="dfcsz" localSheetId="2" hidden="1">'[5]4.9'!#REF!</definedName>
    <definedName name="dfcsz" localSheetId="4" hidden="1">'[5]4.9'!#REF!</definedName>
    <definedName name="dfcsz" localSheetId="6" hidden="1">'[5]4.9'!#REF!</definedName>
    <definedName name="dfcsz" localSheetId="8" hidden="1">'[5]4.9'!#REF!</definedName>
    <definedName name="dfcsz" localSheetId="10" hidden="1">'[5]4.9'!#REF!</definedName>
    <definedName name="dfcsz" localSheetId="11" hidden="1">'[5]4.9'!#REF!</definedName>
    <definedName name="dfcsz" localSheetId="12" hidden="1">'[5]4.9'!#REF!</definedName>
    <definedName name="dfcsz" localSheetId="13" hidden="1">'[5]4.9'!#REF!</definedName>
    <definedName name="dfcsz" localSheetId="14" hidden="1">'[5]4.9'!#REF!</definedName>
    <definedName name="dfcsz" localSheetId="15" hidden="1">'[5]4.9'!#REF!</definedName>
    <definedName name="dfcsz" localSheetId="16" hidden="1">'[5]4.9'!#REF!</definedName>
    <definedName name="dfcsz" localSheetId="17" hidden="1">'[5]4.9'!#REF!</definedName>
    <definedName name="dfcsz" localSheetId="18" hidden="1">'[5]4.9'!#REF!</definedName>
    <definedName name="dfcsz" localSheetId="19" hidden="1">'[5]4.9'!#REF!</definedName>
    <definedName name="dfcsz" localSheetId="20" hidden="1">'[5]4.9'!#REF!</definedName>
    <definedName name="dfcsz" localSheetId="22" hidden="1">'[5]4.9'!#REF!</definedName>
    <definedName name="dfcsz" localSheetId="21" hidden="1">'[5]4.9'!#REF!</definedName>
    <definedName name="dfcsz" localSheetId="23" hidden="1">'[5]4.9'!#REF!</definedName>
    <definedName name="dfcsz" localSheetId="24" hidden="1">'[5]4.9'!#REF!</definedName>
    <definedName name="dfcsz" localSheetId="25" hidden="1">'[5]4.9'!#REF!</definedName>
    <definedName name="dfcsz" localSheetId="26" hidden="1">'[5]4.9'!#REF!</definedName>
    <definedName name="dfcsz" localSheetId="27" hidden="1">'[5]4.9'!#REF!</definedName>
    <definedName name="dfcsz" localSheetId="28" hidden="1">'[5]4.9'!#REF!</definedName>
    <definedName name="dfcsz" localSheetId="29" hidden="1">'[5]4.9'!#REF!</definedName>
    <definedName name="dfcsz" localSheetId="30" hidden="1">'[5]4.9'!#REF!</definedName>
    <definedName name="dfcsz" localSheetId="31" hidden="1">'[5]4.9'!#REF!</definedName>
    <definedName name="dfcsz" localSheetId="32" hidden="1">'[5]4.9'!#REF!</definedName>
    <definedName name="dfcsz" localSheetId="33" hidden="1">'[5]4.9'!#REF!</definedName>
    <definedName name="dfcsz" localSheetId="34" hidden="1">'[5]4.9'!#REF!</definedName>
    <definedName name="dfcsz" localSheetId="35" hidden="1">'[5]4.9'!#REF!</definedName>
    <definedName name="dfcsz" localSheetId="36" hidden="1">'[5]4.9'!#REF!</definedName>
    <definedName name="dfcsz" localSheetId="38" hidden="1">'[5]4.9'!#REF!</definedName>
    <definedName name="dfcsz" localSheetId="41" hidden="1">'[5]4.9'!#REF!</definedName>
    <definedName name="dfcsz" localSheetId="42" hidden="1">'[5]4.9'!#REF!</definedName>
    <definedName name="dfcsz" localSheetId="43" hidden="1">'[5]4.9'!#REF!</definedName>
    <definedName name="dfcsz" localSheetId="45" hidden="1">'[5]4.9'!#REF!</definedName>
    <definedName name="dfcsz" hidden="1">'[5]4.9'!#REF!</definedName>
    <definedName name="dfd" localSheetId="1" hidden="1">'[5]4.9'!#REF!</definedName>
    <definedName name="dfd" localSheetId="2" hidden="1">'[5]4.9'!#REF!</definedName>
    <definedName name="dfd" localSheetId="4" hidden="1">'[5]4.9'!#REF!</definedName>
    <definedName name="dfd" localSheetId="6" hidden="1">'[5]4.9'!#REF!</definedName>
    <definedName name="dfd" localSheetId="8" hidden="1">'[5]4.9'!#REF!</definedName>
    <definedName name="dfd" localSheetId="10" hidden="1">'[5]4.9'!#REF!</definedName>
    <definedName name="dfd" localSheetId="11" hidden="1">'[5]4.9'!#REF!</definedName>
    <definedName name="dfd" localSheetId="12" hidden="1">'[5]4.9'!#REF!</definedName>
    <definedName name="dfd" localSheetId="13" hidden="1">'[5]4.9'!#REF!</definedName>
    <definedName name="dfd" localSheetId="14" hidden="1">'[5]4.9'!#REF!</definedName>
    <definedName name="dfd" localSheetId="15" hidden="1">'[5]4.9'!#REF!</definedName>
    <definedName name="dfd" localSheetId="16" hidden="1">'[5]4.9'!#REF!</definedName>
    <definedName name="dfd" localSheetId="17" hidden="1">'[5]4.9'!#REF!</definedName>
    <definedName name="dfd" localSheetId="18" hidden="1">'[5]4.9'!#REF!</definedName>
    <definedName name="dfd" localSheetId="19" hidden="1">'[5]4.9'!#REF!</definedName>
    <definedName name="dfd" localSheetId="20" hidden="1">'[5]4.9'!#REF!</definedName>
    <definedName name="dfd" localSheetId="22" hidden="1">'[5]4.9'!#REF!</definedName>
    <definedName name="dfd" localSheetId="21" hidden="1">'[5]4.9'!#REF!</definedName>
    <definedName name="dfd" localSheetId="23" hidden="1">'[5]4.9'!#REF!</definedName>
    <definedName name="dfd" localSheetId="24" hidden="1">'[5]4.9'!#REF!</definedName>
    <definedName name="dfd" localSheetId="25" hidden="1">'[5]4.9'!#REF!</definedName>
    <definedName name="dfd" localSheetId="26" hidden="1">'[5]4.9'!#REF!</definedName>
    <definedName name="dfd" localSheetId="27" hidden="1">'[5]4.9'!#REF!</definedName>
    <definedName name="dfd" localSheetId="28" hidden="1">'[5]4.9'!#REF!</definedName>
    <definedName name="dfd" localSheetId="29" hidden="1">'[5]4.9'!#REF!</definedName>
    <definedName name="dfd" localSheetId="30" hidden="1">'[5]4.9'!#REF!</definedName>
    <definedName name="dfd" localSheetId="31" hidden="1">'[5]4.9'!#REF!</definedName>
    <definedName name="dfd" localSheetId="32" hidden="1">'[5]4.9'!#REF!</definedName>
    <definedName name="dfd" localSheetId="33" hidden="1">'[5]4.9'!#REF!</definedName>
    <definedName name="dfd" localSheetId="34" hidden="1">'[5]4.9'!#REF!</definedName>
    <definedName name="dfd" localSheetId="35" hidden="1">'[5]4.9'!#REF!</definedName>
    <definedName name="dfd" localSheetId="36" hidden="1">'[5]4.9'!#REF!</definedName>
    <definedName name="dfd" localSheetId="38" hidden="1">'[5]4.9'!#REF!</definedName>
    <definedName name="dfd" localSheetId="41" hidden="1">'[5]4.9'!#REF!</definedName>
    <definedName name="dfd" localSheetId="42" hidden="1">'[5]4.9'!#REF!</definedName>
    <definedName name="dfd" localSheetId="43" hidden="1">'[5]4.9'!#REF!</definedName>
    <definedName name="dfd" localSheetId="45" hidden="1">'[5]4.9'!#REF!</definedName>
    <definedName name="dfd" hidden="1">'[5]4.9'!#REF!</definedName>
    <definedName name="dfdfvz" localSheetId="1">#REF!</definedName>
    <definedName name="dfdfvz" localSheetId="2">#REF!</definedName>
    <definedName name="dfdfvz" localSheetId="4">#REF!</definedName>
    <definedName name="dfdfvz" localSheetId="6">#REF!</definedName>
    <definedName name="dfdfvz" localSheetId="8">#REF!</definedName>
    <definedName name="dfdfvz" localSheetId="10">#REF!</definedName>
    <definedName name="dfdfvz" localSheetId="11">#REF!</definedName>
    <definedName name="dfdfvz" localSheetId="12">#REF!</definedName>
    <definedName name="dfdfvz" localSheetId="13">#REF!</definedName>
    <definedName name="dfdfvz" localSheetId="14">#REF!</definedName>
    <definedName name="dfdfvz" localSheetId="15">#REF!</definedName>
    <definedName name="dfdfvz" localSheetId="16">#REF!</definedName>
    <definedName name="dfdfvz" localSheetId="17">#REF!</definedName>
    <definedName name="dfdfvz" localSheetId="18">#REF!</definedName>
    <definedName name="dfdfvz" localSheetId="19">#REF!</definedName>
    <definedName name="dfdfvz" localSheetId="20">#REF!</definedName>
    <definedName name="dfdfvz" localSheetId="22">#REF!</definedName>
    <definedName name="dfdfvz" localSheetId="21">#REF!</definedName>
    <definedName name="dfdfvz" localSheetId="23">#REF!</definedName>
    <definedName name="dfdfvz" localSheetId="24">#REF!</definedName>
    <definedName name="dfdfvz" localSheetId="25">#REF!</definedName>
    <definedName name="dfdfvz" localSheetId="26">#REF!</definedName>
    <definedName name="dfdfvz" localSheetId="27">#REF!</definedName>
    <definedName name="dfdfvz" localSheetId="28">#REF!</definedName>
    <definedName name="dfdfvz" localSheetId="29">#REF!</definedName>
    <definedName name="dfdfvz" localSheetId="30">#REF!</definedName>
    <definedName name="dfdfvz" localSheetId="31">#REF!</definedName>
    <definedName name="dfdfvz" localSheetId="32">#REF!</definedName>
    <definedName name="dfdfvz" localSheetId="33">#REF!</definedName>
    <definedName name="dfdfvz" localSheetId="34">#REF!</definedName>
    <definedName name="dfdfvz" localSheetId="35">#REF!</definedName>
    <definedName name="dfdfvz" localSheetId="36">#REF!</definedName>
    <definedName name="dfdfvz" localSheetId="38">#REF!</definedName>
    <definedName name="dfdfvz" localSheetId="41">#REF!</definedName>
    <definedName name="dfdfvz" localSheetId="42">#REF!</definedName>
    <definedName name="dfdfvz" localSheetId="43">#REF!</definedName>
    <definedName name="dfdfvz" localSheetId="45">#REF!</definedName>
    <definedName name="dfdfvz">#REF!</definedName>
    <definedName name="dfdxv" localSheetId="1">#REF!</definedName>
    <definedName name="dfdxv" localSheetId="2">#REF!</definedName>
    <definedName name="dfdxv" localSheetId="4">#REF!</definedName>
    <definedName name="dfdxv" localSheetId="6">#REF!</definedName>
    <definedName name="dfdxv" localSheetId="8">#REF!</definedName>
    <definedName name="dfdxv" localSheetId="10">#REF!</definedName>
    <definedName name="dfdxv" localSheetId="11">#REF!</definedName>
    <definedName name="dfdxv" localSheetId="12">#REF!</definedName>
    <definedName name="dfdxv" localSheetId="13">#REF!</definedName>
    <definedName name="dfdxv" localSheetId="14">#REF!</definedName>
    <definedName name="dfdxv" localSheetId="15">#REF!</definedName>
    <definedName name="dfdxv" localSheetId="16">#REF!</definedName>
    <definedName name="dfdxv" localSheetId="17">#REF!</definedName>
    <definedName name="dfdxv" localSheetId="18">#REF!</definedName>
    <definedName name="dfdxv" localSheetId="19">#REF!</definedName>
    <definedName name="dfdxv" localSheetId="20">#REF!</definedName>
    <definedName name="dfdxv" localSheetId="22">#REF!</definedName>
    <definedName name="dfdxv" localSheetId="21">#REF!</definedName>
    <definedName name="dfdxv" localSheetId="23">#REF!</definedName>
    <definedName name="dfdxv" localSheetId="24">#REF!</definedName>
    <definedName name="dfdxv" localSheetId="25">#REF!</definedName>
    <definedName name="dfdxv" localSheetId="26">#REF!</definedName>
    <definedName name="dfdxv" localSheetId="27">#REF!</definedName>
    <definedName name="dfdxv" localSheetId="28">#REF!</definedName>
    <definedName name="dfdxv" localSheetId="29">#REF!</definedName>
    <definedName name="dfdxv" localSheetId="30">#REF!</definedName>
    <definedName name="dfdxv" localSheetId="31">#REF!</definedName>
    <definedName name="dfdxv" localSheetId="32">#REF!</definedName>
    <definedName name="dfdxv" localSheetId="33">#REF!</definedName>
    <definedName name="dfdxv" localSheetId="34">#REF!</definedName>
    <definedName name="dfdxv" localSheetId="35">#REF!</definedName>
    <definedName name="dfdxv" localSheetId="36">#REF!</definedName>
    <definedName name="dfdxv" localSheetId="38">#REF!</definedName>
    <definedName name="dfdxv" localSheetId="41">#REF!</definedName>
    <definedName name="dfdxv" localSheetId="42">#REF!</definedName>
    <definedName name="dfdxv" localSheetId="43">#REF!</definedName>
    <definedName name="dfdxv" localSheetId="45">#REF!</definedName>
    <definedName name="dfdxv">#REF!</definedName>
    <definedName name="dfg" localSheetId="1">#REF!</definedName>
    <definedName name="dfg" localSheetId="2">#REF!</definedName>
    <definedName name="dfg" localSheetId="4">#REF!</definedName>
    <definedName name="dfg" localSheetId="6">#REF!</definedName>
    <definedName name="dfg" localSheetId="8">#REF!</definedName>
    <definedName name="dfg" localSheetId="10">#REF!</definedName>
    <definedName name="dfg" localSheetId="11">#REF!</definedName>
    <definedName name="dfg" localSheetId="12">#REF!</definedName>
    <definedName name="dfg" localSheetId="13">#REF!</definedName>
    <definedName name="dfg" localSheetId="14">#REF!</definedName>
    <definedName name="dfg" localSheetId="15">#REF!</definedName>
    <definedName name="dfg" localSheetId="16">#REF!</definedName>
    <definedName name="dfg" localSheetId="17">#REF!</definedName>
    <definedName name="dfg" localSheetId="18">#REF!</definedName>
    <definedName name="dfg" localSheetId="19">#REF!</definedName>
    <definedName name="dfg" localSheetId="20">#REF!</definedName>
    <definedName name="dfg" localSheetId="22">#REF!</definedName>
    <definedName name="dfg" localSheetId="21">#REF!</definedName>
    <definedName name="dfg" localSheetId="23">#REF!</definedName>
    <definedName name="dfg" localSheetId="24">#REF!</definedName>
    <definedName name="dfg" localSheetId="25">#REF!</definedName>
    <definedName name="dfg" localSheetId="26">#REF!</definedName>
    <definedName name="dfg" localSheetId="27">#REF!</definedName>
    <definedName name="dfg" localSheetId="28">#REF!</definedName>
    <definedName name="dfg" localSheetId="29">#REF!</definedName>
    <definedName name="dfg" localSheetId="30">#REF!</definedName>
    <definedName name="dfg" localSheetId="31">#REF!</definedName>
    <definedName name="dfg" localSheetId="32">#REF!</definedName>
    <definedName name="dfg" localSheetId="33">#REF!</definedName>
    <definedName name="dfg" localSheetId="34">#REF!</definedName>
    <definedName name="dfg" localSheetId="35">#REF!</definedName>
    <definedName name="dfg" localSheetId="36">#REF!</definedName>
    <definedName name="dfg" localSheetId="38">#REF!</definedName>
    <definedName name="dfg" localSheetId="41">#REF!</definedName>
    <definedName name="dfg" localSheetId="42">#REF!</definedName>
    <definedName name="dfg" localSheetId="43">#REF!</definedName>
    <definedName name="dfg" localSheetId="45">#REF!</definedName>
    <definedName name="dfg">#REF!</definedName>
    <definedName name="dfhf" localSheetId="1">#REF!</definedName>
    <definedName name="dfhf" localSheetId="2">#REF!</definedName>
    <definedName name="dfhf" localSheetId="4">#REF!</definedName>
    <definedName name="dfhf" localSheetId="6">#REF!</definedName>
    <definedName name="dfhf" localSheetId="8">#REF!</definedName>
    <definedName name="dfhf" localSheetId="10">#REF!</definedName>
    <definedName name="dfhf" localSheetId="11">#REF!</definedName>
    <definedName name="dfhf" localSheetId="12">#REF!</definedName>
    <definedName name="dfhf" localSheetId="13">#REF!</definedName>
    <definedName name="dfhf" localSheetId="14">#REF!</definedName>
    <definedName name="dfhf" localSheetId="15">#REF!</definedName>
    <definedName name="dfhf" localSheetId="16">#REF!</definedName>
    <definedName name="dfhf" localSheetId="17">#REF!</definedName>
    <definedName name="dfhf" localSheetId="18">#REF!</definedName>
    <definedName name="dfhf" localSheetId="19">#REF!</definedName>
    <definedName name="dfhf" localSheetId="20">#REF!</definedName>
    <definedName name="dfhf" localSheetId="22">#REF!</definedName>
    <definedName name="dfhf" localSheetId="21">#REF!</definedName>
    <definedName name="dfhf" localSheetId="23">#REF!</definedName>
    <definedName name="dfhf" localSheetId="24">#REF!</definedName>
    <definedName name="dfhf" localSheetId="25">#REF!</definedName>
    <definedName name="dfhf" localSheetId="26">#REF!</definedName>
    <definedName name="dfhf" localSheetId="27">#REF!</definedName>
    <definedName name="dfhf" localSheetId="28">#REF!</definedName>
    <definedName name="dfhf" localSheetId="29">#REF!</definedName>
    <definedName name="dfhf" localSheetId="30">#REF!</definedName>
    <definedName name="dfhf" localSheetId="31">#REF!</definedName>
    <definedName name="dfhf" localSheetId="32">#REF!</definedName>
    <definedName name="dfhf" localSheetId="33">#REF!</definedName>
    <definedName name="dfhf" localSheetId="34">#REF!</definedName>
    <definedName name="dfhf" localSheetId="35">#REF!</definedName>
    <definedName name="dfhf" localSheetId="36">#REF!</definedName>
    <definedName name="dfhf" localSheetId="38">#REF!</definedName>
    <definedName name="dfhf" localSheetId="41">#REF!</definedName>
    <definedName name="dfhf" localSheetId="42">#REF!</definedName>
    <definedName name="dfhf" localSheetId="43">#REF!</definedName>
    <definedName name="dfhf" localSheetId="45">#REF!</definedName>
    <definedName name="dfhf">#REF!</definedName>
    <definedName name="dfs" localSheetId="1">#REF!</definedName>
    <definedName name="dfs" localSheetId="2">#REF!</definedName>
    <definedName name="dfs" localSheetId="4">#REF!</definedName>
    <definedName name="dfs" localSheetId="6">#REF!</definedName>
    <definedName name="dfs" localSheetId="8">#REF!</definedName>
    <definedName name="dfs" localSheetId="10">#REF!</definedName>
    <definedName name="dfs" localSheetId="11">#REF!</definedName>
    <definedName name="dfs" localSheetId="12">#REF!</definedName>
    <definedName name="dfs" localSheetId="13">#REF!</definedName>
    <definedName name="dfs" localSheetId="14">#REF!</definedName>
    <definedName name="dfs" localSheetId="15">#REF!</definedName>
    <definedName name="dfs" localSheetId="16">#REF!</definedName>
    <definedName name="dfs" localSheetId="17">#REF!</definedName>
    <definedName name="dfs" localSheetId="18">#REF!</definedName>
    <definedName name="dfs" localSheetId="19">#REF!</definedName>
    <definedName name="dfs" localSheetId="20">#REF!</definedName>
    <definedName name="dfs" localSheetId="22">#REF!</definedName>
    <definedName name="dfs" localSheetId="21">#REF!</definedName>
    <definedName name="dfs" localSheetId="23">#REF!</definedName>
    <definedName name="dfs" localSheetId="24">#REF!</definedName>
    <definedName name="dfs" localSheetId="25">#REF!</definedName>
    <definedName name="dfs" localSheetId="26">#REF!</definedName>
    <definedName name="dfs" localSheetId="27">#REF!</definedName>
    <definedName name="dfs" localSheetId="28">#REF!</definedName>
    <definedName name="dfs" localSheetId="29">#REF!</definedName>
    <definedName name="dfs" localSheetId="30">#REF!</definedName>
    <definedName name="dfs" localSheetId="31">#REF!</definedName>
    <definedName name="dfs" localSheetId="32">#REF!</definedName>
    <definedName name="dfs" localSheetId="33">#REF!</definedName>
    <definedName name="dfs" localSheetId="34">#REF!</definedName>
    <definedName name="dfs" localSheetId="35">#REF!</definedName>
    <definedName name="dfs" localSheetId="36">#REF!</definedName>
    <definedName name="dfs" localSheetId="38">#REF!</definedName>
    <definedName name="dfs" localSheetId="41">#REF!</definedName>
    <definedName name="dfs" localSheetId="42">#REF!</definedName>
    <definedName name="dfs" localSheetId="43">#REF!</definedName>
    <definedName name="dfs" localSheetId="45">#REF!</definedName>
    <definedName name="dfs">#REF!</definedName>
    <definedName name="dfsd" localSheetId="1" hidden="1">#REF!</definedName>
    <definedName name="dfsd" localSheetId="2" hidden="1">#REF!</definedName>
    <definedName name="dfsd" localSheetId="4" hidden="1">#REF!</definedName>
    <definedName name="dfsd" localSheetId="6" hidden="1">#REF!</definedName>
    <definedName name="dfsd" localSheetId="8" hidden="1">#REF!</definedName>
    <definedName name="dfsd" localSheetId="10" hidden="1">#REF!</definedName>
    <definedName name="dfsd" localSheetId="11" hidden="1">#REF!</definedName>
    <definedName name="dfsd" localSheetId="12" hidden="1">#REF!</definedName>
    <definedName name="dfsd" localSheetId="13" hidden="1">#REF!</definedName>
    <definedName name="dfsd" localSheetId="14" hidden="1">#REF!</definedName>
    <definedName name="dfsd" localSheetId="15" hidden="1">#REF!</definedName>
    <definedName name="dfsd" localSheetId="16" hidden="1">#REF!</definedName>
    <definedName name="dfsd" localSheetId="17" hidden="1">#REF!</definedName>
    <definedName name="dfsd" localSheetId="18" hidden="1">#REF!</definedName>
    <definedName name="dfsd" localSheetId="19" hidden="1">#REF!</definedName>
    <definedName name="dfsd" localSheetId="20" hidden="1">#REF!</definedName>
    <definedName name="dfsd" localSheetId="22" hidden="1">#REF!</definedName>
    <definedName name="dfsd" localSheetId="21" hidden="1">#REF!</definedName>
    <definedName name="dfsd" localSheetId="23" hidden="1">#REF!</definedName>
    <definedName name="dfsd" localSheetId="24" hidden="1">#REF!</definedName>
    <definedName name="dfsd" localSheetId="25" hidden="1">#REF!</definedName>
    <definedName name="dfsd" localSheetId="26" hidden="1">#REF!</definedName>
    <definedName name="dfsd" localSheetId="27" hidden="1">#REF!</definedName>
    <definedName name="dfsd" localSheetId="28" hidden="1">#REF!</definedName>
    <definedName name="dfsd" localSheetId="29" hidden="1">#REF!</definedName>
    <definedName name="dfsd" localSheetId="30" hidden="1">#REF!</definedName>
    <definedName name="dfsd" localSheetId="31" hidden="1">#REF!</definedName>
    <definedName name="dfsd" localSheetId="32" hidden="1">#REF!</definedName>
    <definedName name="dfsd" localSheetId="33" hidden="1">#REF!</definedName>
    <definedName name="dfsd" localSheetId="34" hidden="1">#REF!</definedName>
    <definedName name="dfsd" localSheetId="35" hidden="1">#REF!</definedName>
    <definedName name="dfsd" localSheetId="36" hidden="1">#REF!</definedName>
    <definedName name="dfsd" localSheetId="38" hidden="1">#REF!</definedName>
    <definedName name="dfsd" localSheetId="41" hidden="1">#REF!</definedName>
    <definedName name="dfsd" localSheetId="42" hidden="1">#REF!</definedName>
    <definedName name="dfsd" localSheetId="43" hidden="1">#REF!</definedName>
    <definedName name="dfsd" localSheetId="45" hidden="1">#REF!</definedName>
    <definedName name="dfsd" hidden="1">#REF!</definedName>
    <definedName name="dfvd" localSheetId="1" hidden="1">'[5]4.9'!#REF!</definedName>
    <definedName name="dfvd" localSheetId="2" hidden="1">'[5]4.9'!#REF!</definedName>
    <definedName name="dfvd" localSheetId="4" hidden="1">'[5]4.9'!#REF!</definedName>
    <definedName name="dfvd" localSheetId="6" hidden="1">'[5]4.9'!#REF!</definedName>
    <definedName name="dfvd" localSheetId="8" hidden="1">'[5]4.9'!#REF!</definedName>
    <definedName name="dfvd" localSheetId="10" hidden="1">'[5]4.9'!#REF!</definedName>
    <definedName name="dfvd" localSheetId="11" hidden="1">'[5]4.9'!#REF!</definedName>
    <definedName name="dfvd" localSheetId="12" hidden="1">'[5]4.9'!#REF!</definedName>
    <definedName name="dfvd" localSheetId="13" hidden="1">'[5]4.9'!#REF!</definedName>
    <definedName name="dfvd" localSheetId="14" hidden="1">'[5]4.9'!#REF!</definedName>
    <definedName name="dfvd" localSheetId="15" hidden="1">'[5]4.9'!#REF!</definedName>
    <definedName name="dfvd" localSheetId="16" hidden="1">'[5]4.9'!#REF!</definedName>
    <definedName name="dfvd" localSheetId="17" hidden="1">'[5]4.9'!#REF!</definedName>
    <definedName name="dfvd" localSheetId="18" hidden="1">'[5]4.9'!#REF!</definedName>
    <definedName name="dfvd" localSheetId="19" hidden="1">'[5]4.9'!#REF!</definedName>
    <definedName name="dfvd" localSheetId="20" hidden="1">'[5]4.9'!#REF!</definedName>
    <definedName name="dfvd" localSheetId="22" hidden="1">'[5]4.9'!#REF!</definedName>
    <definedName name="dfvd" localSheetId="21" hidden="1">'[5]4.9'!#REF!</definedName>
    <definedName name="dfvd" localSheetId="23" hidden="1">'[5]4.9'!#REF!</definedName>
    <definedName name="dfvd" localSheetId="24" hidden="1">'[5]4.9'!#REF!</definedName>
    <definedName name="dfvd" localSheetId="25" hidden="1">'[5]4.9'!#REF!</definedName>
    <definedName name="dfvd" localSheetId="26" hidden="1">'[5]4.9'!#REF!</definedName>
    <definedName name="dfvd" localSheetId="27" hidden="1">'[5]4.9'!#REF!</definedName>
    <definedName name="dfvd" localSheetId="28" hidden="1">'[5]4.9'!#REF!</definedName>
    <definedName name="dfvd" localSheetId="29" hidden="1">'[5]4.9'!#REF!</definedName>
    <definedName name="dfvd" localSheetId="30" hidden="1">'[5]4.9'!#REF!</definedName>
    <definedName name="dfvd" localSheetId="31" hidden="1">'[5]4.9'!#REF!</definedName>
    <definedName name="dfvd" localSheetId="32" hidden="1">'[5]4.9'!#REF!</definedName>
    <definedName name="dfvd" localSheetId="33" hidden="1">'[5]4.9'!#REF!</definedName>
    <definedName name="dfvd" localSheetId="34" hidden="1">'[5]4.9'!#REF!</definedName>
    <definedName name="dfvd" localSheetId="35" hidden="1">'[5]4.9'!#REF!</definedName>
    <definedName name="dfvd" localSheetId="36" hidden="1">'[5]4.9'!#REF!</definedName>
    <definedName name="dfvd" localSheetId="38" hidden="1">'[5]4.9'!#REF!</definedName>
    <definedName name="dfvd" localSheetId="41" hidden="1">'[5]4.9'!#REF!</definedName>
    <definedName name="dfvd" localSheetId="42" hidden="1">'[5]4.9'!#REF!</definedName>
    <definedName name="dfvd" localSheetId="43" hidden="1">'[5]4.9'!#REF!</definedName>
    <definedName name="dfvd" localSheetId="45" hidden="1">'[5]4.9'!#REF!</definedName>
    <definedName name="dfvd" hidden="1">'[5]4.9'!#REF!</definedName>
    <definedName name="ds" localSheetId="1" hidden="1">'[6]4.8'!#REF!</definedName>
    <definedName name="ds" localSheetId="2" hidden="1">'[6]4.8'!#REF!</definedName>
    <definedName name="ds" localSheetId="4" hidden="1">'[6]4.8'!#REF!</definedName>
    <definedName name="ds" localSheetId="6" hidden="1">'[6]4.8'!#REF!</definedName>
    <definedName name="ds" localSheetId="8" hidden="1">'[6]4.8'!#REF!</definedName>
    <definedName name="ds" localSheetId="10" hidden="1">'[6]4.8'!#REF!</definedName>
    <definedName name="ds" localSheetId="11" hidden="1">'[6]4.8'!#REF!</definedName>
    <definedName name="ds" localSheetId="12" hidden="1">'[6]4.8'!#REF!</definedName>
    <definedName name="ds" localSheetId="13" hidden="1">'[6]4.8'!#REF!</definedName>
    <definedName name="ds" localSheetId="14" hidden="1">'[6]4.8'!#REF!</definedName>
    <definedName name="ds" localSheetId="15" hidden="1">'[6]4.8'!#REF!</definedName>
    <definedName name="ds" localSheetId="16" hidden="1">'[6]4.8'!#REF!</definedName>
    <definedName name="ds" localSheetId="17" hidden="1">'[6]4.8'!#REF!</definedName>
    <definedName name="ds" localSheetId="18" hidden="1">'[6]4.8'!#REF!</definedName>
    <definedName name="ds" localSheetId="19" hidden="1">'[6]4.8'!#REF!</definedName>
    <definedName name="ds" localSheetId="20" hidden="1">'[6]4.8'!#REF!</definedName>
    <definedName name="ds" localSheetId="22" hidden="1">'[6]4.8'!#REF!</definedName>
    <definedName name="ds" localSheetId="21" hidden="1">'[6]4.8'!#REF!</definedName>
    <definedName name="ds" localSheetId="23" hidden="1">'[6]4.8'!#REF!</definedName>
    <definedName name="ds" localSheetId="24" hidden="1">'[6]4.8'!#REF!</definedName>
    <definedName name="ds" localSheetId="25" hidden="1">'[6]4.8'!#REF!</definedName>
    <definedName name="ds" localSheetId="26" hidden="1">'[6]4.8'!#REF!</definedName>
    <definedName name="ds" localSheetId="27" hidden="1">'[6]4.8'!#REF!</definedName>
    <definedName name="ds" localSheetId="28" hidden="1">'[6]4.8'!#REF!</definedName>
    <definedName name="ds" localSheetId="29" hidden="1">'[6]4.8'!#REF!</definedName>
    <definedName name="ds" localSheetId="30" hidden="1">'[6]4.8'!#REF!</definedName>
    <definedName name="ds" localSheetId="31" hidden="1">'[6]4.8'!#REF!</definedName>
    <definedName name="ds" localSheetId="32" hidden="1">'[6]4.8'!#REF!</definedName>
    <definedName name="ds" localSheetId="33" hidden="1">'[6]4.8'!#REF!</definedName>
    <definedName name="ds" localSheetId="34" hidden="1">'[6]4.8'!#REF!</definedName>
    <definedName name="ds" localSheetId="35" hidden="1">'[6]4.8'!#REF!</definedName>
    <definedName name="ds" localSheetId="36" hidden="1">'[6]4.8'!#REF!</definedName>
    <definedName name="ds" localSheetId="38" hidden="1">'[6]4.8'!#REF!</definedName>
    <definedName name="ds" localSheetId="41" hidden="1">'[6]4.8'!#REF!</definedName>
    <definedName name="ds" localSheetId="42" hidden="1">'[6]4.8'!#REF!</definedName>
    <definedName name="ds" localSheetId="43" hidden="1">'[7]4.8'!#REF!</definedName>
    <definedName name="ds" localSheetId="45" hidden="1">'[6]4.8'!#REF!</definedName>
    <definedName name="ds" hidden="1">'[6]4.8'!#REF!</definedName>
    <definedName name="dvcx" localSheetId="1">#REF!</definedName>
    <definedName name="dvcx" localSheetId="2">#REF!</definedName>
    <definedName name="dvcx" localSheetId="4">#REF!</definedName>
    <definedName name="dvcx" localSheetId="6">#REF!</definedName>
    <definedName name="dvcx" localSheetId="8">#REF!</definedName>
    <definedName name="dvcx" localSheetId="10">#REF!</definedName>
    <definedName name="dvcx" localSheetId="11">#REF!</definedName>
    <definedName name="dvcx" localSheetId="12">#REF!</definedName>
    <definedName name="dvcx" localSheetId="13">#REF!</definedName>
    <definedName name="dvcx" localSheetId="14">#REF!</definedName>
    <definedName name="dvcx" localSheetId="15">#REF!</definedName>
    <definedName name="dvcx" localSheetId="16">#REF!</definedName>
    <definedName name="dvcx" localSheetId="17">#REF!</definedName>
    <definedName name="dvcx" localSheetId="18">#REF!</definedName>
    <definedName name="dvcx" localSheetId="19">#REF!</definedName>
    <definedName name="dvcx" localSheetId="20">#REF!</definedName>
    <definedName name="dvcx" localSheetId="22">#REF!</definedName>
    <definedName name="dvcx" localSheetId="21">#REF!</definedName>
    <definedName name="dvcx" localSheetId="23">#REF!</definedName>
    <definedName name="dvcx" localSheetId="24">#REF!</definedName>
    <definedName name="dvcx" localSheetId="25">#REF!</definedName>
    <definedName name="dvcx" localSheetId="26">#REF!</definedName>
    <definedName name="dvcx" localSheetId="27">#REF!</definedName>
    <definedName name="dvcx" localSheetId="28">#REF!</definedName>
    <definedName name="dvcx" localSheetId="29">#REF!</definedName>
    <definedName name="dvcx" localSheetId="30">#REF!</definedName>
    <definedName name="dvcx" localSheetId="31">#REF!</definedName>
    <definedName name="dvcx" localSheetId="32">#REF!</definedName>
    <definedName name="dvcx" localSheetId="33">#REF!</definedName>
    <definedName name="dvcx" localSheetId="34">#REF!</definedName>
    <definedName name="dvcx" localSheetId="35">#REF!</definedName>
    <definedName name="dvcx" localSheetId="36">#REF!</definedName>
    <definedName name="dvcx" localSheetId="38">#REF!</definedName>
    <definedName name="dvcx" localSheetId="41">#REF!</definedName>
    <definedName name="dvcx" localSheetId="42">#REF!</definedName>
    <definedName name="dvcx" localSheetId="43">#REF!</definedName>
    <definedName name="dvcx" localSheetId="45">#REF!</definedName>
    <definedName name="dvcx">#REF!</definedName>
    <definedName name="dvvc" localSheetId="1">#REF!</definedName>
    <definedName name="dvvc" localSheetId="2">#REF!</definedName>
    <definedName name="dvvc" localSheetId="4">#REF!</definedName>
    <definedName name="dvvc" localSheetId="6">#REF!</definedName>
    <definedName name="dvvc" localSheetId="8">#REF!</definedName>
    <definedName name="dvvc" localSheetId="10">#REF!</definedName>
    <definedName name="dvvc" localSheetId="11">#REF!</definedName>
    <definedName name="dvvc" localSheetId="12">#REF!</definedName>
    <definedName name="dvvc" localSheetId="13">#REF!</definedName>
    <definedName name="dvvc" localSheetId="14">#REF!</definedName>
    <definedName name="dvvc" localSheetId="15">#REF!</definedName>
    <definedName name="dvvc" localSheetId="16">#REF!</definedName>
    <definedName name="dvvc" localSheetId="17">#REF!</definedName>
    <definedName name="dvvc" localSheetId="18">#REF!</definedName>
    <definedName name="dvvc" localSheetId="19">#REF!</definedName>
    <definedName name="dvvc" localSheetId="20">#REF!</definedName>
    <definedName name="dvvc" localSheetId="22">#REF!</definedName>
    <definedName name="dvvc" localSheetId="21">#REF!</definedName>
    <definedName name="dvvc" localSheetId="23">#REF!</definedName>
    <definedName name="dvvc" localSheetId="24">#REF!</definedName>
    <definedName name="dvvc" localSheetId="25">#REF!</definedName>
    <definedName name="dvvc" localSheetId="26">#REF!</definedName>
    <definedName name="dvvc" localSheetId="27">#REF!</definedName>
    <definedName name="dvvc" localSheetId="28">#REF!</definedName>
    <definedName name="dvvc" localSheetId="29">#REF!</definedName>
    <definedName name="dvvc" localSheetId="30">#REF!</definedName>
    <definedName name="dvvc" localSheetId="31">#REF!</definedName>
    <definedName name="dvvc" localSheetId="32">#REF!</definedName>
    <definedName name="dvvc" localSheetId="33">#REF!</definedName>
    <definedName name="dvvc" localSheetId="34">#REF!</definedName>
    <definedName name="dvvc" localSheetId="35">#REF!</definedName>
    <definedName name="dvvc" localSheetId="36">#REF!</definedName>
    <definedName name="dvvc" localSheetId="38">#REF!</definedName>
    <definedName name="dvvc" localSheetId="41">#REF!</definedName>
    <definedName name="dvvc" localSheetId="42">#REF!</definedName>
    <definedName name="dvvc" localSheetId="43">#REF!</definedName>
    <definedName name="dvvc" localSheetId="45">#REF!</definedName>
    <definedName name="dvvc">#REF!</definedName>
    <definedName name="dxcx" localSheetId="1">#REF!</definedName>
    <definedName name="dxcx" localSheetId="2">#REF!</definedName>
    <definedName name="dxcx" localSheetId="4">#REF!</definedName>
    <definedName name="dxcx" localSheetId="6">#REF!</definedName>
    <definedName name="dxcx" localSheetId="8">#REF!</definedName>
    <definedName name="dxcx" localSheetId="10">#REF!</definedName>
    <definedName name="dxcx" localSheetId="11">#REF!</definedName>
    <definedName name="dxcx" localSheetId="12">#REF!</definedName>
    <definedName name="dxcx" localSheetId="13">#REF!</definedName>
    <definedName name="dxcx" localSheetId="14">#REF!</definedName>
    <definedName name="dxcx" localSheetId="15">#REF!</definedName>
    <definedName name="dxcx" localSheetId="16">#REF!</definedName>
    <definedName name="dxcx" localSheetId="17">#REF!</definedName>
    <definedName name="dxcx" localSheetId="18">#REF!</definedName>
    <definedName name="dxcx" localSheetId="19">#REF!</definedName>
    <definedName name="dxcx" localSheetId="20">#REF!</definedName>
    <definedName name="dxcx" localSheetId="22">#REF!</definedName>
    <definedName name="dxcx" localSheetId="21">#REF!</definedName>
    <definedName name="dxcx" localSheetId="23">#REF!</definedName>
    <definedName name="dxcx" localSheetId="24">#REF!</definedName>
    <definedName name="dxcx" localSheetId="25">#REF!</definedName>
    <definedName name="dxcx" localSheetId="26">#REF!</definedName>
    <definedName name="dxcx" localSheetId="27">#REF!</definedName>
    <definedName name="dxcx" localSheetId="28">#REF!</definedName>
    <definedName name="dxcx" localSheetId="29">#REF!</definedName>
    <definedName name="dxcx" localSheetId="30">#REF!</definedName>
    <definedName name="dxcx" localSheetId="31">#REF!</definedName>
    <definedName name="dxcx" localSheetId="32">#REF!</definedName>
    <definedName name="dxcx" localSheetId="33">#REF!</definedName>
    <definedName name="dxcx" localSheetId="34">#REF!</definedName>
    <definedName name="dxcx" localSheetId="35">#REF!</definedName>
    <definedName name="dxcx" localSheetId="36">#REF!</definedName>
    <definedName name="dxcx" localSheetId="38">#REF!</definedName>
    <definedName name="dxcx" localSheetId="41">#REF!</definedName>
    <definedName name="dxcx" localSheetId="42">#REF!</definedName>
    <definedName name="dxcx" localSheetId="43">#REF!</definedName>
    <definedName name="dxcx" localSheetId="45">#REF!</definedName>
    <definedName name="dxcx">#REF!</definedName>
    <definedName name="e" localSheetId="1">#REF!</definedName>
    <definedName name="e" localSheetId="2">#REF!</definedName>
    <definedName name="e" localSheetId="4">#REF!</definedName>
    <definedName name="e" localSheetId="6">#REF!</definedName>
    <definedName name="e" localSheetId="8">#REF!</definedName>
    <definedName name="e" localSheetId="10">#REF!</definedName>
    <definedName name="e" localSheetId="11">#REF!</definedName>
    <definedName name="e" localSheetId="12">#REF!</definedName>
    <definedName name="e" localSheetId="13">#REF!</definedName>
    <definedName name="e" localSheetId="14">#REF!</definedName>
    <definedName name="e" localSheetId="15">#REF!</definedName>
    <definedName name="e" localSheetId="16">#REF!</definedName>
    <definedName name="e" localSheetId="17">#REF!</definedName>
    <definedName name="e" localSheetId="18">#REF!</definedName>
    <definedName name="e" localSheetId="19">#REF!</definedName>
    <definedName name="e" localSheetId="20">#REF!</definedName>
    <definedName name="e" localSheetId="22">#REF!</definedName>
    <definedName name="e" localSheetId="21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33">#REF!</definedName>
    <definedName name="e" localSheetId="34">#REF!</definedName>
    <definedName name="e" localSheetId="35">#REF!</definedName>
    <definedName name="e" localSheetId="36">#REF!</definedName>
    <definedName name="e" localSheetId="38">#REF!</definedName>
    <definedName name="e" localSheetId="41">#REF!</definedName>
    <definedName name="e" localSheetId="42">#REF!</definedName>
    <definedName name="e" localSheetId="43">#REF!</definedName>
    <definedName name="e" localSheetId="45">#REF!</definedName>
    <definedName name="e">#REF!</definedName>
    <definedName name="EST" localSheetId="1" hidden="1">'[5]4.9'!#REF!</definedName>
    <definedName name="EST" localSheetId="2" hidden="1">'[5]4.9'!#REF!</definedName>
    <definedName name="EST" localSheetId="4" hidden="1">'[5]4.9'!#REF!</definedName>
    <definedName name="EST" localSheetId="6" hidden="1">'[5]4.9'!#REF!</definedName>
    <definedName name="EST" localSheetId="8" hidden="1">'[5]4.9'!#REF!</definedName>
    <definedName name="EST" localSheetId="10" hidden="1">'[5]4.9'!#REF!</definedName>
    <definedName name="EST" localSheetId="11" hidden="1">'[5]4.9'!#REF!</definedName>
    <definedName name="EST" localSheetId="12" hidden="1">'[5]4.9'!#REF!</definedName>
    <definedName name="EST" localSheetId="13" hidden="1">'[5]4.9'!#REF!</definedName>
    <definedName name="EST" localSheetId="14" hidden="1">'[5]4.9'!#REF!</definedName>
    <definedName name="EST" localSheetId="15" hidden="1">'[5]4.9'!#REF!</definedName>
    <definedName name="EST" localSheetId="16" hidden="1">'[5]4.9'!#REF!</definedName>
    <definedName name="EST" localSheetId="17" hidden="1">'[5]4.9'!#REF!</definedName>
    <definedName name="EST" localSheetId="18" hidden="1">'[5]4.9'!#REF!</definedName>
    <definedName name="EST" localSheetId="19" hidden="1">'[5]4.9'!#REF!</definedName>
    <definedName name="EST" localSheetId="20" hidden="1">'[5]4.9'!#REF!</definedName>
    <definedName name="EST" localSheetId="22" hidden="1">'[5]4.9'!#REF!</definedName>
    <definedName name="EST" localSheetId="21" hidden="1">'[5]4.9'!#REF!</definedName>
    <definedName name="EST" localSheetId="23" hidden="1">'[5]4.9'!#REF!</definedName>
    <definedName name="EST" localSheetId="24" hidden="1">'[5]4.9'!#REF!</definedName>
    <definedName name="EST" localSheetId="25" hidden="1">'[5]4.9'!#REF!</definedName>
    <definedName name="EST" localSheetId="26" hidden="1">'[5]4.9'!#REF!</definedName>
    <definedName name="EST" localSheetId="27" hidden="1">'[5]4.9'!#REF!</definedName>
    <definedName name="EST" localSheetId="28" hidden="1">'[5]4.9'!#REF!</definedName>
    <definedName name="EST" localSheetId="29" hidden="1">'[5]4.9'!#REF!</definedName>
    <definedName name="EST" localSheetId="30" hidden="1">'[5]4.9'!#REF!</definedName>
    <definedName name="EST" localSheetId="31" hidden="1">'[5]4.9'!#REF!</definedName>
    <definedName name="EST" localSheetId="32" hidden="1">'[5]4.9'!#REF!</definedName>
    <definedName name="EST" localSheetId="33" hidden="1">'[5]4.9'!#REF!</definedName>
    <definedName name="EST" localSheetId="34" hidden="1">'[5]4.9'!#REF!</definedName>
    <definedName name="EST" localSheetId="35" hidden="1">'[5]4.9'!#REF!</definedName>
    <definedName name="EST" localSheetId="36" hidden="1">'[5]4.9'!#REF!</definedName>
    <definedName name="EST" localSheetId="38" hidden="1">'[5]4.9'!#REF!</definedName>
    <definedName name="EST" localSheetId="41" hidden="1">'[5]4.9'!#REF!</definedName>
    <definedName name="EST" localSheetId="42" hidden="1">'[5]4.9'!#REF!</definedName>
    <definedName name="EST" localSheetId="43" hidden="1">'[5]4.9'!#REF!</definedName>
    <definedName name="EST" localSheetId="45" hidden="1">'[5]4.9'!#REF!</definedName>
    <definedName name="EST" hidden="1">'[5]4.9'!#REF!</definedName>
    <definedName name="f" localSheetId="1">#REF!</definedName>
    <definedName name="f" localSheetId="2">#REF!</definedName>
    <definedName name="f" localSheetId="4">#REF!</definedName>
    <definedName name="f" localSheetId="6">#REF!</definedName>
    <definedName name="f" localSheetId="8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4">#REF!</definedName>
    <definedName name="f" localSheetId="15">#REF!</definedName>
    <definedName name="f" localSheetId="16">#REF!</definedName>
    <definedName name="f" localSheetId="17">#REF!</definedName>
    <definedName name="f" localSheetId="18">#REF!</definedName>
    <definedName name="f" localSheetId="19">#REF!</definedName>
    <definedName name="f" localSheetId="20">#REF!</definedName>
    <definedName name="f" localSheetId="22">#REF!</definedName>
    <definedName name="f" localSheetId="21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33">#REF!</definedName>
    <definedName name="f" localSheetId="34">#REF!</definedName>
    <definedName name="f" localSheetId="35">#REF!</definedName>
    <definedName name="f" localSheetId="36">#REF!</definedName>
    <definedName name="f" localSheetId="38">#REF!</definedName>
    <definedName name="f" localSheetId="41">#REF!</definedName>
    <definedName name="f" localSheetId="42">#REF!</definedName>
    <definedName name="f" localSheetId="43">#REF!</definedName>
    <definedName name="f" localSheetId="45">#REF!</definedName>
    <definedName name="f">#REF!</definedName>
    <definedName name="fbxd" localSheetId="1">#REF!</definedName>
    <definedName name="fbxd" localSheetId="2">#REF!</definedName>
    <definedName name="fbxd" localSheetId="4">#REF!</definedName>
    <definedName name="fbxd" localSheetId="6">#REF!</definedName>
    <definedName name="fbxd" localSheetId="8">#REF!</definedName>
    <definedName name="fbxd" localSheetId="10">#REF!</definedName>
    <definedName name="fbxd" localSheetId="11">#REF!</definedName>
    <definedName name="fbxd" localSheetId="12">#REF!</definedName>
    <definedName name="fbxd" localSheetId="13">#REF!</definedName>
    <definedName name="fbxd" localSheetId="14">#REF!</definedName>
    <definedName name="fbxd" localSheetId="15">#REF!</definedName>
    <definedName name="fbxd" localSheetId="16">#REF!</definedName>
    <definedName name="fbxd" localSheetId="17">#REF!</definedName>
    <definedName name="fbxd" localSheetId="18">#REF!</definedName>
    <definedName name="fbxd" localSheetId="19">#REF!</definedName>
    <definedName name="fbxd" localSheetId="20">#REF!</definedName>
    <definedName name="fbxd" localSheetId="22">#REF!</definedName>
    <definedName name="fbxd" localSheetId="21">#REF!</definedName>
    <definedName name="fbxd" localSheetId="23">#REF!</definedName>
    <definedName name="fbxd" localSheetId="24">#REF!</definedName>
    <definedName name="fbxd" localSheetId="25">#REF!</definedName>
    <definedName name="fbxd" localSheetId="26">#REF!</definedName>
    <definedName name="fbxd" localSheetId="27">#REF!</definedName>
    <definedName name="fbxd" localSheetId="28">#REF!</definedName>
    <definedName name="fbxd" localSheetId="29">#REF!</definedName>
    <definedName name="fbxd" localSheetId="30">#REF!</definedName>
    <definedName name="fbxd" localSheetId="31">#REF!</definedName>
    <definedName name="fbxd" localSheetId="32">#REF!</definedName>
    <definedName name="fbxd" localSheetId="33">#REF!</definedName>
    <definedName name="fbxd" localSheetId="34">#REF!</definedName>
    <definedName name="fbxd" localSheetId="35">#REF!</definedName>
    <definedName name="fbxd" localSheetId="36">#REF!</definedName>
    <definedName name="fbxd" localSheetId="38">#REF!</definedName>
    <definedName name="fbxd" localSheetId="41">#REF!</definedName>
    <definedName name="fbxd" localSheetId="42">#REF!</definedName>
    <definedName name="fbxd" localSheetId="43">#REF!</definedName>
    <definedName name="fbxd" localSheetId="45">#REF!</definedName>
    <definedName name="fbxd">#REF!</definedName>
    <definedName name="fdf" localSheetId="1">#REF!</definedName>
    <definedName name="fdf" localSheetId="2">#REF!</definedName>
    <definedName name="fdf" localSheetId="4">#REF!</definedName>
    <definedName name="fdf" localSheetId="6">#REF!</definedName>
    <definedName name="fdf" localSheetId="8">#REF!</definedName>
    <definedName name="fdf" localSheetId="10">#REF!</definedName>
    <definedName name="fdf" localSheetId="11">#REF!</definedName>
    <definedName name="fdf" localSheetId="12">#REF!</definedName>
    <definedName name="fdf" localSheetId="13">#REF!</definedName>
    <definedName name="fdf" localSheetId="14">#REF!</definedName>
    <definedName name="fdf" localSheetId="15">#REF!</definedName>
    <definedName name="fdf" localSheetId="16">#REF!</definedName>
    <definedName name="fdf" localSheetId="17">#REF!</definedName>
    <definedName name="fdf" localSheetId="18">#REF!</definedName>
    <definedName name="fdf" localSheetId="19">#REF!</definedName>
    <definedName name="fdf" localSheetId="20">#REF!</definedName>
    <definedName name="fdf" localSheetId="22">#REF!</definedName>
    <definedName name="fdf" localSheetId="21">#REF!</definedName>
    <definedName name="fdf" localSheetId="23">#REF!</definedName>
    <definedName name="fdf" localSheetId="24">#REF!</definedName>
    <definedName name="fdf" localSheetId="25">#REF!</definedName>
    <definedName name="fdf" localSheetId="26">#REF!</definedName>
    <definedName name="fdf" localSheetId="27">#REF!</definedName>
    <definedName name="fdf" localSheetId="28">#REF!</definedName>
    <definedName name="fdf" localSheetId="29">#REF!</definedName>
    <definedName name="fdf" localSheetId="30">#REF!</definedName>
    <definedName name="fdf" localSheetId="31">#REF!</definedName>
    <definedName name="fdf" localSheetId="32">#REF!</definedName>
    <definedName name="fdf" localSheetId="33">#REF!</definedName>
    <definedName name="fdf" localSheetId="34">#REF!</definedName>
    <definedName name="fdf" localSheetId="35">#REF!</definedName>
    <definedName name="fdf" localSheetId="36">#REF!</definedName>
    <definedName name="fdf" localSheetId="38">#REF!</definedName>
    <definedName name="fdf" localSheetId="41">#REF!</definedName>
    <definedName name="fdf" localSheetId="42">#REF!</definedName>
    <definedName name="fdf" localSheetId="43">#REF!</definedName>
    <definedName name="fdf" localSheetId="45">#REF!</definedName>
    <definedName name="fdf">#REF!</definedName>
    <definedName name="fdfa" localSheetId="1">#REF!</definedName>
    <definedName name="fdfa" localSheetId="2">#REF!</definedName>
    <definedName name="fdfa" localSheetId="4">#REF!</definedName>
    <definedName name="fdfa" localSheetId="6">#REF!</definedName>
    <definedName name="fdfa" localSheetId="8">#REF!</definedName>
    <definedName name="fdfa" localSheetId="10">#REF!</definedName>
    <definedName name="fdfa" localSheetId="11">#REF!</definedName>
    <definedName name="fdfa" localSheetId="12">#REF!</definedName>
    <definedName name="fdfa" localSheetId="13">#REF!</definedName>
    <definedName name="fdfa" localSheetId="14">#REF!</definedName>
    <definedName name="fdfa" localSheetId="15">#REF!</definedName>
    <definedName name="fdfa" localSheetId="16">#REF!</definedName>
    <definedName name="fdfa" localSheetId="17">#REF!</definedName>
    <definedName name="fdfa" localSheetId="18">#REF!</definedName>
    <definedName name="fdfa" localSheetId="19">#REF!</definedName>
    <definedName name="fdfa" localSheetId="20">#REF!</definedName>
    <definedName name="fdfa" localSheetId="22">#REF!</definedName>
    <definedName name="fdfa" localSheetId="21">#REF!</definedName>
    <definedName name="fdfa" localSheetId="23">#REF!</definedName>
    <definedName name="fdfa" localSheetId="24">#REF!</definedName>
    <definedName name="fdfa" localSheetId="25">#REF!</definedName>
    <definedName name="fdfa" localSheetId="26">#REF!</definedName>
    <definedName name="fdfa" localSheetId="27">#REF!</definedName>
    <definedName name="fdfa" localSheetId="28">#REF!</definedName>
    <definedName name="fdfa" localSheetId="29">#REF!</definedName>
    <definedName name="fdfa" localSheetId="30">#REF!</definedName>
    <definedName name="fdfa" localSheetId="31">#REF!</definedName>
    <definedName name="fdfa" localSheetId="32">#REF!</definedName>
    <definedName name="fdfa" localSheetId="33">#REF!</definedName>
    <definedName name="fdfa" localSheetId="34">#REF!</definedName>
    <definedName name="fdfa" localSheetId="35">#REF!</definedName>
    <definedName name="fdfa" localSheetId="36">#REF!</definedName>
    <definedName name="fdfa" localSheetId="38">#REF!</definedName>
    <definedName name="fdfa" localSheetId="41">#REF!</definedName>
    <definedName name="fdfa" localSheetId="42">#REF!</definedName>
    <definedName name="fdfa" localSheetId="43">#REF!</definedName>
    <definedName name="fdfa" localSheetId="45">#REF!</definedName>
    <definedName name="fdfa">#REF!</definedName>
    <definedName name="fdgdf" localSheetId="1">#REF!</definedName>
    <definedName name="fdgdf" localSheetId="2">#REF!</definedName>
    <definedName name="fdgdf" localSheetId="4">#REF!</definedName>
    <definedName name="fdgdf" localSheetId="6">#REF!</definedName>
    <definedName name="fdgdf" localSheetId="8">#REF!</definedName>
    <definedName name="fdgdf" localSheetId="10">#REF!</definedName>
    <definedName name="fdgdf" localSheetId="11">#REF!</definedName>
    <definedName name="fdgdf" localSheetId="12">#REF!</definedName>
    <definedName name="fdgdf" localSheetId="13">#REF!</definedName>
    <definedName name="fdgdf" localSheetId="14">#REF!</definedName>
    <definedName name="fdgdf" localSheetId="15">#REF!</definedName>
    <definedName name="fdgdf" localSheetId="16">#REF!</definedName>
    <definedName name="fdgdf" localSheetId="17">#REF!</definedName>
    <definedName name="fdgdf" localSheetId="18">#REF!</definedName>
    <definedName name="fdgdf" localSheetId="19">#REF!</definedName>
    <definedName name="fdgdf" localSheetId="20">#REF!</definedName>
    <definedName name="fdgdf" localSheetId="22">#REF!</definedName>
    <definedName name="fdgdf" localSheetId="21">#REF!</definedName>
    <definedName name="fdgdf" localSheetId="23">#REF!</definedName>
    <definedName name="fdgdf" localSheetId="24">#REF!</definedName>
    <definedName name="fdgdf" localSheetId="25">#REF!</definedName>
    <definedName name="fdgdf" localSheetId="26">#REF!</definedName>
    <definedName name="fdgdf" localSheetId="27">#REF!</definedName>
    <definedName name="fdgdf" localSheetId="28">#REF!</definedName>
    <definedName name="fdgdf" localSheetId="29">#REF!</definedName>
    <definedName name="fdgdf" localSheetId="30">#REF!</definedName>
    <definedName name="fdgdf" localSheetId="31">#REF!</definedName>
    <definedName name="fdgdf" localSheetId="32">#REF!</definedName>
    <definedName name="fdgdf" localSheetId="33">#REF!</definedName>
    <definedName name="fdgdf" localSheetId="34">#REF!</definedName>
    <definedName name="fdgdf" localSheetId="35">#REF!</definedName>
    <definedName name="fdgdf" localSheetId="36">#REF!</definedName>
    <definedName name="fdgdf" localSheetId="38">#REF!</definedName>
    <definedName name="fdgdf" localSheetId="41">#REF!</definedName>
    <definedName name="fdgdf" localSheetId="42">#REF!</definedName>
    <definedName name="fdgdf" localSheetId="43">#REF!</definedName>
    <definedName name="fdgdf" localSheetId="45">#REF!</definedName>
    <definedName name="fdgdf">#REF!</definedName>
    <definedName name="fdgf" localSheetId="1">#REF!</definedName>
    <definedName name="fdgf" localSheetId="2">#REF!</definedName>
    <definedName name="fdgf" localSheetId="4">#REF!</definedName>
    <definedName name="fdgf" localSheetId="6">#REF!</definedName>
    <definedName name="fdgf" localSheetId="8">#REF!</definedName>
    <definedName name="fdgf" localSheetId="10">#REF!</definedName>
    <definedName name="fdgf" localSheetId="11">#REF!</definedName>
    <definedName name="fdgf" localSheetId="12">#REF!</definedName>
    <definedName name="fdgf" localSheetId="13">#REF!</definedName>
    <definedName name="fdgf" localSheetId="14">#REF!</definedName>
    <definedName name="fdgf" localSheetId="15">#REF!</definedName>
    <definedName name="fdgf" localSheetId="16">#REF!</definedName>
    <definedName name="fdgf" localSheetId="17">#REF!</definedName>
    <definedName name="fdgf" localSheetId="18">#REF!</definedName>
    <definedName name="fdgf" localSheetId="19">#REF!</definedName>
    <definedName name="fdgf" localSheetId="20">#REF!</definedName>
    <definedName name="fdgf" localSheetId="22">#REF!</definedName>
    <definedName name="fdgf" localSheetId="21">#REF!</definedName>
    <definedName name="fdgf" localSheetId="23">#REF!</definedName>
    <definedName name="fdgf" localSheetId="24">#REF!</definedName>
    <definedName name="fdgf" localSheetId="25">#REF!</definedName>
    <definedName name="fdgf" localSheetId="26">#REF!</definedName>
    <definedName name="fdgf" localSheetId="27">#REF!</definedName>
    <definedName name="fdgf" localSheetId="28">#REF!</definedName>
    <definedName name="fdgf" localSheetId="29">#REF!</definedName>
    <definedName name="fdgf" localSheetId="30">#REF!</definedName>
    <definedName name="fdgf" localSheetId="31">#REF!</definedName>
    <definedName name="fdgf" localSheetId="32">#REF!</definedName>
    <definedName name="fdgf" localSheetId="33">#REF!</definedName>
    <definedName name="fdgf" localSheetId="34">#REF!</definedName>
    <definedName name="fdgf" localSheetId="35">#REF!</definedName>
    <definedName name="fdgf" localSheetId="36">#REF!</definedName>
    <definedName name="fdgf" localSheetId="38">#REF!</definedName>
    <definedName name="fdgf" localSheetId="41">#REF!</definedName>
    <definedName name="fdgf" localSheetId="42">#REF!</definedName>
    <definedName name="fdgf" localSheetId="43">#REF!</definedName>
    <definedName name="fdgf" localSheetId="45">#REF!</definedName>
    <definedName name="fdgf">#REF!</definedName>
    <definedName name="ff" localSheetId="1">#REF!</definedName>
    <definedName name="ff" localSheetId="2">#REF!</definedName>
    <definedName name="ff" localSheetId="4">#REF!</definedName>
    <definedName name="ff" localSheetId="6">#REF!</definedName>
    <definedName name="ff" localSheetId="8">#REF!</definedName>
    <definedName name="ff" localSheetId="10">#REF!</definedName>
    <definedName name="ff" localSheetId="11">#REF!</definedName>
    <definedName name="ff" localSheetId="12">#REF!</definedName>
    <definedName name="ff" localSheetId="13">#REF!</definedName>
    <definedName name="ff" localSheetId="14">#REF!</definedName>
    <definedName name="ff" localSheetId="15">#REF!</definedName>
    <definedName name="ff" localSheetId="16">#REF!</definedName>
    <definedName name="ff" localSheetId="17">#REF!</definedName>
    <definedName name="ff" localSheetId="18">#REF!</definedName>
    <definedName name="ff" localSheetId="19">#REF!</definedName>
    <definedName name="ff" localSheetId="20">#REF!</definedName>
    <definedName name="ff" localSheetId="22">#REF!</definedName>
    <definedName name="ff" localSheetId="21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33">#REF!</definedName>
    <definedName name="ff" localSheetId="34">#REF!</definedName>
    <definedName name="ff" localSheetId="35">#REF!</definedName>
    <definedName name="ff" localSheetId="36">#REF!</definedName>
    <definedName name="ff" localSheetId="38">#REF!</definedName>
    <definedName name="ff" localSheetId="41">#REF!</definedName>
    <definedName name="ff" localSheetId="42">#REF!</definedName>
    <definedName name="ff" localSheetId="43">#REF!</definedName>
    <definedName name="ff" localSheetId="45">#REF!</definedName>
    <definedName name="ff">#REF!</definedName>
    <definedName name="fffh" localSheetId="1">#REF!</definedName>
    <definedName name="fffh" localSheetId="2">#REF!</definedName>
    <definedName name="fffh" localSheetId="4">#REF!</definedName>
    <definedName name="fffh" localSheetId="6">#REF!</definedName>
    <definedName name="fffh" localSheetId="8">#REF!</definedName>
    <definedName name="fffh" localSheetId="10">#REF!</definedName>
    <definedName name="fffh" localSheetId="11">#REF!</definedName>
    <definedName name="fffh" localSheetId="12">#REF!</definedName>
    <definedName name="fffh" localSheetId="13">#REF!</definedName>
    <definedName name="fffh" localSheetId="14">#REF!</definedName>
    <definedName name="fffh" localSheetId="15">#REF!</definedName>
    <definedName name="fffh" localSheetId="16">#REF!</definedName>
    <definedName name="fffh" localSheetId="17">#REF!</definedName>
    <definedName name="fffh" localSheetId="18">#REF!</definedName>
    <definedName name="fffh" localSheetId="19">#REF!</definedName>
    <definedName name="fffh" localSheetId="20">#REF!</definedName>
    <definedName name="fffh" localSheetId="22">#REF!</definedName>
    <definedName name="fffh" localSheetId="21">#REF!</definedName>
    <definedName name="fffh" localSheetId="23">#REF!</definedName>
    <definedName name="fffh" localSheetId="24">#REF!</definedName>
    <definedName name="fffh" localSheetId="25">#REF!</definedName>
    <definedName name="fffh" localSheetId="26">#REF!</definedName>
    <definedName name="fffh" localSheetId="27">#REF!</definedName>
    <definedName name="fffh" localSheetId="28">#REF!</definedName>
    <definedName name="fffh" localSheetId="29">#REF!</definedName>
    <definedName name="fffh" localSheetId="30">#REF!</definedName>
    <definedName name="fffh" localSheetId="31">#REF!</definedName>
    <definedName name="fffh" localSheetId="32">#REF!</definedName>
    <definedName name="fffh" localSheetId="33">#REF!</definedName>
    <definedName name="fffh" localSheetId="34">#REF!</definedName>
    <definedName name="fffh" localSheetId="35">#REF!</definedName>
    <definedName name="fffh" localSheetId="36">#REF!</definedName>
    <definedName name="fffh" localSheetId="38">#REF!</definedName>
    <definedName name="fffh" localSheetId="41">#REF!</definedName>
    <definedName name="fffh" localSheetId="42">#REF!</definedName>
    <definedName name="fffh" localSheetId="43">#REF!</definedName>
    <definedName name="fffh" localSheetId="45">#REF!</definedName>
    <definedName name="fffh">#REF!</definedName>
    <definedName name="fffrt" localSheetId="1">#REF!</definedName>
    <definedName name="fffrt" localSheetId="2">#REF!</definedName>
    <definedName name="fffrt" localSheetId="4">#REF!</definedName>
    <definedName name="fffrt" localSheetId="6">#REF!</definedName>
    <definedName name="fffrt" localSheetId="8">#REF!</definedName>
    <definedName name="fffrt" localSheetId="10">#REF!</definedName>
    <definedName name="fffrt" localSheetId="11">#REF!</definedName>
    <definedName name="fffrt" localSheetId="12">#REF!</definedName>
    <definedName name="fffrt" localSheetId="13">#REF!</definedName>
    <definedName name="fffrt" localSheetId="14">#REF!</definedName>
    <definedName name="fffrt" localSheetId="15">#REF!</definedName>
    <definedName name="fffrt" localSheetId="16">#REF!</definedName>
    <definedName name="fffrt" localSheetId="17">#REF!</definedName>
    <definedName name="fffrt" localSheetId="18">#REF!</definedName>
    <definedName name="fffrt" localSheetId="19">#REF!</definedName>
    <definedName name="fffrt" localSheetId="20">#REF!</definedName>
    <definedName name="fffrt" localSheetId="22">#REF!</definedName>
    <definedName name="fffrt" localSheetId="21">#REF!</definedName>
    <definedName name="fffrt" localSheetId="23">#REF!</definedName>
    <definedName name="fffrt" localSheetId="24">#REF!</definedName>
    <definedName name="fffrt" localSheetId="25">#REF!</definedName>
    <definedName name="fffrt" localSheetId="26">#REF!</definedName>
    <definedName name="fffrt" localSheetId="27">#REF!</definedName>
    <definedName name="fffrt" localSheetId="28">#REF!</definedName>
    <definedName name="fffrt" localSheetId="29">#REF!</definedName>
    <definedName name="fffrt" localSheetId="30">#REF!</definedName>
    <definedName name="fffrt" localSheetId="31">#REF!</definedName>
    <definedName name="fffrt" localSheetId="32">#REF!</definedName>
    <definedName name="fffrt" localSheetId="33">#REF!</definedName>
    <definedName name="fffrt" localSheetId="34">#REF!</definedName>
    <definedName name="fffrt" localSheetId="35">#REF!</definedName>
    <definedName name="fffrt" localSheetId="36">#REF!</definedName>
    <definedName name="fffrt" localSheetId="38">#REF!</definedName>
    <definedName name="fffrt" localSheetId="41">#REF!</definedName>
    <definedName name="fffrt" localSheetId="42">#REF!</definedName>
    <definedName name="fffrt" localSheetId="43">#REF!</definedName>
    <definedName name="fffrt" localSheetId="45">#REF!</definedName>
    <definedName name="fffrt">#REF!</definedName>
    <definedName name="ffft" localSheetId="1">#REF!</definedName>
    <definedName name="ffft" localSheetId="2">#REF!</definedName>
    <definedName name="ffft" localSheetId="4">#REF!</definedName>
    <definedName name="ffft" localSheetId="6">#REF!</definedName>
    <definedName name="ffft" localSheetId="8">#REF!</definedName>
    <definedName name="ffft" localSheetId="10">#REF!</definedName>
    <definedName name="ffft" localSheetId="11">#REF!</definedName>
    <definedName name="ffft" localSheetId="12">#REF!</definedName>
    <definedName name="ffft" localSheetId="13">#REF!</definedName>
    <definedName name="ffft" localSheetId="14">#REF!</definedName>
    <definedName name="ffft" localSheetId="15">#REF!</definedName>
    <definedName name="ffft" localSheetId="16">#REF!</definedName>
    <definedName name="ffft" localSheetId="17">#REF!</definedName>
    <definedName name="ffft" localSheetId="18">#REF!</definedName>
    <definedName name="ffft" localSheetId="19">#REF!</definedName>
    <definedName name="ffft" localSheetId="20">#REF!</definedName>
    <definedName name="ffft" localSheetId="22">#REF!</definedName>
    <definedName name="ffft" localSheetId="21">#REF!</definedName>
    <definedName name="ffft" localSheetId="23">#REF!</definedName>
    <definedName name="ffft" localSheetId="24">#REF!</definedName>
    <definedName name="ffft" localSheetId="25">#REF!</definedName>
    <definedName name="ffft" localSheetId="26">#REF!</definedName>
    <definedName name="ffft" localSheetId="27">#REF!</definedName>
    <definedName name="ffft" localSheetId="28">#REF!</definedName>
    <definedName name="ffft" localSheetId="29">#REF!</definedName>
    <definedName name="ffft" localSheetId="30">#REF!</definedName>
    <definedName name="ffft" localSheetId="31">#REF!</definedName>
    <definedName name="ffft" localSheetId="32">#REF!</definedName>
    <definedName name="ffft" localSheetId="33">#REF!</definedName>
    <definedName name="ffft" localSheetId="34">#REF!</definedName>
    <definedName name="ffft" localSheetId="35">#REF!</definedName>
    <definedName name="ffft" localSheetId="36">#REF!</definedName>
    <definedName name="ffft" localSheetId="38">#REF!</definedName>
    <definedName name="ffft" localSheetId="41">#REF!</definedName>
    <definedName name="ffft" localSheetId="42">#REF!</definedName>
    <definedName name="ffft" localSheetId="43">#REF!</definedName>
    <definedName name="ffft" localSheetId="45">#REF!</definedName>
    <definedName name="ffft">#REF!</definedName>
    <definedName name="fgd" localSheetId="1">#REF!</definedName>
    <definedName name="fgd" localSheetId="2">#REF!</definedName>
    <definedName name="fgd" localSheetId="4">#REF!</definedName>
    <definedName name="fgd" localSheetId="6">#REF!</definedName>
    <definedName name="fgd" localSheetId="8">#REF!</definedName>
    <definedName name="fgd" localSheetId="10">#REF!</definedName>
    <definedName name="fgd" localSheetId="11">#REF!</definedName>
    <definedName name="fgd" localSheetId="12">#REF!</definedName>
    <definedName name="fgd" localSheetId="13">#REF!</definedName>
    <definedName name="fgd" localSheetId="14">#REF!</definedName>
    <definedName name="fgd" localSheetId="15">#REF!</definedName>
    <definedName name="fgd" localSheetId="16">#REF!</definedName>
    <definedName name="fgd" localSheetId="17">#REF!</definedName>
    <definedName name="fgd" localSheetId="18">#REF!</definedName>
    <definedName name="fgd" localSheetId="19">#REF!</definedName>
    <definedName name="fgd" localSheetId="20">#REF!</definedName>
    <definedName name="fgd" localSheetId="22">#REF!</definedName>
    <definedName name="fgd" localSheetId="21">#REF!</definedName>
    <definedName name="fgd" localSheetId="23">#REF!</definedName>
    <definedName name="fgd" localSheetId="24">#REF!</definedName>
    <definedName name="fgd" localSheetId="25">#REF!</definedName>
    <definedName name="fgd" localSheetId="26">#REF!</definedName>
    <definedName name="fgd" localSheetId="27">#REF!</definedName>
    <definedName name="fgd" localSheetId="28">#REF!</definedName>
    <definedName name="fgd" localSheetId="29">#REF!</definedName>
    <definedName name="fgd" localSheetId="30">#REF!</definedName>
    <definedName name="fgd" localSheetId="31">#REF!</definedName>
    <definedName name="fgd" localSheetId="32">#REF!</definedName>
    <definedName name="fgd" localSheetId="33">#REF!</definedName>
    <definedName name="fgd" localSheetId="34">#REF!</definedName>
    <definedName name="fgd" localSheetId="35">#REF!</definedName>
    <definedName name="fgd" localSheetId="36">#REF!</definedName>
    <definedName name="fgd" localSheetId="38">#REF!</definedName>
    <definedName name="fgd" localSheetId="41">#REF!</definedName>
    <definedName name="fgd" localSheetId="42">#REF!</definedName>
    <definedName name="fgd" localSheetId="43">#REF!</definedName>
    <definedName name="fgd" localSheetId="45">#REF!</definedName>
    <definedName name="fgd">#REF!</definedName>
    <definedName name="fgdf" localSheetId="1">#REF!</definedName>
    <definedName name="fgdf" localSheetId="2">#REF!</definedName>
    <definedName name="fgdf" localSheetId="4">#REF!</definedName>
    <definedName name="fgdf" localSheetId="6">#REF!</definedName>
    <definedName name="fgdf" localSheetId="8">#REF!</definedName>
    <definedName name="fgdf" localSheetId="10">#REF!</definedName>
    <definedName name="fgdf" localSheetId="11">#REF!</definedName>
    <definedName name="fgdf" localSheetId="12">#REF!</definedName>
    <definedName name="fgdf" localSheetId="13">#REF!</definedName>
    <definedName name="fgdf" localSheetId="14">#REF!</definedName>
    <definedName name="fgdf" localSheetId="15">#REF!</definedName>
    <definedName name="fgdf" localSheetId="16">#REF!</definedName>
    <definedName name="fgdf" localSheetId="17">#REF!</definedName>
    <definedName name="fgdf" localSheetId="18">#REF!</definedName>
    <definedName name="fgdf" localSheetId="19">#REF!</definedName>
    <definedName name="fgdf" localSheetId="20">#REF!</definedName>
    <definedName name="fgdf" localSheetId="22">#REF!</definedName>
    <definedName name="fgdf" localSheetId="21">#REF!</definedName>
    <definedName name="fgdf" localSheetId="23">#REF!</definedName>
    <definedName name="fgdf" localSheetId="24">#REF!</definedName>
    <definedName name="fgdf" localSheetId="25">#REF!</definedName>
    <definedName name="fgdf" localSheetId="26">#REF!</definedName>
    <definedName name="fgdf" localSheetId="27">#REF!</definedName>
    <definedName name="fgdf" localSheetId="28">#REF!</definedName>
    <definedName name="fgdf" localSheetId="29">#REF!</definedName>
    <definedName name="fgdf" localSheetId="30">#REF!</definedName>
    <definedName name="fgdf" localSheetId="31">#REF!</definedName>
    <definedName name="fgdf" localSheetId="32">#REF!</definedName>
    <definedName name="fgdf" localSheetId="33">#REF!</definedName>
    <definedName name="fgdf" localSheetId="34">#REF!</definedName>
    <definedName name="fgdf" localSheetId="35">#REF!</definedName>
    <definedName name="fgdf" localSheetId="36">#REF!</definedName>
    <definedName name="fgdf" localSheetId="38">#REF!</definedName>
    <definedName name="fgdf" localSheetId="41">#REF!</definedName>
    <definedName name="fgdf" localSheetId="42">#REF!</definedName>
    <definedName name="fgdf" localSheetId="43">#REF!</definedName>
    <definedName name="fgdf" localSheetId="45">#REF!</definedName>
    <definedName name="fgdf">#REF!</definedName>
    <definedName name="fgfg" localSheetId="1">#REF!</definedName>
    <definedName name="fgfg" localSheetId="2">#REF!</definedName>
    <definedName name="fgfg" localSheetId="4">#REF!</definedName>
    <definedName name="fgfg" localSheetId="6">#REF!</definedName>
    <definedName name="fgfg" localSheetId="8">#REF!</definedName>
    <definedName name="fgfg" localSheetId="10">#REF!</definedName>
    <definedName name="fgfg" localSheetId="11">#REF!</definedName>
    <definedName name="fgfg" localSheetId="12">#REF!</definedName>
    <definedName name="fgfg" localSheetId="13">#REF!</definedName>
    <definedName name="fgfg" localSheetId="14">#REF!</definedName>
    <definedName name="fgfg" localSheetId="15">#REF!</definedName>
    <definedName name="fgfg" localSheetId="16">#REF!</definedName>
    <definedName name="fgfg" localSheetId="17">#REF!</definedName>
    <definedName name="fgfg" localSheetId="18">#REF!</definedName>
    <definedName name="fgfg" localSheetId="19">#REF!</definedName>
    <definedName name="fgfg" localSheetId="20">#REF!</definedName>
    <definedName name="fgfg" localSheetId="22">#REF!</definedName>
    <definedName name="fgfg" localSheetId="21">#REF!</definedName>
    <definedName name="fgfg" localSheetId="23">#REF!</definedName>
    <definedName name="fgfg" localSheetId="24">#REF!</definedName>
    <definedName name="fgfg" localSheetId="25">#REF!</definedName>
    <definedName name="fgfg" localSheetId="26">#REF!</definedName>
    <definedName name="fgfg" localSheetId="27">#REF!</definedName>
    <definedName name="fgfg" localSheetId="28">#REF!</definedName>
    <definedName name="fgfg" localSheetId="29">#REF!</definedName>
    <definedName name="fgfg" localSheetId="30">#REF!</definedName>
    <definedName name="fgfg" localSheetId="31">#REF!</definedName>
    <definedName name="fgfg" localSheetId="32">#REF!</definedName>
    <definedName name="fgfg" localSheetId="33">#REF!</definedName>
    <definedName name="fgfg" localSheetId="34">#REF!</definedName>
    <definedName name="fgfg" localSheetId="35">#REF!</definedName>
    <definedName name="fgfg" localSheetId="36">#REF!</definedName>
    <definedName name="fgfg" localSheetId="38">#REF!</definedName>
    <definedName name="fgfg" localSheetId="41">#REF!</definedName>
    <definedName name="fgfg" localSheetId="42">#REF!</definedName>
    <definedName name="fgfg" localSheetId="43">#REF!</definedName>
    <definedName name="fgfg" localSheetId="45">#REF!</definedName>
    <definedName name="fgfg">#REF!</definedName>
    <definedName name="fghf" localSheetId="1">#REF!</definedName>
    <definedName name="fghf" localSheetId="2">#REF!</definedName>
    <definedName name="fghf" localSheetId="4">#REF!</definedName>
    <definedName name="fghf" localSheetId="6">#REF!</definedName>
    <definedName name="fghf" localSheetId="8">#REF!</definedName>
    <definedName name="fghf" localSheetId="10">#REF!</definedName>
    <definedName name="fghf" localSheetId="11">#REF!</definedName>
    <definedName name="fghf" localSheetId="12">#REF!</definedName>
    <definedName name="fghf" localSheetId="13">#REF!</definedName>
    <definedName name="fghf" localSheetId="14">#REF!</definedName>
    <definedName name="fghf" localSheetId="15">#REF!</definedName>
    <definedName name="fghf" localSheetId="16">#REF!</definedName>
    <definedName name="fghf" localSheetId="17">#REF!</definedName>
    <definedName name="fghf" localSheetId="18">#REF!</definedName>
    <definedName name="fghf" localSheetId="19">#REF!</definedName>
    <definedName name="fghf" localSheetId="20">#REF!</definedName>
    <definedName name="fghf" localSheetId="22">#REF!</definedName>
    <definedName name="fghf" localSheetId="21">#REF!</definedName>
    <definedName name="fghf" localSheetId="23">#REF!</definedName>
    <definedName name="fghf" localSheetId="24">#REF!</definedName>
    <definedName name="fghf" localSheetId="25">#REF!</definedName>
    <definedName name="fghf" localSheetId="26">#REF!</definedName>
    <definedName name="fghf" localSheetId="27">#REF!</definedName>
    <definedName name="fghf" localSheetId="28">#REF!</definedName>
    <definedName name="fghf" localSheetId="29">#REF!</definedName>
    <definedName name="fghf" localSheetId="30">#REF!</definedName>
    <definedName name="fghf" localSheetId="31">#REF!</definedName>
    <definedName name="fghf" localSheetId="32">#REF!</definedName>
    <definedName name="fghf" localSheetId="33">#REF!</definedName>
    <definedName name="fghf" localSheetId="34">#REF!</definedName>
    <definedName name="fghf" localSheetId="35">#REF!</definedName>
    <definedName name="fghf" localSheetId="36">#REF!</definedName>
    <definedName name="fghf" localSheetId="38">#REF!</definedName>
    <definedName name="fghf" localSheetId="41">#REF!</definedName>
    <definedName name="fghf" localSheetId="42">#REF!</definedName>
    <definedName name="fghf" localSheetId="43">#REF!</definedName>
    <definedName name="fghf" localSheetId="45">#REF!</definedName>
    <definedName name="fghf">#REF!</definedName>
    <definedName name="fghfg" localSheetId="1">#REF!</definedName>
    <definedName name="fghfg" localSheetId="2">#REF!</definedName>
    <definedName name="fghfg" localSheetId="4">#REF!</definedName>
    <definedName name="fghfg" localSheetId="6">#REF!</definedName>
    <definedName name="fghfg" localSheetId="8">#REF!</definedName>
    <definedName name="fghfg" localSheetId="10">#REF!</definedName>
    <definedName name="fghfg" localSheetId="11">#REF!</definedName>
    <definedName name="fghfg" localSheetId="12">#REF!</definedName>
    <definedName name="fghfg" localSheetId="13">#REF!</definedName>
    <definedName name="fghfg" localSheetId="14">#REF!</definedName>
    <definedName name="fghfg" localSheetId="15">#REF!</definedName>
    <definedName name="fghfg" localSheetId="16">#REF!</definedName>
    <definedName name="fghfg" localSheetId="17">#REF!</definedName>
    <definedName name="fghfg" localSheetId="18">#REF!</definedName>
    <definedName name="fghfg" localSheetId="19">#REF!</definedName>
    <definedName name="fghfg" localSheetId="20">#REF!</definedName>
    <definedName name="fghfg" localSheetId="22">#REF!</definedName>
    <definedName name="fghfg" localSheetId="21">#REF!</definedName>
    <definedName name="fghfg" localSheetId="23">#REF!</definedName>
    <definedName name="fghfg" localSheetId="24">#REF!</definedName>
    <definedName name="fghfg" localSheetId="25">#REF!</definedName>
    <definedName name="fghfg" localSheetId="26">#REF!</definedName>
    <definedName name="fghfg" localSheetId="27">#REF!</definedName>
    <definedName name="fghfg" localSheetId="28">#REF!</definedName>
    <definedName name="fghfg" localSheetId="29">#REF!</definedName>
    <definedName name="fghfg" localSheetId="30">#REF!</definedName>
    <definedName name="fghfg" localSheetId="31">#REF!</definedName>
    <definedName name="fghfg" localSheetId="32">#REF!</definedName>
    <definedName name="fghfg" localSheetId="33">#REF!</definedName>
    <definedName name="fghfg" localSheetId="34">#REF!</definedName>
    <definedName name="fghfg" localSheetId="35">#REF!</definedName>
    <definedName name="fghfg" localSheetId="36">#REF!</definedName>
    <definedName name="fghfg" localSheetId="38">#REF!</definedName>
    <definedName name="fghfg" localSheetId="41">#REF!</definedName>
    <definedName name="fghfg" localSheetId="42">#REF!</definedName>
    <definedName name="fghfg" localSheetId="43">#REF!</definedName>
    <definedName name="fghfg" localSheetId="45">#REF!</definedName>
    <definedName name="fghfg">#REF!</definedName>
    <definedName name="fret" localSheetId="1">#REF!</definedName>
    <definedName name="fret" localSheetId="2">#REF!</definedName>
    <definedName name="fret" localSheetId="4">#REF!</definedName>
    <definedName name="fret" localSheetId="6">#REF!</definedName>
    <definedName name="fret" localSheetId="8">#REF!</definedName>
    <definedName name="fret" localSheetId="10">#REF!</definedName>
    <definedName name="fret" localSheetId="11">#REF!</definedName>
    <definedName name="fret" localSheetId="12">#REF!</definedName>
    <definedName name="fret" localSheetId="13">#REF!</definedName>
    <definedName name="fret" localSheetId="14">#REF!</definedName>
    <definedName name="fret" localSheetId="15">#REF!</definedName>
    <definedName name="fret" localSheetId="16">#REF!</definedName>
    <definedName name="fret" localSheetId="17">#REF!</definedName>
    <definedName name="fret" localSheetId="18">#REF!</definedName>
    <definedName name="fret" localSheetId="19">#REF!</definedName>
    <definedName name="fret" localSheetId="20">#REF!</definedName>
    <definedName name="fret" localSheetId="22">#REF!</definedName>
    <definedName name="fret" localSheetId="21">#REF!</definedName>
    <definedName name="fret" localSheetId="23">#REF!</definedName>
    <definedName name="fret" localSheetId="24">#REF!</definedName>
    <definedName name="fret" localSheetId="25">#REF!</definedName>
    <definedName name="fret" localSheetId="26">#REF!</definedName>
    <definedName name="fret" localSheetId="27">#REF!</definedName>
    <definedName name="fret" localSheetId="28">#REF!</definedName>
    <definedName name="fret" localSheetId="29">#REF!</definedName>
    <definedName name="fret" localSheetId="30">#REF!</definedName>
    <definedName name="fret" localSheetId="31">#REF!</definedName>
    <definedName name="fret" localSheetId="32">#REF!</definedName>
    <definedName name="fret" localSheetId="33">#REF!</definedName>
    <definedName name="fret" localSheetId="34">#REF!</definedName>
    <definedName name="fret" localSheetId="35">#REF!</definedName>
    <definedName name="fret" localSheetId="36">#REF!</definedName>
    <definedName name="fret" localSheetId="38">#REF!</definedName>
    <definedName name="fret" localSheetId="41">#REF!</definedName>
    <definedName name="fret" localSheetId="42">#REF!</definedName>
    <definedName name="fret" localSheetId="43">#REF!</definedName>
    <definedName name="fret" localSheetId="45">#REF!</definedName>
    <definedName name="fret">#REF!</definedName>
    <definedName name="fsd" localSheetId="1">#REF!</definedName>
    <definedName name="fsd" localSheetId="2">#REF!</definedName>
    <definedName name="fsd" localSheetId="4">#REF!</definedName>
    <definedName name="fsd" localSheetId="6">#REF!</definedName>
    <definedName name="fsd" localSheetId="8">#REF!</definedName>
    <definedName name="fsd" localSheetId="10">#REF!</definedName>
    <definedName name="fsd" localSheetId="11">#REF!</definedName>
    <definedName name="fsd" localSheetId="12">#REF!</definedName>
    <definedName name="fsd" localSheetId="13">#REF!</definedName>
    <definedName name="fsd" localSheetId="14">#REF!</definedName>
    <definedName name="fsd" localSheetId="15">#REF!</definedName>
    <definedName name="fsd" localSheetId="16">#REF!</definedName>
    <definedName name="fsd" localSheetId="17">#REF!</definedName>
    <definedName name="fsd" localSheetId="18">#REF!</definedName>
    <definedName name="fsd" localSheetId="19">#REF!</definedName>
    <definedName name="fsd" localSheetId="20">#REF!</definedName>
    <definedName name="fsd" localSheetId="22">#REF!</definedName>
    <definedName name="fsd" localSheetId="21">#REF!</definedName>
    <definedName name="fsd" localSheetId="23">#REF!</definedName>
    <definedName name="fsd" localSheetId="24">#REF!</definedName>
    <definedName name="fsd" localSheetId="25">#REF!</definedName>
    <definedName name="fsd" localSheetId="26">#REF!</definedName>
    <definedName name="fsd" localSheetId="27">#REF!</definedName>
    <definedName name="fsd" localSheetId="28">#REF!</definedName>
    <definedName name="fsd" localSheetId="29">#REF!</definedName>
    <definedName name="fsd" localSheetId="30">#REF!</definedName>
    <definedName name="fsd" localSheetId="31">#REF!</definedName>
    <definedName name="fsd" localSheetId="32">#REF!</definedName>
    <definedName name="fsd" localSheetId="33">#REF!</definedName>
    <definedName name="fsd" localSheetId="34">#REF!</definedName>
    <definedName name="fsd" localSheetId="35">#REF!</definedName>
    <definedName name="fsd" localSheetId="36">#REF!</definedName>
    <definedName name="fsd" localSheetId="38">#REF!</definedName>
    <definedName name="fsd" localSheetId="41">#REF!</definedName>
    <definedName name="fsd" localSheetId="42">#REF!</definedName>
    <definedName name="fsd" localSheetId="43">#REF!</definedName>
    <definedName name="fsd" localSheetId="45">#REF!</definedName>
    <definedName name="fsd">#REF!</definedName>
    <definedName name="g" localSheetId="1">#REF!</definedName>
    <definedName name="g" localSheetId="2">#REF!</definedName>
    <definedName name="g" localSheetId="4">#REF!</definedName>
    <definedName name="g" localSheetId="6">#REF!</definedName>
    <definedName name="g" localSheetId="8">#REF!</definedName>
    <definedName name="g" localSheetId="10">#REF!</definedName>
    <definedName name="g" localSheetId="11">#REF!</definedName>
    <definedName name="g" localSheetId="12">#REF!</definedName>
    <definedName name="g" localSheetId="13">#REF!</definedName>
    <definedName name="g" localSheetId="14">#REF!</definedName>
    <definedName name="g" localSheetId="15">#REF!</definedName>
    <definedName name="g" localSheetId="16">#REF!</definedName>
    <definedName name="g" localSheetId="17">#REF!</definedName>
    <definedName name="g" localSheetId="18">#REF!</definedName>
    <definedName name="g" localSheetId="19">#REF!</definedName>
    <definedName name="g" localSheetId="20">#REF!</definedName>
    <definedName name="g" localSheetId="22">#REF!</definedName>
    <definedName name="g" localSheetId="21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33">#REF!</definedName>
    <definedName name="g" localSheetId="34">#REF!</definedName>
    <definedName name="g" localSheetId="35">#REF!</definedName>
    <definedName name="g" localSheetId="36">#REF!</definedName>
    <definedName name="g" localSheetId="38">#REF!</definedName>
    <definedName name="g" localSheetId="41">#REF!</definedName>
    <definedName name="g" localSheetId="42">#REF!</definedName>
    <definedName name="g" localSheetId="43">#REF!</definedName>
    <definedName name="g" localSheetId="45">#REF!</definedName>
    <definedName name="g">#REF!</definedName>
    <definedName name="gdfg" localSheetId="1">#REF!</definedName>
    <definedName name="gdfg" localSheetId="2">#REF!</definedName>
    <definedName name="gdfg" localSheetId="4">#REF!</definedName>
    <definedName name="gdfg" localSheetId="6">#REF!</definedName>
    <definedName name="gdfg" localSheetId="8">#REF!</definedName>
    <definedName name="gdfg" localSheetId="10">#REF!</definedName>
    <definedName name="gdfg" localSheetId="11">#REF!</definedName>
    <definedName name="gdfg" localSheetId="12">#REF!</definedName>
    <definedName name="gdfg" localSheetId="13">#REF!</definedName>
    <definedName name="gdfg" localSheetId="14">#REF!</definedName>
    <definedName name="gdfg" localSheetId="15">#REF!</definedName>
    <definedName name="gdfg" localSheetId="16">#REF!</definedName>
    <definedName name="gdfg" localSheetId="17">#REF!</definedName>
    <definedName name="gdfg" localSheetId="18">#REF!</definedName>
    <definedName name="gdfg" localSheetId="19">#REF!</definedName>
    <definedName name="gdfg" localSheetId="20">#REF!</definedName>
    <definedName name="gdfg" localSheetId="22">#REF!</definedName>
    <definedName name="gdfg" localSheetId="21">#REF!</definedName>
    <definedName name="gdfg" localSheetId="23">#REF!</definedName>
    <definedName name="gdfg" localSheetId="24">#REF!</definedName>
    <definedName name="gdfg" localSheetId="25">#REF!</definedName>
    <definedName name="gdfg" localSheetId="26">#REF!</definedName>
    <definedName name="gdfg" localSheetId="27">#REF!</definedName>
    <definedName name="gdfg" localSheetId="28">#REF!</definedName>
    <definedName name="gdfg" localSheetId="29">#REF!</definedName>
    <definedName name="gdfg" localSheetId="30">#REF!</definedName>
    <definedName name="gdfg" localSheetId="31">#REF!</definedName>
    <definedName name="gdfg" localSheetId="32">#REF!</definedName>
    <definedName name="gdfg" localSheetId="33">#REF!</definedName>
    <definedName name="gdfg" localSheetId="34">#REF!</definedName>
    <definedName name="gdfg" localSheetId="35">#REF!</definedName>
    <definedName name="gdfg" localSheetId="36">#REF!</definedName>
    <definedName name="gdfg" localSheetId="38">#REF!</definedName>
    <definedName name="gdfg" localSheetId="41">#REF!</definedName>
    <definedName name="gdfg" localSheetId="42">#REF!</definedName>
    <definedName name="gdfg" localSheetId="43">#REF!</definedName>
    <definedName name="gdfg" localSheetId="45">#REF!</definedName>
    <definedName name="gdfg">#REF!</definedName>
    <definedName name="gdgdh" localSheetId="1">#REF!</definedName>
    <definedName name="gdgdh" localSheetId="2">#REF!</definedName>
    <definedName name="gdgdh" localSheetId="4">#REF!</definedName>
    <definedName name="gdgdh" localSheetId="6">#REF!</definedName>
    <definedName name="gdgdh" localSheetId="8">#REF!</definedName>
    <definedName name="gdgdh" localSheetId="10">#REF!</definedName>
    <definedName name="gdgdh" localSheetId="11">#REF!</definedName>
    <definedName name="gdgdh" localSheetId="12">#REF!</definedName>
    <definedName name="gdgdh" localSheetId="13">#REF!</definedName>
    <definedName name="gdgdh" localSheetId="14">#REF!</definedName>
    <definedName name="gdgdh" localSheetId="15">#REF!</definedName>
    <definedName name="gdgdh" localSheetId="16">#REF!</definedName>
    <definedName name="gdgdh" localSheetId="17">#REF!</definedName>
    <definedName name="gdgdh" localSheetId="18">#REF!</definedName>
    <definedName name="gdgdh" localSheetId="19">#REF!</definedName>
    <definedName name="gdgdh" localSheetId="20">#REF!</definedName>
    <definedName name="gdgdh" localSheetId="22">#REF!</definedName>
    <definedName name="gdgdh" localSheetId="21">#REF!</definedName>
    <definedName name="gdgdh" localSheetId="23">#REF!</definedName>
    <definedName name="gdgdh" localSheetId="24">#REF!</definedName>
    <definedName name="gdgdh" localSheetId="25">#REF!</definedName>
    <definedName name="gdgdh" localSheetId="26">#REF!</definedName>
    <definedName name="gdgdh" localSheetId="27">#REF!</definedName>
    <definedName name="gdgdh" localSheetId="28">#REF!</definedName>
    <definedName name="gdgdh" localSheetId="29">#REF!</definedName>
    <definedName name="gdgdh" localSheetId="30">#REF!</definedName>
    <definedName name="gdgdh" localSheetId="31">#REF!</definedName>
    <definedName name="gdgdh" localSheetId="32">#REF!</definedName>
    <definedName name="gdgdh" localSheetId="33">#REF!</definedName>
    <definedName name="gdgdh" localSheetId="34">#REF!</definedName>
    <definedName name="gdgdh" localSheetId="35">#REF!</definedName>
    <definedName name="gdgdh" localSheetId="36">#REF!</definedName>
    <definedName name="gdgdh" localSheetId="38">#REF!</definedName>
    <definedName name="gdgdh" localSheetId="41">#REF!</definedName>
    <definedName name="gdgdh" localSheetId="42">#REF!</definedName>
    <definedName name="gdgdh" localSheetId="43">#REF!</definedName>
    <definedName name="gdgdh" localSheetId="45">#REF!</definedName>
    <definedName name="gdgdh">#REF!</definedName>
    <definedName name="gfdgf" localSheetId="1">#REF!</definedName>
    <definedName name="gfdgf" localSheetId="2">#REF!</definedName>
    <definedName name="gfdgf" localSheetId="4">#REF!</definedName>
    <definedName name="gfdgf" localSheetId="6">#REF!</definedName>
    <definedName name="gfdgf" localSheetId="8">#REF!</definedName>
    <definedName name="gfdgf" localSheetId="10">#REF!</definedName>
    <definedName name="gfdgf" localSheetId="11">#REF!</definedName>
    <definedName name="gfdgf" localSheetId="12">#REF!</definedName>
    <definedName name="gfdgf" localSheetId="13">#REF!</definedName>
    <definedName name="gfdgf" localSheetId="14">#REF!</definedName>
    <definedName name="gfdgf" localSheetId="15">#REF!</definedName>
    <definedName name="gfdgf" localSheetId="16">#REF!</definedName>
    <definedName name="gfdgf" localSheetId="17">#REF!</definedName>
    <definedName name="gfdgf" localSheetId="18">#REF!</definedName>
    <definedName name="gfdgf" localSheetId="19">#REF!</definedName>
    <definedName name="gfdgf" localSheetId="20">#REF!</definedName>
    <definedName name="gfdgf" localSheetId="22">#REF!</definedName>
    <definedName name="gfdgf" localSheetId="21">#REF!</definedName>
    <definedName name="gfdgf" localSheetId="23">#REF!</definedName>
    <definedName name="gfdgf" localSheetId="24">#REF!</definedName>
    <definedName name="gfdgf" localSheetId="25">#REF!</definedName>
    <definedName name="gfdgf" localSheetId="26">#REF!</definedName>
    <definedName name="gfdgf" localSheetId="27">#REF!</definedName>
    <definedName name="gfdgf" localSheetId="28">#REF!</definedName>
    <definedName name="gfdgf" localSheetId="29">#REF!</definedName>
    <definedName name="gfdgf" localSheetId="30">#REF!</definedName>
    <definedName name="gfdgf" localSheetId="31">#REF!</definedName>
    <definedName name="gfdgf" localSheetId="32">#REF!</definedName>
    <definedName name="gfdgf" localSheetId="33">#REF!</definedName>
    <definedName name="gfdgf" localSheetId="34">#REF!</definedName>
    <definedName name="gfdgf" localSheetId="35">#REF!</definedName>
    <definedName name="gfdgf" localSheetId="36">#REF!</definedName>
    <definedName name="gfdgf" localSheetId="38">#REF!</definedName>
    <definedName name="gfdgf" localSheetId="41">#REF!</definedName>
    <definedName name="gfdgf" localSheetId="42">#REF!</definedName>
    <definedName name="gfdgf" localSheetId="43">#REF!</definedName>
    <definedName name="gfdgf" localSheetId="45">#REF!</definedName>
    <definedName name="gfdgf">#REF!</definedName>
    <definedName name="gfgdt" localSheetId="1">#REF!</definedName>
    <definedName name="gfgdt" localSheetId="2">#REF!</definedName>
    <definedName name="gfgdt" localSheetId="4">#REF!</definedName>
    <definedName name="gfgdt" localSheetId="6">#REF!</definedName>
    <definedName name="gfgdt" localSheetId="8">#REF!</definedName>
    <definedName name="gfgdt" localSheetId="10">#REF!</definedName>
    <definedName name="gfgdt" localSheetId="11">#REF!</definedName>
    <definedName name="gfgdt" localSheetId="12">#REF!</definedName>
    <definedName name="gfgdt" localSheetId="13">#REF!</definedName>
    <definedName name="gfgdt" localSheetId="14">#REF!</definedName>
    <definedName name="gfgdt" localSheetId="15">#REF!</definedName>
    <definedName name="gfgdt" localSheetId="16">#REF!</definedName>
    <definedName name="gfgdt" localSheetId="17">#REF!</definedName>
    <definedName name="gfgdt" localSheetId="18">#REF!</definedName>
    <definedName name="gfgdt" localSheetId="19">#REF!</definedName>
    <definedName name="gfgdt" localSheetId="20">#REF!</definedName>
    <definedName name="gfgdt" localSheetId="22">#REF!</definedName>
    <definedName name="gfgdt" localSheetId="21">#REF!</definedName>
    <definedName name="gfgdt" localSheetId="23">#REF!</definedName>
    <definedName name="gfgdt" localSheetId="24">#REF!</definedName>
    <definedName name="gfgdt" localSheetId="25">#REF!</definedName>
    <definedName name="gfgdt" localSheetId="26">#REF!</definedName>
    <definedName name="gfgdt" localSheetId="27">#REF!</definedName>
    <definedName name="gfgdt" localSheetId="28">#REF!</definedName>
    <definedName name="gfgdt" localSheetId="29">#REF!</definedName>
    <definedName name="gfgdt" localSheetId="30">#REF!</definedName>
    <definedName name="gfgdt" localSheetId="31">#REF!</definedName>
    <definedName name="gfgdt" localSheetId="32">#REF!</definedName>
    <definedName name="gfgdt" localSheetId="33">#REF!</definedName>
    <definedName name="gfgdt" localSheetId="34">#REF!</definedName>
    <definedName name="gfgdt" localSheetId="35">#REF!</definedName>
    <definedName name="gfgdt" localSheetId="36">#REF!</definedName>
    <definedName name="gfgdt" localSheetId="38">#REF!</definedName>
    <definedName name="gfgdt" localSheetId="41">#REF!</definedName>
    <definedName name="gfgdt" localSheetId="42">#REF!</definedName>
    <definedName name="gfgdt" localSheetId="43">#REF!</definedName>
    <definedName name="gfgdt" localSheetId="45">#REF!</definedName>
    <definedName name="gfgdt">#REF!</definedName>
    <definedName name="gfhf" localSheetId="1">#REF!</definedName>
    <definedName name="gfhf" localSheetId="2">#REF!</definedName>
    <definedName name="gfhf" localSheetId="4">#REF!</definedName>
    <definedName name="gfhf" localSheetId="6">#REF!</definedName>
    <definedName name="gfhf" localSheetId="8">#REF!</definedName>
    <definedName name="gfhf" localSheetId="10">#REF!</definedName>
    <definedName name="gfhf" localSheetId="11">#REF!</definedName>
    <definedName name="gfhf" localSheetId="12">#REF!</definedName>
    <definedName name="gfhf" localSheetId="13">#REF!</definedName>
    <definedName name="gfhf" localSheetId="14">#REF!</definedName>
    <definedName name="gfhf" localSheetId="15">#REF!</definedName>
    <definedName name="gfhf" localSheetId="16">#REF!</definedName>
    <definedName name="gfhf" localSheetId="17">#REF!</definedName>
    <definedName name="gfhf" localSheetId="18">#REF!</definedName>
    <definedName name="gfhf" localSheetId="19">#REF!</definedName>
    <definedName name="gfhf" localSheetId="20">#REF!</definedName>
    <definedName name="gfhf" localSheetId="22">#REF!</definedName>
    <definedName name="gfhf" localSheetId="21">#REF!</definedName>
    <definedName name="gfhf" localSheetId="23">#REF!</definedName>
    <definedName name="gfhf" localSheetId="24">#REF!</definedName>
    <definedName name="gfhf" localSheetId="25">#REF!</definedName>
    <definedName name="gfhf" localSheetId="26">#REF!</definedName>
    <definedName name="gfhf" localSheetId="27">#REF!</definedName>
    <definedName name="gfhf" localSheetId="28">#REF!</definedName>
    <definedName name="gfhf" localSheetId="29">#REF!</definedName>
    <definedName name="gfhf" localSheetId="30">#REF!</definedName>
    <definedName name="gfhf" localSheetId="31">#REF!</definedName>
    <definedName name="gfhf" localSheetId="32">#REF!</definedName>
    <definedName name="gfhf" localSheetId="33">#REF!</definedName>
    <definedName name="gfhf" localSheetId="34">#REF!</definedName>
    <definedName name="gfhf" localSheetId="35">#REF!</definedName>
    <definedName name="gfhf" localSheetId="36">#REF!</definedName>
    <definedName name="gfhf" localSheetId="38">#REF!</definedName>
    <definedName name="gfhf" localSheetId="41">#REF!</definedName>
    <definedName name="gfhf" localSheetId="42">#REF!</definedName>
    <definedName name="gfhf" localSheetId="43">#REF!</definedName>
    <definedName name="gfhf" localSheetId="45">#REF!</definedName>
    <definedName name="gfhf">#REF!</definedName>
    <definedName name="gfhfg" localSheetId="1">#REF!</definedName>
    <definedName name="gfhfg" localSheetId="2">#REF!</definedName>
    <definedName name="gfhfg" localSheetId="4">#REF!</definedName>
    <definedName name="gfhfg" localSheetId="6">#REF!</definedName>
    <definedName name="gfhfg" localSheetId="8">#REF!</definedName>
    <definedName name="gfhfg" localSheetId="10">#REF!</definedName>
    <definedName name="gfhfg" localSheetId="11">#REF!</definedName>
    <definedName name="gfhfg" localSheetId="12">#REF!</definedName>
    <definedName name="gfhfg" localSheetId="13">#REF!</definedName>
    <definedName name="gfhfg" localSheetId="14">#REF!</definedName>
    <definedName name="gfhfg" localSheetId="15">#REF!</definedName>
    <definedName name="gfhfg" localSheetId="16">#REF!</definedName>
    <definedName name="gfhfg" localSheetId="17">#REF!</definedName>
    <definedName name="gfhfg" localSheetId="18">#REF!</definedName>
    <definedName name="gfhfg" localSheetId="19">#REF!</definedName>
    <definedName name="gfhfg" localSheetId="20">#REF!</definedName>
    <definedName name="gfhfg" localSheetId="22">#REF!</definedName>
    <definedName name="gfhfg" localSheetId="21">#REF!</definedName>
    <definedName name="gfhfg" localSheetId="23">#REF!</definedName>
    <definedName name="gfhfg" localSheetId="24">#REF!</definedName>
    <definedName name="gfhfg" localSheetId="25">#REF!</definedName>
    <definedName name="gfhfg" localSheetId="26">#REF!</definedName>
    <definedName name="gfhfg" localSheetId="27">#REF!</definedName>
    <definedName name="gfhfg" localSheetId="28">#REF!</definedName>
    <definedName name="gfhfg" localSheetId="29">#REF!</definedName>
    <definedName name="gfhfg" localSheetId="30">#REF!</definedName>
    <definedName name="gfhfg" localSheetId="31">#REF!</definedName>
    <definedName name="gfhfg" localSheetId="32">#REF!</definedName>
    <definedName name="gfhfg" localSheetId="33">#REF!</definedName>
    <definedName name="gfhfg" localSheetId="34">#REF!</definedName>
    <definedName name="gfhfg" localSheetId="35">#REF!</definedName>
    <definedName name="gfhfg" localSheetId="36">#REF!</definedName>
    <definedName name="gfhfg" localSheetId="38">#REF!</definedName>
    <definedName name="gfhfg" localSheetId="41">#REF!</definedName>
    <definedName name="gfhfg" localSheetId="42">#REF!</definedName>
    <definedName name="gfhfg" localSheetId="43">#REF!</definedName>
    <definedName name="gfhfg" localSheetId="45">#REF!</definedName>
    <definedName name="gfhfg">#REF!</definedName>
    <definedName name="ggdf" localSheetId="1" hidden="1">'[10]4.8'!#REF!</definedName>
    <definedName name="ggdf" localSheetId="2" hidden="1">'[10]4.8'!#REF!</definedName>
    <definedName name="ggdf" localSheetId="4" hidden="1">'[10]4.8'!#REF!</definedName>
    <definedName name="ggdf" localSheetId="6" hidden="1">'[10]4.8'!#REF!</definedName>
    <definedName name="ggdf" localSheetId="8" hidden="1">'[10]4.8'!#REF!</definedName>
    <definedName name="ggdf" localSheetId="10" hidden="1">'[10]4.8'!#REF!</definedName>
    <definedName name="ggdf" localSheetId="11" hidden="1">'[10]4.8'!#REF!</definedName>
    <definedName name="ggdf" localSheetId="12" hidden="1">'[10]4.8'!#REF!</definedName>
    <definedName name="ggdf" localSheetId="13" hidden="1">'[10]4.8'!#REF!</definedName>
    <definedName name="ggdf" localSheetId="14" hidden="1">'[10]4.8'!#REF!</definedName>
    <definedName name="ggdf" localSheetId="15" hidden="1">'[10]4.8'!#REF!</definedName>
    <definedName name="ggdf" localSheetId="16" hidden="1">'[10]4.8'!#REF!</definedName>
    <definedName name="ggdf" localSheetId="17" hidden="1">'[10]4.8'!#REF!</definedName>
    <definedName name="ggdf" localSheetId="18" hidden="1">'[10]4.8'!#REF!</definedName>
    <definedName name="ggdf" localSheetId="19" hidden="1">'[10]4.8'!#REF!</definedName>
    <definedName name="ggdf" localSheetId="20" hidden="1">'[10]4.8'!#REF!</definedName>
    <definedName name="ggdf" localSheetId="22" hidden="1">'[10]4.8'!#REF!</definedName>
    <definedName name="ggdf" localSheetId="21" hidden="1">'[10]4.8'!#REF!</definedName>
    <definedName name="ggdf" localSheetId="23" hidden="1">'[10]4.8'!#REF!</definedName>
    <definedName name="ggdf" localSheetId="24" hidden="1">'[10]4.8'!#REF!</definedName>
    <definedName name="ggdf" localSheetId="25" hidden="1">'[10]4.8'!#REF!</definedName>
    <definedName name="ggdf" localSheetId="26" hidden="1">'[10]4.8'!#REF!</definedName>
    <definedName name="ggdf" localSheetId="27" hidden="1">'[10]4.8'!#REF!</definedName>
    <definedName name="ggdf" localSheetId="28" hidden="1">'[10]4.8'!#REF!</definedName>
    <definedName name="ggdf" localSheetId="29" hidden="1">'[10]4.8'!#REF!</definedName>
    <definedName name="ggdf" localSheetId="30" hidden="1">'[10]4.8'!#REF!</definedName>
    <definedName name="ggdf" localSheetId="31" hidden="1">'[10]4.8'!#REF!</definedName>
    <definedName name="ggdf" localSheetId="32" hidden="1">'[10]4.8'!#REF!</definedName>
    <definedName name="ggdf" localSheetId="33" hidden="1">'[10]4.8'!#REF!</definedName>
    <definedName name="ggdf" localSheetId="34" hidden="1">'[10]4.8'!#REF!</definedName>
    <definedName name="ggdf" localSheetId="35" hidden="1">'[10]4.8'!#REF!</definedName>
    <definedName name="ggdf" localSheetId="36" hidden="1">'[10]4.8'!#REF!</definedName>
    <definedName name="ggdf" localSheetId="38" hidden="1">'[10]4.8'!#REF!</definedName>
    <definedName name="ggdf" localSheetId="41" hidden="1">'[10]4.8'!#REF!</definedName>
    <definedName name="ggdf" localSheetId="42" hidden="1">'[10]4.8'!#REF!</definedName>
    <definedName name="ggdf" localSheetId="43" hidden="1">'[10]4.8'!#REF!</definedName>
    <definedName name="ggdf" localSheetId="45" hidden="1">'[10]4.8'!#REF!</definedName>
    <definedName name="ggdf" hidden="1">'[10]4.8'!#REF!</definedName>
    <definedName name="gggdt" localSheetId="1">#REF!</definedName>
    <definedName name="gggdt" localSheetId="2">#REF!</definedName>
    <definedName name="gggdt" localSheetId="4">#REF!</definedName>
    <definedName name="gggdt" localSheetId="6">#REF!</definedName>
    <definedName name="gggdt" localSheetId="8">#REF!</definedName>
    <definedName name="gggdt" localSheetId="10">#REF!</definedName>
    <definedName name="gggdt" localSheetId="11">#REF!</definedName>
    <definedName name="gggdt" localSheetId="12">#REF!</definedName>
    <definedName name="gggdt" localSheetId="13">#REF!</definedName>
    <definedName name="gggdt" localSheetId="14">#REF!</definedName>
    <definedName name="gggdt" localSheetId="15">#REF!</definedName>
    <definedName name="gggdt" localSheetId="16">#REF!</definedName>
    <definedName name="gggdt" localSheetId="17">#REF!</definedName>
    <definedName name="gggdt" localSheetId="18">#REF!</definedName>
    <definedName name="gggdt" localSheetId="19">#REF!</definedName>
    <definedName name="gggdt" localSheetId="20">#REF!</definedName>
    <definedName name="gggdt" localSheetId="22">#REF!</definedName>
    <definedName name="gggdt" localSheetId="21">#REF!</definedName>
    <definedName name="gggdt" localSheetId="23">#REF!</definedName>
    <definedName name="gggdt" localSheetId="24">#REF!</definedName>
    <definedName name="gggdt" localSheetId="25">#REF!</definedName>
    <definedName name="gggdt" localSheetId="26">#REF!</definedName>
    <definedName name="gggdt" localSheetId="27">#REF!</definedName>
    <definedName name="gggdt" localSheetId="28">#REF!</definedName>
    <definedName name="gggdt" localSheetId="29">#REF!</definedName>
    <definedName name="gggdt" localSheetId="30">#REF!</definedName>
    <definedName name="gggdt" localSheetId="31">#REF!</definedName>
    <definedName name="gggdt" localSheetId="32">#REF!</definedName>
    <definedName name="gggdt" localSheetId="33">#REF!</definedName>
    <definedName name="gggdt" localSheetId="34">#REF!</definedName>
    <definedName name="gggdt" localSheetId="35">#REF!</definedName>
    <definedName name="gggdt" localSheetId="36">#REF!</definedName>
    <definedName name="gggdt" localSheetId="38">#REF!</definedName>
    <definedName name="gggdt" localSheetId="41">#REF!</definedName>
    <definedName name="gggdt" localSheetId="42">#REF!</definedName>
    <definedName name="gggdt" localSheetId="43">#REF!</definedName>
    <definedName name="gggdt" localSheetId="45">#REF!</definedName>
    <definedName name="gggdt">#REF!</definedName>
    <definedName name="gggghn" localSheetId="1">#REF!</definedName>
    <definedName name="gggghn" localSheetId="2">#REF!</definedName>
    <definedName name="gggghn" localSheetId="4">#REF!</definedName>
    <definedName name="gggghn" localSheetId="6">#REF!</definedName>
    <definedName name="gggghn" localSheetId="8">#REF!</definedName>
    <definedName name="gggghn" localSheetId="10">#REF!</definedName>
    <definedName name="gggghn" localSheetId="11">#REF!</definedName>
    <definedName name="gggghn" localSheetId="12">#REF!</definedName>
    <definedName name="gggghn" localSheetId="13">#REF!</definedName>
    <definedName name="gggghn" localSheetId="14">#REF!</definedName>
    <definedName name="gggghn" localSheetId="15">#REF!</definedName>
    <definedName name="gggghn" localSheetId="16">#REF!</definedName>
    <definedName name="gggghn" localSheetId="17">#REF!</definedName>
    <definedName name="gggghn" localSheetId="18">#REF!</definedName>
    <definedName name="gggghn" localSheetId="19">#REF!</definedName>
    <definedName name="gggghn" localSheetId="20">#REF!</definedName>
    <definedName name="gggghn" localSheetId="22">#REF!</definedName>
    <definedName name="gggghn" localSheetId="21">#REF!</definedName>
    <definedName name="gggghn" localSheetId="23">#REF!</definedName>
    <definedName name="gggghn" localSheetId="24">#REF!</definedName>
    <definedName name="gggghn" localSheetId="25">#REF!</definedName>
    <definedName name="gggghn" localSheetId="26">#REF!</definedName>
    <definedName name="gggghn" localSheetId="27">#REF!</definedName>
    <definedName name="gggghn" localSheetId="28">#REF!</definedName>
    <definedName name="gggghn" localSheetId="29">#REF!</definedName>
    <definedName name="gggghn" localSheetId="30">#REF!</definedName>
    <definedName name="gggghn" localSheetId="31">#REF!</definedName>
    <definedName name="gggghn" localSheetId="32">#REF!</definedName>
    <definedName name="gggghn" localSheetId="33">#REF!</definedName>
    <definedName name="gggghn" localSheetId="34">#REF!</definedName>
    <definedName name="gggghn" localSheetId="35">#REF!</definedName>
    <definedName name="gggghn" localSheetId="36">#REF!</definedName>
    <definedName name="gggghn" localSheetId="38">#REF!</definedName>
    <definedName name="gggghn" localSheetId="41">#REF!</definedName>
    <definedName name="gggghn" localSheetId="42">#REF!</definedName>
    <definedName name="gggghn" localSheetId="43">#REF!</definedName>
    <definedName name="gggghn" localSheetId="45">#REF!</definedName>
    <definedName name="gggghn">#REF!</definedName>
    <definedName name="ggggt" localSheetId="1">#REF!</definedName>
    <definedName name="ggggt" localSheetId="2">#REF!</definedName>
    <definedName name="ggggt" localSheetId="4">#REF!</definedName>
    <definedName name="ggggt" localSheetId="6">#REF!</definedName>
    <definedName name="ggggt" localSheetId="8">#REF!</definedName>
    <definedName name="ggggt" localSheetId="10">#REF!</definedName>
    <definedName name="ggggt" localSheetId="11">#REF!</definedName>
    <definedName name="ggggt" localSheetId="12">#REF!</definedName>
    <definedName name="ggggt" localSheetId="13">#REF!</definedName>
    <definedName name="ggggt" localSheetId="14">#REF!</definedName>
    <definedName name="ggggt" localSheetId="15">#REF!</definedName>
    <definedName name="ggggt" localSheetId="16">#REF!</definedName>
    <definedName name="ggggt" localSheetId="17">#REF!</definedName>
    <definedName name="ggggt" localSheetId="18">#REF!</definedName>
    <definedName name="ggggt" localSheetId="19">#REF!</definedName>
    <definedName name="ggggt" localSheetId="20">#REF!</definedName>
    <definedName name="ggggt" localSheetId="22">#REF!</definedName>
    <definedName name="ggggt" localSheetId="21">#REF!</definedName>
    <definedName name="ggggt" localSheetId="23">#REF!</definedName>
    <definedName name="ggggt" localSheetId="24">#REF!</definedName>
    <definedName name="ggggt" localSheetId="25">#REF!</definedName>
    <definedName name="ggggt" localSheetId="26">#REF!</definedName>
    <definedName name="ggggt" localSheetId="27">#REF!</definedName>
    <definedName name="ggggt" localSheetId="28">#REF!</definedName>
    <definedName name="ggggt" localSheetId="29">#REF!</definedName>
    <definedName name="ggggt" localSheetId="30">#REF!</definedName>
    <definedName name="ggggt" localSheetId="31">#REF!</definedName>
    <definedName name="ggggt" localSheetId="32">#REF!</definedName>
    <definedName name="ggggt" localSheetId="33">#REF!</definedName>
    <definedName name="ggggt" localSheetId="34">#REF!</definedName>
    <definedName name="ggggt" localSheetId="35">#REF!</definedName>
    <definedName name="ggggt" localSheetId="36">#REF!</definedName>
    <definedName name="ggggt" localSheetId="38">#REF!</definedName>
    <definedName name="ggggt" localSheetId="41">#REF!</definedName>
    <definedName name="ggggt" localSheetId="42">#REF!</definedName>
    <definedName name="ggggt" localSheetId="43">#REF!</definedName>
    <definedName name="ggggt" localSheetId="45">#REF!</definedName>
    <definedName name="ggggt">#REF!</definedName>
    <definedName name="gggt" localSheetId="1">#REF!</definedName>
    <definedName name="gggt" localSheetId="2">#REF!</definedName>
    <definedName name="gggt" localSheetId="4">#REF!</definedName>
    <definedName name="gggt" localSheetId="6">#REF!</definedName>
    <definedName name="gggt" localSheetId="8">#REF!</definedName>
    <definedName name="gggt" localSheetId="10">#REF!</definedName>
    <definedName name="gggt" localSheetId="11">#REF!</definedName>
    <definedName name="gggt" localSheetId="12">#REF!</definedName>
    <definedName name="gggt" localSheetId="13">#REF!</definedName>
    <definedName name="gggt" localSheetId="14">#REF!</definedName>
    <definedName name="gggt" localSheetId="15">#REF!</definedName>
    <definedName name="gggt" localSheetId="16">#REF!</definedName>
    <definedName name="gggt" localSheetId="17">#REF!</definedName>
    <definedName name="gggt" localSheetId="18">#REF!</definedName>
    <definedName name="gggt" localSheetId="19">#REF!</definedName>
    <definedName name="gggt" localSheetId="20">#REF!</definedName>
    <definedName name="gggt" localSheetId="22">#REF!</definedName>
    <definedName name="gggt" localSheetId="21">#REF!</definedName>
    <definedName name="gggt" localSheetId="23">#REF!</definedName>
    <definedName name="gggt" localSheetId="24">#REF!</definedName>
    <definedName name="gggt" localSheetId="25">#REF!</definedName>
    <definedName name="gggt" localSheetId="26">#REF!</definedName>
    <definedName name="gggt" localSheetId="27">#REF!</definedName>
    <definedName name="gggt" localSheetId="28">#REF!</definedName>
    <definedName name="gggt" localSheetId="29">#REF!</definedName>
    <definedName name="gggt" localSheetId="30">#REF!</definedName>
    <definedName name="gggt" localSheetId="31">#REF!</definedName>
    <definedName name="gggt" localSheetId="32">#REF!</definedName>
    <definedName name="gggt" localSheetId="33">#REF!</definedName>
    <definedName name="gggt" localSheetId="34">#REF!</definedName>
    <definedName name="gggt" localSheetId="35">#REF!</definedName>
    <definedName name="gggt" localSheetId="36">#REF!</definedName>
    <definedName name="gggt" localSheetId="38">#REF!</definedName>
    <definedName name="gggt" localSheetId="41">#REF!</definedName>
    <definedName name="gggt" localSheetId="42">#REF!</definedName>
    <definedName name="gggt" localSheetId="43">#REF!</definedName>
    <definedName name="gggt" localSheetId="45">#REF!</definedName>
    <definedName name="gggt">#REF!</definedName>
    <definedName name="ghfjk" localSheetId="1">#REF!</definedName>
    <definedName name="ghfjk" localSheetId="2">#REF!</definedName>
    <definedName name="ghfjk" localSheetId="4">#REF!</definedName>
    <definedName name="ghfjk" localSheetId="6">#REF!</definedName>
    <definedName name="ghfjk" localSheetId="8">#REF!</definedName>
    <definedName name="ghfjk" localSheetId="10">#REF!</definedName>
    <definedName name="ghfjk" localSheetId="11">#REF!</definedName>
    <definedName name="ghfjk" localSheetId="12">#REF!</definedName>
    <definedName name="ghfjk" localSheetId="13">#REF!</definedName>
    <definedName name="ghfjk" localSheetId="14">#REF!</definedName>
    <definedName name="ghfjk" localSheetId="15">#REF!</definedName>
    <definedName name="ghfjk" localSheetId="16">#REF!</definedName>
    <definedName name="ghfjk" localSheetId="17">#REF!</definedName>
    <definedName name="ghfjk" localSheetId="18">#REF!</definedName>
    <definedName name="ghfjk" localSheetId="19">#REF!</definedName>
    <definedName name="ghfjk" localSheetId="20">#REF!</definedName>
    <definedName name="ghfjk" localSheetId="22">#REF!</definedName>
    <definedName name="ghfjk" localSheetId="21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33">#REF!</definedName>
    <definedName name="ghfjk" localSheetId="34">#REF!</definedName>
    <definedName name="ghfjk" localSheetId="35">#REF!</definedName>
    <definedName name="ghfjk" localSheetId="36">#REF!</definedName>
    <definedName name="ghfjk" localSheetId="38">#REF!</definedName>
    <definedName name="ghfjk" localSheetId="41">#REF!</definedName>
    <definedName name="ghfjk" localSheetId="42">#REF!</definedName>
    <definedName name="ghfjk" localSheetId="43">#REF!</definedName>
    <definedName name="ghfjk" localSheetId="45">#REF!</definedName>
    <definedName name="ghfjk">#REF!</definedName>
    <definedName name="gyht" localSheetId="1">#REF!</definedName>
    <definedName name="gyht" localSheetId="2">#REF!</definedName>
    <definedName name="gyht" localSheetId="4">#REF!</definedName>
    <definedName name="gyht" localSheetId="6">#REF!</definedName>
    <definedName name="gyht" localSheetId="8">#REF!</definedName>
    <definedName name="gyht" localSheetId="10">#REF!</definedName>
    <definedName name="gyht" localSheetId="11">#REF!</definedName>
    <definedName name="gyht" localSheetId="12">#REF!</definedName>
    <definedName name="gyht" localSheetId="13">#REF!</definedName>
    <definedName name="gyht" localSheetId="14">#REF!</definedName>
    <definedName name="gyht" localSheetId="15">#REF!</definedName>
    <definedName name="gyht" localSheetId="16">#REF!</definedName>
    <definedName name="gyht" localSheetId="17">#REF!</definedName>
    <definedName name="gyht" localSheetId="18">#REF!</definedName>
    <definedName name="gyht" localSheetId="19">#REF!</definedName>
    <definedName name="gyht" localSheetId="20">#REF!</definedName>
    <definedName name="gyht" localSheetId="22">#REF!</definedName>
    <definedName name="gyht" localSheetId="21">#REF!</definedName>
    <definedName name="gyht" localSheetId="23">#REF!</definedName>
    <definedName name="gyht" localSheetId="24">#REF!</definedName>
    <definedName name="gyht" localSheetId="25">#REF!</definedName>
    <definedName name="gyht" localSheetId="26">#REF!</definedName>
    <definedName name="gyht" localSheetId="27">#REF!</definedName>
    <definedName name="gyht" localSheetId="28">#REF!</definedName>
    <definedName name="gyht" localSheetId="29">#REF!</definedName>
    <definedName name="gyht" localSheetId="30">#REF!</definedName>
    <definedName name="gyht" localSheetId="31">#REF!</definedName>
    <definedName name="gyht" localSheetId="32">#REF!</definedName>
    <definedName name="gyht" localSheetId="33">#REF!</definedName>
    <definedName name="gyht" localSheetId="34">#REF!</definedName>
    <definedName name="gyht" localSheetId="35">#REF!</definedName>
    <definedName name="gyht" localSheetId="36">#REF!</definedName>
    <definedName name="gyht" localSheetId="38">#REF!</definedName>
    <definedName name="gyht" localSheetId="41">#REF!</definedName>
    <definedName name="gyht" localSheetId="42">#REF!</definedName>
    <definedName name="gyht" localSheetId="43">#REF!</definedName>
    <definedName name="gyht" localSheetId="45">#REF!</definedName>
    <definedName name="gyht">#REF!</definedName>
    <definedName name="h" localSheetId="1">#REF!</definedName>
    <definedName name="h" localSheetId="2">#REF!</definedName>
    <definedName name="h" localSheetId="4">#REF!</definedName>
    <definedName name="h" localSheetId="6">#REF!</definedName>
    <definedName name="h" localSheetId="8">#REF!</definedName>
    <definedName name="h" localSheetId="10">#REF!</definedName>
    <definedName name="h" localSheetId="11">#REF!</definedName>
    <definedName name="h" localSheetId="12">#REF!</definedName>
    <definedName name="h" localSheetId="13">#REF!</definedName>
    <definedName name="h" localSheetId="14">#REF!</definedName>
    <definedName name="h" localSheetId="15">#REF!</definedName>
    <definedName name="h" localSheetId="16">#REF!</definedName>
    <definedName name="h" localSheetId="17">#REF!</definedName>
    <definedName name="h" localSheetId="18">#REF!</definedName>
    <definedName name="h" localSheetId="19">#REF!</definedName>
    <definedName name="h" localSheetId="20">#REF!</definedName>
    <definedName name="h" localSheetId="22">#REF!</definedName>
    <definedName name="h" localSheetId="21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33">#REF!</definedName>
    <definedName name="h" localSheetId="34">#REF!</definedName>
    <definedName name="h" localSheetId="35">#REF!</definedName>
    <definedName name="h" localSheetId="36">#REF!</definedName>
    <definedName name="h" localSheetId="38">#REF!</definedName>
    <definedName name="h" localSheetId="41">#REF!</definedName>
    <definedName name="h" localSheetId="42">#REF!</definedName>
    <definedName name="h" localSheetId="43">#REF!</definedName>
    <definedName name="h" localSheetId="45">#REF!</definedName>
    <definedName name="h">#REF!</definedName>
    <definedName name="head" localSheetId="1">#REF!</definedName>
    <definedName name="head" localSheetId="2">#REF!</definedName>
    <definedName name="head" localSheetId="4">#REF!</definedName>
    <definedName name="head" localSheetId="6">#REF!</definedName>
    <definedName name="head" localSheetId="8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4">#REF!</definedName>
    <definedName name="head" localSheetId="15">#REF!</definedName>
    <definedName name="head" localSheetId="16">#REF!</definedName>
    <definedName name="head" localSheetId="17">#REF!</definedName>
    <definedName name="head" localSheetId="18">#REF!</definedName>
    <definedName name="head" localSheetId="19">#REF!</definedName>
    <definedName name="head" localSheetId="20">#REF!</definedName>
    <definedName name="head" localSheetId="22">#REF!</definedName>
    <definedName name="head" localSheetId="21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33">#REF!</definedName>
    <definedName name="head" localSheetId="34">#REF!</definedName>
    <definedName name="head" localSheetId="35">#REF!</definedName>
    <definedName name="head" localSheetId="36">#REF!</definedName>
    <definedName name="head" localSheetId="38">#REF!</definedName>
    <definedName name="head" localSheetId="41">#REF!</definedName>
    <definedName name="head" localSheetId="42">#REF!</definedName>
    <definedName name="head" localSheetId="43">#REF!</definedName>
    <definedName name="head" localSheetId="45">#REF!</definedName>
    <definedName name="head">#REF!</definedName>
    <definedName name="hft" localSheetId="1">#REF!</definedName>
    <definedName name="hft" localSheetId="2">#REF!</definedName>
    <definedName name="hft" localSheetId="4">#REF!</definedName>
    <definedName name="hft" localSheetId="6">#REF!</definedName>
    <definedName name="hft" localSheetId="8">#REF!</definedName>
    <definedName name="hft" localSheetId="10">#REF!</definedName>
    <definedName name="hft" localSheetId="11">#REF!</definedName>
    <definedName name="hft" localSheetId="12">#REF!</definedName>
    <definedName name="hft" localSheetId="13">#REF!</definedName>
    <definedName name="hft" localSheetId="14">#REF!</definedName>
    <definedName name="hft" localSheetId="15">#REF!</definedName>
    <definedName name="hft" localSheetId="16">#REF!</definedName>
    <definedName name="hft" localSheetId="17">#REF!</definedName>
    <definedName name="hft" localSheetId="18">#REF!</definedName>
    <definedName name="hft" localSheetId="19">#REF!</definedName>
    <definedName name="hft" localSheetId="20">#REF!</definedName>
    <definedName name="hft" localSheetId="22">#REF!</definedName>
    <definedName name="hft" localSheetId="21">#REF!</definedName>
    <definedName name="hft" localSheetId="23">#REF!</definedName>
    <definedName name="hft" localSheetId="24">#REF!</definedName>
    <definedName name="hft" localSheetId="25">#REF!</definedName>
    <definedName name="hft" localSheetId="26">#REF!</definedName>
    <definedName name="hft" localSheetId="27">#REF!</definedName>
    <definedName name="hft" localSheetId="28">#REF!</definedName>
    <definedName name="hft" localSheetId="29">#REF!</definedName>
    <definedName name="hft" localSheetId="30">#REF!</definedName>
    <definedName name="hft" localSheetId="31">#REF!</definedName>
    <definedName name="hft" localSheetId="32">#REF!</definedName>
    <definedName name="hft" localSheetId="33">#REF!</definedName>
    <definedName name="hft" localSheetId="34">#REF!</definedName>
    <definedName name="hft" localSheetId="35">#REF!</definedName>
    <definedName name="hft" localSheetId="36">#REF!</definedName>
    <definedName name="hft" localSheetId="38">#REF!</definedName>
    <definedName name="hft" localSheetId="41">#REF!</definedName>
    <definedName name="hft" localSheetId="42">#REF!</definedName>
    <definedName name="hft" localSheetId="43">#REF!</definedName>
    <definedName name="hft" localSheetId="45">#REF!</definedName>
    <definedName name="hft">#REF!</definedName>
    <definedName name="hgt" localSheetId="1" hidden="1">'[5]4.9'!#REF!</definedName>
    <definedName name="hgt" localSheetId="2" hidden="1">'[5]4.9'!#REF!</definedName>
    <definedName name="hgt" localSheetId="4" hidden="1">'[5]4.9'!#REF!</definedName>
    <definedName name="hgt" localSheetId="6" hidden="1">'[5]4.9'!#REF!</definedName>
    <definedName name="hgt" localSheetId="8" hidden="1">'[5]4.9'!#REF!</definedName>
    <definedName name="hgt" localSheetId="10" hidden="1">'[5]4.9'!#REF!</definedName>
    <definedName name="hgt" localSheetId="11" hidden="1">'[5]4.9'!#REF!</definedName>
    <definedName name="hgt" localSheetId="12" hidden="1">'[5]4.9'!#REF!</definedName>
    <definedName name="hgt" localSheetId="13" hidden="1">'[5]4.9'!#REF!</definedName>
    <definedName name="hgt" localSheetId="14" hidden="1">'[5]4.9'!#REF!</definedName>
    <definedName name="hgt" localSheetId="15" hidden="1">'[5]4.9'!#REF!</definedName>
    <definedName name="hgt" localSheetId="16" hidden="1">'[5]4.9'!#REF!</definedName>
    <definedName name="hgt" localSheetId="17" hidden="1">'[5]4.9'!#REF!</definedName>
    <definedName name="hgt" localSheetId="18" hidden="1">'[5]4.9'!#REF!</definedName>
    <definedName name="hgt" localSheetId="19" hidden="1">'[5]4.9'!#REF!</definedName>
    <definedName name="hgt" localSheetId="20" hidden="1">'[5]4.9'!#REF!</definedName>
    <definedName name="hgt" localSheetId="22" hidden="1">'[5]4.9'!#REF!</definedName>
    <definedName name="hgt" localSheetId="21" hidden="1">'[5]4.9'!#REF!</definedName>
    <definedName name="hgt" localSheetId="23" hidden="1">'[5]4.9'!#REF!</definedName>
    <definedName name="hgt" localSheetId="24" hidden="1">'[5]4.9'!#REF!</definedName>
    <definedName name="hgt" localSheetId="25" hidden="1">'[5]4.9'!#REF!</definedName>
    <definedName name="hgt" localSheetId="26" hidden="1">'[5]4.9'!#REF!</definedName>
    <definedName name="hgt" localSheetId="27" hidden="1">'[5]4.9'!#REF!</definedName>
    <definedName name="hgt" localSheetId="28" hidden="1">'[5]4.9'!#REF!</definedName>
    <definedName name="hgt" localSheetId="29" hidden="1">'[5]4.9'!#REF!</definedName>
    <definedName name="hgt" localSheetId="30" hidden="1">'[5]4.9'!#REF!</definedName>
    <definedName name="hgt" localSheetId="31" hidden="1">'[5]4.9'!#REF!</definedName>
    <definedName name="hgt" localSheetId="32" hidden="1">'[5]4.9'!#REF!</definedName>
    <definedName name="hgt" localSheetId="33" hidden="1">'[5]4.9'!#REF!</definedName>
    <definedName name="hgt" localSheetId="34" hidden="1">'[5]4.9'!#REF!</definedName>
    <definedName name="hgt" localSheetId="35" hidden="1">'[5]4.9'!#REF!</definedName>
    <definedName name="hgt" localSheetId="36" hidden="1">'[5]4.9'!#REF!</definedName>
    <definedName name="hgt" localSheetId="38" hidden="1">'[5]4.9'!#REF!</definedName>
    <definedName name="hgt" localSheetId="41" hidden="1">'[5]4.9'!#REF!</definedName>
    <definedName name="hgt" localSheetId="42" hidden="1">'[5]4.9'!#REF!</definedName>
    <definedName name="hgt" localSheetId="43" hidden="1">'[5]4.9'!#REF!</definedName>
    <definedName name="hgt" localSheetId="45" hidden="1">'[5]4.9'!#REF!</definedName>
    <definedName name="hgt" hidden="1">'[5]4.9'!#REF!</definedName>
    <definedName name="hh" localSheetId="1">#REF!</definedName>
    <definedName name="hh" localSheetId="2">#REF!</definedName>
    <definedName name="hh" localSheetId="4">#REF!</definedName>
    <definedName name="hh" localSheetId="6">#REF!</definedName>
    <definedName name="hh" localSheetId="8">#REF!</definedName>
    <definedName name="hh" localSheetId="10">#REF!</definedName>
    <definedName name="hh" localSheetId="11">#REF!</definedName>
    <definedName name="hh" localSheetId="12">#REF!</definedName>
    <definedName name="hh" localSheetId="13">#REF!</definedName>
    <definedName name="hh" localSheetId="14">#REF!</definedName>
    <definedName name="hh" localSheetId="15">#REF!</definedName>
    <definedName name="hh" localSheetId="16">#REF!</definedName>
    <definedName name="hh" localSheetId="17">#REF!</definedName>
    <definedName name="hh" localSheetId="18">#REF!</definedName>
    <definedName name="hh" localSheetId="19">#REF!</definedName>
    <definedName name="hh" localSheetId="20">#REF!</definedName>
    <definedName name="hh" localSheetId="22">#REF!</definedName>
    <definedName name="hh" localSheetId="21">#REF!</definedName>
    <definedName name="hh" localSheetId="23">#REF!</definedName>
    <definedName name="hh" localSheetId="24">#REF!</definedName>
    <definedName name="hh" localSheetId="25">#REF!</definedName>
    <definedName name="hh" localSheetId="26">#REF!</definedName>
    <definedName name="hh" localSheetId="27">#REF!</definedName>
    <definedName name="hh" localSheetId="28">#REF!</definedName>
    <definedName name="hh" localSheetId="29">#REF!</definedName>
    <definedName name="hh" localSheetId="30">#REF!</definedName>
    <definedName name="hh" localSheetId="31">#REF!</definedName>
    <definedName name="hh" localSheetId="32">#REF!</definedName>
    <definedName name="hh" localSheetId="33">#REF!</definedName>
    <definedName name="hh" localSheetId="34">#REF!</definedName>
    <definedName name="hh" localSheetId="35">#REF!</definedName>
    <definedName name="hh" localSheetId="36">#REF!</definedName>
    <definedName name="hh" localSheetId="38">#REF!</definedName>
    <definedName name="hh" localSheetId="41">#REF!</definedName>
    <definedName name="hh" localSheetId="42">#REF!</definedName>
    <definedName name="hh" localSheetId="43">#REF!</definedName>
    <definedName name="hh" localSheetId="45">#REF!</definedName>
    <definedName name="hh">#REF!</definedName>
    <definedName name="hhft" localSheetId="1">#REF!</definedName>
    <definedName name="hhft" localSheetId="2">#REF!</definedName>
    <definedName name="hhft" localSheetId="4">#REF!</definedName>
    <definedName name="hhft" localSheetId="6">#REF!</definedName>
    <definedName name="hhft" localSheetId="8">#REF!</definedName>
    <definedName name="hhft" localSheetId="10">#REF!</definedName>
    <definedName name="hhft" localSheetId="11">#REF!</definedName>
    <definedName name="hhft" localSheetId="12">#REF!</definedName>
    <definedName name="hhft" localSheetId="13">#REF!</definedName>
    <definedName name="hhft" localSheetId="14">#REF!</definedName>
    <definedName name="hhft" localSheetId="15">#REF!</definedName>
    <definedName name="hhft" localSheetId="16">#REF!</definedName>
    <definedName name="hhft" localSheetId="17">#REF!</definedName>
    <definedName name="hhft" localSheetId="18">#REF!</definedName>
    <definedName name="hhft" localSheetId="19">#REF!</definedName>
    <definedName name="hhft" localSheetId="20">#REF!</definedName>
    <definedName name="hhft" localSheetId="22">#REF!</definedName>
    <definedName name="hhft" localSheetId="21">#REF!</definedName>
    <definedName name="hhft" localSheetId="23">#REF!</definedName>
    <definedName name="hhft" localSheetId="24">#REF!</definedName>
    <definedName name="hhft" localSheetId="25">#REF!</definedName>
    <definedName name="hhft" localSheetId="26">#REF!</definedName>
    <definedName name="hhft" localSheetId="27">#REF!</definedName>
    <definedName name="hhft" localSheetId="28">#REF!</definedName>
    <definedName name="hhft" localSheetId="29">#REF!</definedName>
    <definedName name="hhft" localSheetId="30">#REF!</definedName>
    <definedName name="hhft" localSheetId="31">#REF!</definedName>
    <definedName name="hhft" localSheetId="32">#REF!</definedName>
    <definedName name="hhft" localSheetId="33">#REF!</definedName>
    <definedName name="hhft" localSheetId="34">#REF!</definedName>
    <definedName name="hhft" localSheetId="35">#REF!</definedName>
    <definedName name="hhft" localSheetId="36">#REF!</definedName>
    <definedName name="hhft" localSheetId="38">#REF!</definedName>
    <definedName name="hhft" localSheetId="41">#REF!</definedName>
    <definedName name="hhft" localSheetId="42">#REF!</definedName>
    <definedName name="hhft" localSheetId="43">#REF!</definedName>
    <definedName name="hhft" localSheetId="45">#REF!</definedName>
    <definedName name="hhft">#REF!</definedName>
    <definedName name="hhhgt" localSheetId="1">#REF!</definedName>
    <definedName name="hhhgt" localSheetId="2">#REF!</definedName>
    <definedName name="hhhgt" localSheetId="4">#REF!</definedName>
    <definedName name="hhhgt" localSheetId="6">#REF!</definedName>
    <definedName name="hhhgt" localSheetId="8">#REF!</definedName>
    <definedName name="hhhgt" localSheetId="10">#REF!</definedName>
    <definedName name="hhhgt" localSheetId="11">#REF!</definedName>
    <definedName name="hhhgt" localSheetId="12">#REF!</definedName>
    <definedName name="hhhgt" localSheetId="13">#REF!</definedName>
    <definedName name="hhhgt" localSheetId="14">#REF!</definedName>
    <definedName name="hhhgt" localSheetId="15">#REF!</definedName>
    <definedName name="hhhgt" localSheetId="16">#REF!</definedName>
    <definedName name="hhhgt" localSheetId="17">#REF!</definedName>
    <definedName name="hhhgt" localSheetId="18">#REF!</definedName>
    <definedName name="hhhgt" localSheetId="19">#REF!</definedName>
    <definedName name="hhhgt" localSheetId="20">#REF!</definedName>
    <definedName name="hhhgt" localSheetId="22">#REF!</definedName>
    <definedName name="hhhgt" localSheetId="21">#REF!</definedName>
    <definedName name="hhhgt" localSheetId="23">#REF!</definedName>
    <definedName name="hhhgt" localSheetId="24">#REF!</definedName>
    <definedName name="hhhgt" localSheetId="25">#REF!</definedName>
    <definedName name="hhhgt" localSheetId="26">#REF!</definedName>
    <definedName name="hhhgt" localSheetId="27">#REF!</definedName>
    <definedName name="hhhgt" localSheetId="28">#REF!</definedName>
    <definedName name="hhhgt" localSheetId="29">#REF!</definedName>
    <definedName name="hhhgt" localSheetId="30">#REF!</definedName>
    <definedName name="hhhgt" localSheetId="31">#REF!</definedName>
    <definedName name="hhhgt" localSheetId="32">#REF!</definedName>
    <definedName name="hhhgt" localSheetId="33">#REF!</definedName>
    <definedName name="hhhgt" localSheetId="34">#REF!</definedName>
    <definedName name="hhhgt" localSheetId="35">#REF!</definedName>
    <definedName name="hhhgt" localSheetId="36">#REF!</definedName>
    <definedName name="hhhgt" localSheetId="38">#REF!</definedName>
    <definedName name="hhhgt" localSheetId="41">#REF!</definedName>
    <definedName name="hhhgt" localSheetId="42">#REF!</definedName>
    <definedName name="hhhgt" localSheetId="43">#REF!</definedName>
    <definedName name="hhhgt" localSheetId="45">#REF!</definedName>
    <definedName name="hhhgt">#REF!</definedName>
    <definedName name="hhhhjy" localSheetId="1">#REF!</definedName>
    <definedName name="hhhhjy" localSheetId="2">#REF!</definedName>
    <definedName name="hhhhjy" localSheetId="4">#REF!</definedName>
    <definedName name="hhhhjy" localSheetId="6">#REF!</definedName>
    <definedName name="hhhhjy" localSheetId="8">#REF!</definedName>
    <definedName name="hhhhjy" localSheetId="10">#REF!</definedName>
    <definedName name="hhhhjy" localSheetId="11">#REF!</definedName>
    <definedName name="hhhhjy" localSheetId="12">#REF!</definedName>
    <definedName name="hhhhjy" localSheetId="13">#REF!</definedName>
    <definedName name="hhhhjy" localSheetId="14">#REF!</definedName>
    <definedName name="hhhhjy" localSheetId="15">#REF!</definedName>
    <definedName name="hhhhjy" localSheetId="16">#REF!</definedName>
    <definedName name="hhhhjy" localSheetId="17">#REF!</definedName>
    <definedName name="hhhhjy" localSheetId="18">#REF!</definedName>
    <definedName name="hhhhjy" localSheetId="19">#REF!</definedName>
    <definedName name="hhhhjy" localSheetId="20">#REF!</definedName>
    <definedName name="hhhhjy" localSheetId="22">#REF!</definedName>
    <definedName name="hhhhjy" localSheetId="21">#REF!</definedName>
    <definedName name="hhhhjy" localSheetId="23">#REF!</definedName>
    <definedName name="hhhhjy" localSheetId="24">#REF!</definedName>
    <definedName name="hhhhjy" localSheetId="25">#REF!</definedName>
    <definedName name="hhhhjy" localSheetId="26">#REF!</definedName>
    <definedName name="hhhhjy" localSheetId="27">#REF!</definedName>
    <definedName name="hhhhjy" localSheetId="28">#REF!</definedName>
    <definedName name="hhhhjy" localSheetId="29">#REF!</definedName>
    <definedName name="hhhhjy" localSheetId="30">#REF!</definedName>
    <definedName name="hhhhjy" localSheetId="31">#REF!</definedName>
    <definedName name="hhhhjy" localSheetId="32">#REF!</definedName>
    <definedName name="hhhhjy" localSheetId="33">#REF!</definedName>
    <definedName name="hhhhjy" localSheetId="34">#REF!</definedName>
    <definedName name="hhhhjy" localSheetId="35">#REF!</definedName>
    <definedName name="hhhhjy" localSheetId="36">#REF!</definedName>
    <definedName name="hhhhjy" localSheetId="38">#REF!</definedName>
    <definedName name="hhhhjy" localSheetId="41">#REF!</definedName>
    <definedName name="hhhhjy" localSheetId="42">#REF!</definedName>
    <definedName name="hhhhjy" localSheetId="43">#REF!</definedName>
    <definedName name="hhhhjy" localSheetId="45">#REF!</definedName>
    <definedName name="hhhhjy">#REF!</definedName>
    <definedName name="hhhht" localSheetId="1">#REF!</definedName>
    <definedName name="hhhht" localSheetId="2">#REF!</definedName>
    <definedName name="hhhht" localSheetId="4">#REF!</definedName>
    <definedName name="hhhht" localSheetId="6">#REF!</definedName>
    <definedName name="hhhht" localSheetId="8">#REF!</definedName>
    <definedName name="hhhht" localSheetId="10">#REF!</definedName>
    <definedName name="hhhht" localSheetId="11">#REF!</definedName>
    <definedName name="hhhht" localSheetId="12">#REF!</definedName>
    <definedName name="hhhht" localSheetId="13">#REF!</definedName>
    <definedName name="hhhht" localSheetId="14">#REF!</definedName>
    <definedName name="hhhht" localSheetId="15">#REF!</definedName>
    <definedName name="hhhht" localSheetId="16">#REF!</definedName>
    <definedName name="hhhht" localSheetId="17">#REF!</definedName>
    <definedName name="hhhht" localSheetId="18">#REF!</definedName>
    <definedName name="hhhht" localSheetId="19">#REF!</definedName>
    <definedName name="hhhht" localSheetId="20">#REF!</definedName>
    <definedName name="hhhht" localSheetId="22">#REF!</definedName>
    <definedName name="hhhht" localSheetId="21">#REF!</definedName>
    <definedName name="hhhht" localSheetId="23">#REF!</definedName>
    <definedName name="hhhht" localSheetId="24">#REF!</definedName>
    <definedName name="hhhht" localSheetId="25">#REF!</definedName>
    <definedName name="hhhht" localSheetId="26">#REF!</definedName>
    <definedName name="hhhht" localSheetId="27">#REF!</definedName>
    <definedName name="hhhht" localSheetId="28">#REF!</definedName>
    <definedName name="hhhht" localSheetId="29">#REF!</definedName>
    <definedName name="hhhht" localSheetId="30">#REF!</definedName>
    <definedName name="hhhht" localSheetId="31">#REF!</definedName>
    <definedName name="hhhht" localSheetId="32">#REF!</definedName>
    <definedName name="hhhht" localSheetId="33">#REF!</definedName>
    <definedName name="hhhht" localSheetId="34">#REF!</definedName>
    <definedName name="hhhht" localSheetId="35">#REF!</definedName>
    <definedName name="hhhht" localSheetId="36">#REF!</definedName>
    <definedName name="hhhht" localSheetId="38">#REF!</definedName>
    <definedName name="hhhht" localSheetId="41">#REF!</definedName>
    <definedName name="hhhht" localSheetId="42">#REF!</definedName>
    <definedName name="hhhht" localSheetId="43">#REF!</definedName>
    <definedName name="hhhht" localSheetId="45">#REF!</definedName>
    <definedName name="hhhht">#REF!</definedName>
    <definedName name="hhjy" localSheetId="1">#REF!</definedName>
    <definedName name="hhjy" localSheetId="2">#REF!</definedName>
    <definedName name="hhjy" localSheetId="4">#REF!</definedName>
    <definedName name="hhjy" localSheetId="6">#REF!</definedName>
    <definedName name="hhjy" localSheetId="8">#REF!</definedName>
    <definedName name="hhjy" localSheetId="10">#REF!</definedName>
    <definedName name="hhjy" localSheetId="11">#REF!</definedName>
    <definedName name="hhjy" localSheetId="12">#REF!</definedName>
    <definedName name="hhjy" localSheetId="13">#REF!</definedName>
    <definedName name="hhjy" localSheetId="14">#REF!</definedName>
    <definedName name="hhjy" localSheetId="15">#REF!</definedName>
    <definedName name="hhjy" localSheetId="16">#REF!</definedName>
    <definedName name="hhjy" localSheetId="17">#REF!</definedName>
    <definedName name="hhjy" localSheetId="18">#REF!</definedName>
    <definedName name="hhjy" localSheetId="19">#REF!</definedName>
    <definedName name="hhjy" localSheetId="20">#REF!</definedName>
    <definedName name="hhjy" localSheetId="22">#REF!</definedName>
    <definedName name="hhjy" localSheetId="21">#REF!</definedName>
    <definedName name="hhjy" localSheetId="23">#REF!</definedName>
    <definedName name="hhjy" localSheetId="24">#REF!</definedName>
    <definedName name="hhjy" localSheetId="25">#REF!</definedName>
    <definedName name="hhjy" localSheetId="26">#REF!</definedName>
    <definedName name="hhjy" localSheetId="27">#REF!</definedName>
    <definedName name="hhjy" localSheetId="28">#REF!</definedName>
    <definedName name="hhjy" localSheetId="29">#REF!</definedName>
    <definedName name="hhjy" localSheetId="30">#REF!</definedName>
    <definedName name="hhjy" localSheetId="31">#REF!</definedName>
    <definedName name="hhjy" localSheetId="32">#REF!</definedName>
    <definedName name="hhjy" localSheetId="33">#REF!</definedName>
    <definedName name="hhjy" localSheetId="34">#REF!</definedName>
    <definedName name="hhjy" localSheetId="35">#REF!</definedName>
    <definedName name="hhjy" localSheetId="36">#REF!</definedName>
    <definedName name="hhjy" localSheetId="38">#REF!</definedName>
    <definedName name="hhjy" localSheetId="41">#REF!</definedName>
    <definedName name="hhjy" localSheetId="42">#REF!</definedName>
    <definedName name="hhjy" localSheetId="43">#REF!</definedName>
    <definedName name="hhjy" localSheetId="45">#REF!</definedName>
    <definedName name="hhjy">#REF!</definedName>
    <definedName name="hjg" localSheetId="1">#REF!</definedName>
    <definedName name="hjg" localSheetId="2">#REF!</definedName>
    <definedName name="hjg" localSheetId="4">#REF!</definedName>
    <definedName name="hjg" localSheetId="6">#REF!</definedName>
    <definedName name="hjg" localSheetId="8">#REF!</definedName>
    <definedName name="hjg" localSheetId="10">#REF!</definedName>
    <definedName name="hjg" localSheetId="11">#REF!</definedName>
    <definedName name="hjg" localSheetId="12">#REF!</definedName>
    <definedName name="hjg" localSheetId="13">#REF!</definedName>
    <definedName name="hjg" localSheetId="14">#REF!</definedName>
    <definedName name="hjg" localSheetId="15">#REF!</definedName>
    <definedName name="hjg" localSheetId="16">#REF!</definedName>
    <definedName name="hjg" localSheetId="17">#REF!</definedName>
    <definedName name="hjg" localSheetId="18">#REF!</definedName>
    <definedName name="hjg" localSheetId="19">#REF!</definedName>
    <definedName name="hjg" localSheetId="20">#REF!</definedName>
    <definedName name="hjg" localSheetId="22">#REF!</definedName>
    <definedName name="hjg" localSheetId="21">#REF!</definedName>
    <definedName name="hjg" localSheetId="23">#REF!</definedName>
    <definedName name="hjg" localSheetId="24">#REF!</definedName>
    <definedName name="hjg" localSheetId="25">#REF!</definedName>
    <definedName name="hjg" localSheetId="26">#REF!</definedName>
    <definedName name="hjg" localSheetId="27">#REF!</definedName>
    <definedName name="hjg" localSheetId="28">#REF!</definedName>
    <definedName name="hjg" localSheetId="29">#REF!</definedName>
    <definedName name="hjg" localSheetId="30">#REF!</definedName>
    <definedName name="hjg" localSheetId="31">#REF!</definedName>
    <definedName name="hjg" localSheetId="32">#REF!</definedName>
    <definedName name="hjg" localSheetId="33">#REF!</definedName>
    <definedName name="hjg" localSheetId="34">#REF!</definedName>
    <definedName name="hjg" localSheetId="35">#REF!</definedName>
    <definedName name="hjg" localSheetId="36">#REF!</definedName>
    <definedName name="hjg" localSheetId="38">#REF!</definedName>
    <definedName name="hjg" localSheetId="41">#REF!</definedName>
    <definedName name="hjg" localSheetId="42">#REF!</definedName>
    <definedName name="hjg" localSheetId="43">#REF!</definedName>
    <definedName name="hjg" localSheetId="45">#REF!</definedName>
    <definedName name="hjg">#REF!</definedName>
    <definedName name="hjgy" localSheetId="1">#REF!</definedName>
    <definedName name="hjgy" localSheetId="2">#REF!</definedName>
    <definedName name="hjgy" localSheetId="4">#REF!</definedName>
    <definedName name="hjgy" localSheetId="6">#REF!</definedName>
    <definedName name="hjgy" localSheetId="8">#REF!</definedName>
    <definedName name="hjgy" localSheetId="10">#REF!</definedName>
    <definedName name="hjgy" localSheetId="11">#REF!</definedName>
    <definedName name="hjgy" localSheetId="12">#REF!</definedName>
    <definedName name="hjgy" localSheetId="13">#REF!</definedName>
    <definedName name="hjgy" localSheetId="14">#REF!</definedName>
    <definedName name="hjgy" localSheetId="15">#REF!</definedName>
    <definedName name="hjgy" localSheetId="16">#REF!</definedName>
    <definedName name="hjgy" localSheetId="17">#REF!</definedName>
    <definedName name="hjgy" localSheetId="18">#REF!</definedName>
    <definedName name="hjgy" localSheetId="19">#REF!</definedName>
    <definedName name="hjgy" localSheetId="20">#REF!</definedName>
    <definedName name="hjgy" localSheetId="22">#REF!</definedName>
    <definedName name="hjgy" localSheetId="21">#REF!</definedName>
    <definedName name="hjgy" localSheetId="23">#REF!</definedName>
    <definedName name="hjgy" localSheetId="24">#REF!</definedName>
    <definedName name="hjgy" localSheetId="25">#REF!</definedName>
    <definedName name="hjgy" localSheetId="26">#REF!</definedName>
    <definedName name="hjgy" localSheetId="27">#REF!</definedName>
    <definedName name="hjgy" localSheetId="28">#REF!</definedName>
    <definedName name="hjgy" localSheetId="29">#REF!</definedName>
    <definedName name="hjgy" localSheetId="30">#REF!</definedName>
    <definedName name="hjgy" localSheetId="31">#REF!</definedName>
    <definedName name="hjgy" localSheetId="32">#REF!</definedName>
    <definedName name="hjgy" localSheetId="33">#REF!</definedName>
    <definedName name="hjgy" localSheetId="34">#REF!</definedName>
    <definedName name="hjgy" localSheetId="35">#REF!</definedName>
    <definedName name="hjgy" localSheetId="36">#REF!</definedName>
    <definedName name="hjgy" localSheetId="38">#REF!</definedName>
    <definedName name="hjgy" localSheetId="41">#REF!</definedName>
    <definedName name="hjgy" localSheetId="42">#REF!</definedName>
    <definedName name="hjgy" localSheetId="43">#REF!</definedName>
    <definedName name="hjgy" localSheetId="45">#REF!</definedName>
    <definedName name="hjgy">#REF!</definedName>
    <definedName name="iii" localSheetId="1">#REF!</definedName>
    <definedName name="iii" localSheetId="2">#REF!</definedName>
    <definedName name="iii" localSheetId="4">#REF!</definedName>
    <definedName name="iii" localSheetId="6">#REF!</definedName>
    <definedName name="iii" localSheetId="8">#REF!</definedName>
    <definedName name="iii" localSheetId="10">#REF!</definedName>
    <definedName name="iii" localSheetId="11">#REF!</definedName>
    <definedName name="iii" localSheetId="12">#REF!</definedName>
    <definedName name="iii" localSheetId="13">#REF!</definedName>
    <definedName name="iii" localSheetId="14">#REF!</definedName>
    <definedName name="iii" localSheetId="15">#REF!</definedName>
    <definedName name="iii" localSheetId="16">#REF!</definedName>
    <definedName name="iii" localSheetId="17">#REF!</definedName>
    <definedName name="iii" localSheetId="18">#REF!</definedName>
    <definedName name="iii" localSheetId="19">#REF!</definedName>
    <definedName name="iii" localSheetId="20">#REF!</definedName>
    <definedName name="iii" localSheetId="22">#REF!</definedName>
    <definedName name="iii" localSheetId="21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33">#REF!</definedName>
    <definedName name="iii" localSheetId="34">#REF!</definedName>
    <definedName name="iii" localSheetId="35">#REF!</definedName>
    <definedName name="iii" localSheetId="36">#REF!</definedName>
    <definedName name="iii" localSheetId="38">#REF!</definedName>
    <definedName name="iii" localSheetId="41">#REF!</definedName>
    <definedName name="iii" localSheetId="42">#REF!</definedName>
    <definedName name="iii" localSheetId="43">#REF!</definedName>
    <definedName name="iii" localSheetId="45">#REF!</definedName>
    <definedName name="iii">#REF!</definedName>
    <definedName name="iiiii" localSheetId="1" hidden="1">#REF!</definedName>
    <definedName name="iiiii" localSheetId="2" hidden="1">#REF!</definedName>
    <definedName name="iiiii" localSheetId="4" hidden="1">#REF!</definedName>
    <definedName name="iiiii" localSheetId="6" hidden="1">#REF!</definedName>
    <definedName name="iiiii" localSheetId="8" hidden="1">#REF!</definedName>
    <definedName name="iiiii" localSheetId="10" hidden="1">#REF!</definedName>
    <definedName name="iiiii" localSheetId="11" hidden="1">#REF!</definedName>
    <definedName name="iiiii" localSheetId="12" hidden="1">#REF!</definedName>
    <definedName name="iiiii" localSheetId="13" hidden="1">#REF!</definedName>
    <definedName name="iiiii" localSheetId="14" hidden="1">#REF!</definedName>
    <definedName name="iiiii" localSheetId="15" hidden="1">#REF!</definedName>
    <definedName name="iiiii" localSheetId="16" hidden="1">#REF!</definedName>
    <definedName name="iiiii" localSheetId="17" hidden="1">#REF!</definedName>
    <definedName name="iiiii" localSheetId="18" hidden="1">#REF!</definedName>
    <definedName name="iiiii" localSheetId="19" hidden="1">#REF!</definedName>
    <definedName name="iiiii" localSheetId="20" hidden="1">#REF!</definedName>
    <definedName name="iiiii" localSheetId="22" hidden="1">#REF!</definedName>
    <definedName name="iiiii" localSheetId="21" hidden="1">#REF!</definedName>
    <definedName name="iiiii" localSheetId="23" hidden="1">#REF!</definedName>
    <definedName name="iiiii" localSheetId="24" hidden="1">#REF!</definedName>
    <definedName name="iiiii" localSheetId="25" hidden="1">#REF!</definedName>
    <definedName name="iiiii" localSheetId="26" hidden="1">#REF!</definedName>
    <definedName name="iiiii" localSheetId="27" hidden="1">#REF!</definedName>
    <definedName name="iiiii" localSheetId="28" hidden="1">#REF!</definedName>
    <definedName name="iiiii" localSheetId="29" hidden="1">#REF!</definedName>
    <definedName name="iiiii" localSheetId="30" hidden="1">#REF!</definedName>
    <definedName name="iiiii" localSheetId="31" hidden="1">#REF!</definedName>
    <definedName name="iiiii" localSheetId="32" hidden="1">#REF!</definedName>
    <definedName name="iiiii" localSheetId="33" hidden="1">#REF!</definedName>
    <definedName name="iiiii" localSheetId="34" hidden="1">#REF!</definedName>
    <definedName name="iiiii" localSheetId="35" hidden="1">#REF!</definedName>
    <definedName name="iiiii" localSheetId="36" hidden="1">#REF!</definedName>
    <definedName name="iiiii" localSheetId="38" hidden="1">#REF!</definedName>
    <definedName name="iiiii" localSheetId="41" hidden="1">#REF!</definedName>
    <definedName name="iiiii" localSheetId="42" hidden="1">#REF!</definedName>
    <definedName name="iiiii" localSheetId="43" hidden="1">#REF!</definedName>
    <definedName name="iiiii" localSheetId="45" hidden="1">#REF!</definedName>
    <definedName name="iiiii" hidden="1">#REF!</definedName>
    <definedName name="j" localSheetId="1">#REF!</definedName>
    <definedName name="j" localSheetId="2">#REF!</definedName>
    <definedName name="j" localSheetId="4">#REF!</definedName>
    <definedName name="j" localSheetId="6">#REF!</definedName>
    <definedName name="j" localSheetId="8">#REF!</definedName>
    <definedName name="j" localSheetId="10">#REF!</definedName>
    <definedName name="j" localSheetId="11">#REF!</definedName>
    <definedName name="j" localSheetId="12">#REF!</definedName>
    <definedName name="j" localSheetId="13">#REF!</definedName>
    <definedName name="j" localSheetId="14">#REF!</definedName>
    <definedName name="j" localSheetId="15">#REF!</definedName>
    <definedName name="j" localSheetId="16">#REF!</definedName>
    <definedName name="j" localSheetId="17">#REF!</definedName>
    <definedName name="j" localSheetId="18">#REF!</definedName>
    <definedName name="j" localSheetId="19">#REF!</definedName>
    <definedName name="j" localSheetId="20">#REF!</definedName>
    <definedName name="j" localSheetId="22">#REF!</definedName>
    <definedName name="j" localSheetId="21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33">#REF!</definedName>
    <definedName name="j" localSheetId="34">#REF!</definedName>
    <definedName name="j" localSheetId="35">#REF!</definedName>
    <definedName name="j" localSheetId="36">#REF!</definedName>
    <definedName name="j" localSheetId="38">#REF!</definedName>
    <definedName name="j" localSheetId="41">#REF!</definedName>
    <definedName name="j" localSheetId="42">#REF!</definedName>
    <definedName name="j" localSheetId="43">#REF!</definedName>
    <definedName name="j" localSheetId="45">#REF!</definedName>
    <definedName name="j">#REF!</definedName>
    <definedName name="jb" localSheetId="1">#REF!</definedName>
    <definedName name="jb" localSheetId="2">#REF!</definedName>
    <definedName name="jb" localSheetId="4">#REF!</definedName>
    <definedName name="jb" localSheetId="6">#REF!</definedName>
    <definedName name="jb" localSheetId="8">#REF!</definedName>
    <definedName name="jb" localSheetId="10">#REF!</definedName>
    <definedName name="jb" localSheetId="11">#REF!</definedName>
    <definedName name="jb" localSheetId="12">#REF!</definedName>
    <definedName name="jb" localSheetId="13">#REF!</definedName>
    <definedName name="jb" localSheetId="14">#REF!</definedName>
    <definedName name="jb" localSheetId="15">#REF!</definedName>
    <definedName name="jb" localSheetId="16">#REF!</definedName>
    <definedName name="jb" localSheetId="17">#REF!</definedName>
    <definedName name="jb" localSheetId="18">#REF!</definedName>
    <definedName name="jb" localSheetId="19">#REF!</definedName>
    <definedName name="jb" localSheetId="20">#REF!</definedName>
    <definedName name="jb" localSheetId="22">#REF!</definedName>
    <definedName name="jb" localSheetId="21">#REF!</definedName>
    <definedName name="jb" localSheetId="23">#REF!</definedName>
    <definedName name="jb" localSheetId="24">#REF!</definedName>
    <definedName name="jb" localSheetId="25">#REF!</definedName>
    <definedName name="jb" localSheetId="26">#REF!</definedName>
    <definedName name="jb" localSheetId="27">#REF!</definedName>
    <definedName name="jb" localSheetId="28">#REF!</definedName>
    <definedName name="jb" localSheetId="29">#REF!</definedName>
    <definedName name="jb" localSheetId="30">#REF!</definedName>
    <definedName name="jb" localSheetId="31">#REF!</definedName>
    <definedName name="jb" localSheetId="32">#REF!</definedName>
    <definedName name="jb" localSheetId="33">#REF!</definedName>
    <definedName name="jb" localSheetId="34">#REF!</definedName>
    <definedName name="jb" localSheetId="35">#REF!</definedName>
    <definedName name="jb" localSheetId="36">#REF!</definedName>
    <definedName name="jb" localSheetId="38">#REF!</definedName>
    <definedName name="jb" localSheetId="41">#REF!</definedName>
    <definedName name="jb" localSheetId="42">#REF!</definedName>
    <definedName name="jb" localSheetId="43">#REF!</definedName>
    <definedName name="jb" localSheetId="45">#REF!</definedName>
    <definedName name="jb">#REF!</definedName>
    <definedName name="jjj" localSheetId="1">#REF!</definedName>
    <definedName name="jjj" localSheetId="2">#REF!</definedName>
    <definedName name="jjj" localSheetId="4">#REF!</definedName>
    <definedName name="jjj" localSheetId="6">#REF!</definedName>
    <definedName name="jjj" localSheetId="8">#REF!</definedName>
    <definedName name="jjj" localSheetId="10">#REF!</definedName>
    <definedName name="jjj" localSheetId="11">#REF!</definedName>
    <definedName name="jjj" localSheetId="12">#REF!</definedName>
    <definedName name="jjj" localSheetId="13">#REF!</definedName>
    <definedName name="jjj" localSheetId="14">#REF!</definedName>
    <definedName name="jjj" localSheetId="15">#REF!</definedName>
    <definedName name="jjj" localSheetId="16">#REF!</definedName>
    <definedName name="jjj" localSheetId="17">#REF!</definedName>
    <definedName name="jjj" localSheetId="18">#REF!</definedName>
    <definedName name="jjj" localSheetId="19">#REF!</definedName>
    <definedName name="jjj" localSheetId="20">#REF!</definedName>
    <definedName name="jjj" localSheetId="22">#REF!</definedName>
    <definedName name="jjj" localSheetId="21">#REF!</definedName>
    <definedName name="jjj" localSheetId="23">#REF!</definedName>
    <definedName name="jjj" localSheetId="24">#REF!</definedName>
    <definedName name="jjj" localSheetId="25">#REF!</definedName>
    <definedName name="jjj" localSheetId="26">#REF!</definedName>
    <definedName name="jjj" localSheetId="27">#REF!</definedName>
    <definedName name="jjj" localSheetId="28">#REF!</definedName>
    <definedName name="jjj" localSheetId="29">#REF!</definedName>
    <definedName name="jjj" localSheetId="30">#REF!</definedName>
    <definedName name="jjj" localSheetId="31">#REF!</definedName>
    <definedName name="jjj" localSheetId="32">#REF!</definedName>
    <definedName name="jjj" localSheetId="33">#REF!</definedName>
    <definedName name="jjj" localSheetId="34">#REF!</definedName>
    <definedName name="jjj" localSheetId="35">#REF!</definedName>
    <definedName name="jjj" localSheetId="36">#REF!</definedName>
    <definedName name="jjj" localSheetId="38">#REF!</definedName>
    <definedName name="jjj" localSheetId="41">#REF!</definedName>
    <definedName name="jjj" localSheetId="42">#REF!</definedName>
    <definedName name="jjj" localSheetId="43">#REF!</definedName>
    <definedName name="jjj" localSheetId="45">#REF!</definedName>
    <definedName name="jjj">#REF!</definedName>
    <definedName name="jjjt" localSheetId="1">#REF!</definedName>
    <definedName name="jjjt" localSheetId="2">#REF!</definedName>
    <definedName name="jjjt" localSheetId="4">#REF!</definedName>
    <definedName name="jjjt" localSheetId="6">#REF!</definedName>
    <definedName name="jjjt" localSheetId="8">#REF!</definedName>
    <definedName name="jjjt" localSheetId="10">#REF!</definedName>
    <definedName name="jjjt" localSheetId="11">#REF!</definedName>
    <definedName name="jjjt" localSheetId="12">#REF!</definedName>
    <definedName name="jjjt" localSheetId="13">#REF!</definedName>
    <definedName name="jjjt" localSheetId="14">#REF!</definedName>
    <definedName name="jjjt" localSheetId="15">#REF!</definedName>
    <definedName name="jjjt" localSheetId="16">#REF!</definedName>
    <definedName name="jjjt" localSheetId="17">#REF!</definedName>
    <definedName name="jjjt" localSheetId="18">#REF!</definedName>
    <definedName name="jjjt" localSheetId="19">#REF!</definedName>
    <definedName name="jjjt" localSheetId="20">#REF!</definedName>
    <definedName name="jjjt" localSheetId="22">#REF!</definedName>
    <definedName name="jjjt" localSheetId="21">#REF!</definedName>
    <definedName name="jjjt" localSheetId="23">#REF!</definedName>
    <definedName name="jjjt" localSheetId="24">#REF!</definedName>
    <definedName name="jjjt" localSheetId="25">#REF!</definedName>
    <definedName name="jjjt" localSheetId="26">#REF!</definedName>
    <definedName name="jjjt" localSheetId="27">#REF!</definedName>
    <definedName name="jjjt" localSheetId="28">#REF!</definedName>
    <definedName name="jjjt" localSheetId="29">#REF!</definedName>
    <definedName name="jjjt" localSheetId="30">#REF!</definedName>
    <definedName name="jjjt" localSheetId="31">#REF!</definedName>
    <definedName name="jjjt" localSheetId="32">#REF!</definedName>
    <definedName name="jjjt" localSheetId="33">#REF!</definedName>
    <definedName name="jjjt" localSheetId="34">#REF!</definedName>
    <definedName name="jjjt" localSheetId="35">#REF!</definedName>
    <definedName name="jjjt" localSheetId="36">#REF!</definedName>
    <definedName name="jjjt" localSheetId="38">#REF!</definedName>
    <definedName name="jjjt" localSheetId="41">#REF!</definedName>
    <definedName name="jjjt" localSheetId="42">#REF!</definedName>
    <definedName name="jjjt" localSheetId="43">#REF!</definedName>
    <definedName name="jjjt" localSheetId="45">#REF!</definedName>
    <definedName name="jjjt">#REF!</definedName>
    <definedName name="jjjtg" localSheetId="1">#REF!</definedName>
    <definedName name="jjjtg" localSheetId="2">#REF!</definedName>
    <definedName name="jjjtg" localSheetId="4">#REF!</definedName>
    <definedName name="jjjtg" localSheetId="6">#REF!</definedName>
    <definedName name="jjjtg" localSheetId="8">#REF!</definedName>
    <definedName name="jjjtg" localSheetId="10">#REF!</definedName>
    <definedName name="jjjtg" localSheetId="11">#REF!</definedName>
    <definedName name="jjjtg" localSheetId="12">#REF!</definedName>
    <definedName name="jjjtg" localSheetId="13">#REF!</definedName>
    <definedName name="jjjtg" localSheetId="14">#REF!</definedName>
    <definedName name="jjjtg" localSheetId="15">#REF!</definedName>
    <definedName name="jjjtg" localSheetId="16">#REF!</definedName>
    <definedName name="jjjtg" localSheetId="17">#REF!</definedName>
    <definedName name="jjjtg" localSheetId="18">#REF!</definedName>
    <definedName name="jjjtg" localSheetId="19">#REF!</definedName>
    <definedName name="jjjtg" localSheetId="20">#REF!</definedName>
    <definedName name="jjjtg" localSheetId="22">#REF!</definedName>
    <definedName name="jjjtg" localSheetId="21">#REF!</definedName>
    <definedName name="jjjtg" localSheetId="23">#REF!</definedName>
    <definedName name="jjjtg" localSheetId="24">#REF!</definedName>
    <definedName name="jjjtg" localSheetId="25">#REF!</definedName>
    <definedName name="jjjtg" localSheetId="26">#REF!</definedName>
    <definedName name="jjjtg" localSheetId="27">#REF!</definedName>
    <definedName name="jjjtg" localSheetId="28">#REF!</definedName>
    <definedName name="jjjtg" localSheetId="29">#REF!</definedName>
    <definedName name="jjjtg" localSheetId="30">#REF!</definedName>
    <definedName name="jjjtg" localSheetId="31">#REF!</definedName>
    <definedName name="jjjtg" localSheetId="32">#REF!</definedName>
    <definedName name="jjjtg" localSheetId="33">#REF!</definedName>
    <definedName name="jjjtg" localSheetId="34">#REF!</definedName>
    <definedName name="jjjtg" localSheetId="35">#REF!</definedName>
    <definedName name="jjjtg" localSheetId="36">#REF!</definedName>
    <definedName name="jjjtg" localSheetId="38">#REF!</definedName>
    <definedName name="jjjtg" localSheetId="41">#REF!</definedName>
    <definedName name="jjjtg" localSheetId="42">#REF!</definedName>
    <definedName name="jjjtg" localSheetId="43">#REF!</definedName>
    <definedName name="jjjtg" localSheetId="45">#REF!</definedName>
    <definedName name="jjjtg">#REF!</definedName>
    <definedName name="jjju" localSheetId="1">#REF!</definedName>
    <definedName name="jjju" localSheetId="2">#REF!</definedName>
    <definedName name="jjju" localSheetId="4">#REF!</definedName>
    <definedName name="jjju" localSheetId="6">#REF!</definedName>
    <definedName name="jjju" localSheetId="8">#REF!</definedName>
    <definedName name="jjju" localSheetId="10">#REF!</definedName>
    <definedName name="jjju" localSheetId="11">#REF!</definedName>
    <definedName name="jjju" localSheetId="12">#REF!</definedName>
    <definedName name="jjju" localSheetId="13">#REF!</definedName>
    <definedName name="jjju" localSheetId="14">#REF!</definedName>
    <definedName name="jjju" localSheetId="15">#REF!</definedName>
    <definedName name="jjju" localSheetId="16">#REF!</definedName>
    <definedName name="jjju" localSheetId="17">#REF!</definedName>
    <definedName name="jjju" localSheetId="18">#REF!</definedName>
    <definedName name="jjju" localSheetId="19">#REF!</definedName>
    <definedName name="jjju" localSheetId="20">#REF!</definedName>
    <definedName name="jjju" localSheetId="22">#REF!</definedName>
    <definedName name="jjju" localSheetId="21">#REF!</definedName>
    <definedName name="jjju" localSheetId="23">#REF!</definedName>
    <definedName name="jjju" localSheetId="24">#REF!</definedName>
    <definedName name="jjju" localSheetId="25">#REF!</definedName>
    <definedName name="jjju" localSheetId="26">#REF!</definedName>
    <definedName name="jjju" localSheetId="27">#REF!</definedName>
    <definedName name="jjju" localSheetId="28">#REF!</definedName>
    <definedName name="jjju" localSheetId="29">#REF!</definedName>
    <definedName name="jjju" localSheetId="30">#REF!</definedName>
    <definedName name="jjju" localSheetId="31">#REF!</definedName>
    <definedName name="jjju" localSheetId="32">#REF!</definedName>
    <definedName name="jjju" localSheetId="33">#REF!</definedName>
    <definedName name="jjju" localSheetId="34">#REF!</definedName>
    <definedName name="jjju" localSheetId="35">#REF!</definedName>
    <definedName name="jjju" localSheetId="36">#REF!</definedName>
    <definedName name="jjju" localSheetId="38">#REF!</definedName>
    <definedName name="jjju" localSheetId="41">#REF!</definedName>
    <definedName name="jjju" localSheetId="42">#REF!</definedName>
    <definedName name="jjju" localSheetId="43">#REF!</definedName>
    <definedName name="jjju" localSheetId="45">#REF!</definedName>
    <definedName name="jjju">#REF!</definedName>
    <definedName name="jjjy" localSheetId="1">#REF!</definedName>
    <definedName name="jjjy" localSheetId="2">#REF!</definedName>
    <definedName name="jjjy" localSheetId="4">#REF!</definedName>
    <definedName name="jjjy" localSheetId="6">#REF!</definedName>
    <definedName name="jjjy" localSheetId="8">#REF!</definedName>
    <definedName name="jjjy" localSheetId="10">#REF!</definedName>
    <definedName name="jjjy" localSheetId="11">#REF!</definedName>
    <definedName name="jjjy" localSheetId="12">#REF!</definedName>
    <definedName name="jjjy" localSheetId="13">#REF!</definedName>
    <definedName name="jjjy" localSheetId="14">#REF!</definedName>
    <definedName name="jjjy" localSheetId="15">#REF!</definedName>
    <definedName name="jjjy" localSheetId="16">#REF!</definedName>
    <definedName name="jjjy" localSheetId="17">#REF!</definedName>
    <definedName name="jjjy" localSheetId="18">#REF!</definedName>
    <definedName name="jjjy" localSheetId="19">#REF!</definedName>
    <definedName name="jjjy" localSheetId="20">#REF!</definedName>
    <definedName name="jjjy" localSheetId="22">#REF!</definedName>
    <definedName name="jjjy" localSheetId="21">#REF!</definedName>
    <definedName name="jjjy" localSheetId="23">#REF!</definedName>
    <definedName name="jjjy" localSheetId="24">#REF!</definedName>
    <definedName name="jjjy" localSheetId="25">#REF!</definedName>
    <definedName name="jjjy" localSheetId="26">#REF!</definedName>
    <definedName name="jjjy" localSheetId="27">#REF!</definedName>
    <definedName name="jjjy" localSheetId="28">#REF!</definedName>
    <definedName name="jjjy" localSheetId="29">#REF!</definedName>
    <definedName name="jjjy" localSheetId="30">#REF!</definedName>
    <definedName name="jjjy" localSheetId="31">#REF!</definedName>
    <definedName name="jjjy" localSheetId="32">#REF!</definedName>
    <definedName name="jjjy" localSheetId="33">#REF!</definedName>
    <definedName name="jjjy" localSheetId="34">#REF!</definedName>
    <definedName name="jjjy" localSheetId="35">#REF!</definedName>
    <definedName name="jjjy" localSheetId="36">#REF!</definedName>
    <definedName name="jjjy" localSheetId="38">#REF!</definedName>
    <definedName name="jjjy" localSheetId="41">#REF!</definedName>
    <definedName name="jjjy" localSheetId="42">#REF!</definedName>
    <definedName name="jjjy" localSheetId="43">#REF!</definedName>
    <definedName name="jjjy" localSheetId="45">#REF!</definedName>
    <definedName name="jjjy">#REF!</definedName>
    <definedName name="johor" localSheetId="1" hidden="1">'[8]7.6'!#REF!</definedName>
    <definedName name="johor" localSheetId="2" hidden="1">'[8]7.6'!#REF!</definedName>
    <definedName name="johor" localSheetId="4" hidden="1">'[8]7.6'!#REF!</definedName>
    <definedName name="johor" localSheetId="6" hidden="1">'[8]7.6'!#REF!</definedName>
    <definedName name="johor" localSheetId="8" hidden="1">'[8]7.6'!#REF!</definedName>
    <definedName name="johor" localSheetId="10" hidden="1">'[8]7.6'!#REF!</definedName>
    <definedName name="johor" localSheetId="11" hidden="1">'[8]7.6'!#REF!</definedName>
    <definedName name="johor" localSheetId="12" hidden="1">'[8]7.6'!#REF!</definedName>
    <definedName name="johor" localSheetId="13" hidden="1">'[8]7.6'!#REF!</definedName>
    <definedName name="johor" localSheetId="14" hidden="1">'[8]7.6'!#REF!</definedName>
    <definedName name="johor" localSheetId="15" hidden="1">'[8]7.6'!#REF!</definedName>
    <definedName name="johor" localSheetId="16" hidden="1">'[8]7.6'!#REF!</definedName>
    <definedName name="johor" localSheetId="17" hidden="1">'[8]7.6'!#REF!</definedName>
    <definedName name="johor" localSheetId="18" hidden="1">'[8]7.6'!#REF!</definedName>
    <definedName name="johor" localSheetId="19" hidden="1">'[8]7.6'!#REF!</definedName>
    <definedName name="johor" localSheetId="20" hidden="1">'[8]7.6'!#REF!</definedName>
    <definedName name="johor" localSheetId="22" hidden="1">'[8]7.6'!#REF!</definedName>
    <definedName name="johor" localSheetId="21" hidden="1">'[8]7.6'!#REF!</definedName>
    <definedName name="johor" localSheetId="23" hidden="1">'[8]7.6'!#REF!</definedName>
    <definedName name="johor" localSheetId="24" hidden="1">'[8]7.6'!#REF!</definedName>
    <definedName name="johor" localSheetId="25" hidden="1">'[8]7.6'!#REF!</definedName>
    <definedName name="johor" localSheetId="26" hidden="1">'[8]7.6'!#REF!</definedName>
    <definedName name="johor" localSheetId="27" hidden="1">'[8]7.6'!#REF!</definedName>
    <definedName name="johor" localSheetId="28" hidden="1">'[8]7.6'!#REF!</definedName>
    <definedName name="johor" localSheetId="29" hidden="1">'[8]7.6'!#REF!</definedName>
    <definedName name="johor" localSheetId="30" hidden="1">'[8]7.6'!#REF!</definedName>
    <definedName name="johor" localSheetId="31" hidden="1">'[8]7.6'!#REF!</definedName>
    <definedName name="johor" localSheetId="32" hidden="1">'[8]7.6'!#REF!</definedName>
    <definedName name="johor" localSheetId="33" hidden="1">'[8]7.6'!#REF!</definedName>
    <definedName name="johor" localSheetId="34" hidden="1">'[8]7.6'!#REF!</definedName>
    <definedName name="johor" localSheetId="35" hidden="1">'[8]7.6'!#REF!</definedName>
    <definedName name="johor" localSheetId="36" hidden="1">'[8]7.6'!#REF!</definedName>
    <definedName name="johor" localSheetId="38" hidden="1">'[8]7.6'!#REF!</definedName>
    <definedName name="johor" localSheetId="41" hidden="1">'[8]7.6'!#REF!</definedName>
    <definedName name="johor" localSheetId="42" hidden="1">'[8]7.6'!#REF!</definedName>
    <definedName name="johor" localSheetId="43" hidden="1">'[8]7.6'!#REF!</definedName>
    <definedName name="johor" localSheetId="45" hidden="1">'[8]7.6'!#REF!</definedName>
    <definedName name="johor" hidden="1">'[8]7.6'!#REF!</definedName>
    <definedName name="JOHOR1" localSheetId="1" hidden="1">'[11]4.9'!#REF!</definedName>
    <definedName name="JOHOR1" localSheetId="2" hidden="1">'[11]4.9'!#REF!</definedName>
    <definedName name="JOHOR1" localSheetId="4" hidden="1">'[11]4.9'!#REF!</definedName>
    <definedName name="JOHOR1" localSheetId="6" hidden="1">'[11]4.9'!#REF!</definedName>
    <definedName name="JOHOR1" localSheetId="8" hidden="1">'[11]4.9'!#REF!</definedName>
    <definedName name="JOHOR1" localSheetId="10" hidden="1">'[11]4.9'!#REF!</definedName>
    <definedName name="JOHOR1" localSheetId="11" hidden="1">'[11]4.9'!#REF!</definedName>
    <definedName name="JOHOR1" localSheetId="12" hidden="1">'[11]4.9'!#REF!</definedName>
    <definedName name="JOHOR1" localSheetId="13" hidden="1">'[11]4.9'!#REF!</definedName>
    <definedName name="JOHOR1" localSheetId="14" hidden="1">'[11]4.9'!#REF!</definedName>
    <definedName name="JOHOR1" localSheetId="15" hidden="1">'[11]4.9'!#REF!</definedName>
    <definedName name="JOHOR1" localSheetId="16" hidden="1">'[11]4.9'!#REF!</definedName>
    <definedName name="JOHOR1" localSheetId="17" hidden="1">'[11]4.9'!#REF!</definedName>
    <definedName name="JOHOR1" localSheetId="18" hidden="1">'[11]4.9'!#REF!</definedName>
    <definedName name="JOHOR1" localSheetId="19" hidden="1">'[11]4.9'!#REF!</definedName>
    <definedName name="JOHOR1" localSheetId="20" hidden="1">'[11]4.9'!#REF!</definedName>
    <definedName name="JOHOR1" localSheetId="22" hidden="1">'[11]4.9'!#REF!</definedName>
    <definedName name="JOHOR1" localSheetId="21" hidden="1">'[11]4.9'!#REF!</definedName>
    <definedName name="JOHOR1" localSheetId="23" hidden="1">'[11]4.9'!#REF!</definedName>
    <definedName name="JOHOR1" localSheetId="24" hidden="1">'[11]4.9'!#REF!</definedName>
    <definedName name="JOHOR1" localSheetId="25" hidden="1">'[11]4.9'!#REF!</definedName>
    <definedName name="JOHOR1" localSheetId="26" hidden="1">'[11]4.9'!#REF!</definedName>
    <definedName name="JOHOR1" localSheetId="27" hidden="1">'[11]4.9'!#REF!</definedName>
    <definedName name="JOHOR1" localSheetId="28" hidden="1">'[11]4.9'!#REF!</definedName>
    <definedName name="JOHOR1" localSheetId="29" hidden="1">'[11]4.9'!#REF!</definedName>
    <definedName name="JOHOR1" localSheetId="30" hidden="1">'[11]4.9'!#REF!</definedName>
    <definedName name="JOHOR1" localSheetId="31" hidden="1">'[11]4.9'!#REF!</definedName>
    <definedName name="JOHOR1" localSheetId="32" hidden="1">'[11]4.9'!#REF!</definedName>
    <definedName name="JOHOR1" localSheetId="33" hidden="1">'[11]4.9'!#REF!</definedName>
    <definedName name="JOHOR1" localSheetId="34" hidden="1">'[11]4.9'!#REF!</definedName>
    <definedName name="JOHOR1" localSheetId="35" hidden="1">'[11]4.9'!#REF!</definedName>
    <definedName name="JOHOR1" localSheetId="36" hidden="1">'[11]4.9'!#REF!</definedName>
    <definedName name="JOHOR1" localSheetId="38" hidden="1">'[11]4.9'!#REF!</definedName>
    <definedName name="JOHOR1" localSheetId="41" hidden="1">'[11]4.9'!#REF!</definedName>
    <definedName name="JOHOR1" localSheetId="42" hidden="1">'[11]4.9'!#REF!</definedName>
    <definedName name="JOHOR1" localSheetId="43" hidden="1">'[11]4.9'!#REF!</definedName>
    <definedName name="JOHOR1" localSheetId="45" hidden="1">'[11]4.9'!#REF!</definedName>
    <definedName name="JOHOR1" hidden="1">'[11]4.9'!#REF!</definedName>
    <definedName name="k" localSheetId="1">#REF!</definedName>
    <definedName name="k" localSheetId="2">#REF!</definedName>
    <definedName name="k" localSheetId="4">#REF!</definedName>
    <definedName name="k" localSheetId="6">#REF!</definedName>
    <definedName name="k" localSheetId="8">#REF!</definedName>
    <definedName name="k" localSheetId="10">#REF!</definedName>
    <definedName name="k" localSheetId="11">#REF!</definedName>
    <definedName name="k" localSheetId="12">#REF!</definedName>
    <definedName name="k" localSheetId="13">#REF!</definedName>
    <definedName name="k" localSheetId="14">#REF!</definedName>
    <definedName name="k" localSheetId="15">#REF!</definedName>
    <definedName name="k" localSheetId="16">#REF!</definedName>
    <definedName name="k" localSheetId="17">#REF!</definedName>
    <definedName name="k" localSheetId="18">#REF!</definedName>
    <definedName name="k" localSheetId="19">#REF!</definedName>
    <definedName name="k" localSheetId="20">#REF!</definedName>
    <definedName name="k" localSheetId="22">#REF!</definedName>
    <definedName name="k" localSheetId="21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33">#REF!</definedName>
    <definedName name="k" localSheetId="34">#REF!</definedName>
    <definedName name="k" localSheetId="35">#REF!</definedName>
    <definedName name="k" localSheetId="36">#REF!</definedName>
    <definedName name="k" localSheetId="38">#REF!</definedName>
    <definedName name="k" localSheetId="41">#REF!</definedName>
    <definedName name="k" localSheetId="42">#REF!</definedName>
    <definedName name="k" localSheetId="43">#REF!</definedName>
    <definedName name="k" localSheetId="45">#REF!</definedName>
    <definedName name="k">#REF!</definedName>
    <definedName name="kelantan" localSheetId="1" hidden="1">#REF!</definedName>
    <definedName name="kelantan" localSheetId="2" hidden="1">#REF!</definedName>
    <definedName name="kelantan" localSheetId="4" hidden="1">#REF!</definedName>
    <definedName name="kelantan" localSheetId="6" hidden="1">#REF!</definedName>
    <definedName name="kelantan" localSheetId="8" hidden="1">#REF!</definedName>
    <definedName name="kelantan" localSheetId="10" hidden="1">#REF!</definedName>
    <definedName name="kelantan" localSheetId="11" hidden="1">#REF!</definedName>
    <definedName name="kelantan" localSheetId="12" hidden="1">#REF!</definedName>
    <definedName name="kelantan" localSheetId="13" hidden="1">#REF!</definedName>
    <definedName name="kelantan" localSheetId="14" hidden="1">#REF!</definedName>
    <definedName name="kelantan" localSheetId="15" hidden="1">#REF!</definedName>
    <definedName name="kelantan" localSheetId="16" hidden="1">#REF!</definedName>
    <definedName name="kelantan" localSheetId="17" hidden="1">#REF!</definedName>
    <definedName name="kelantan" localSheetId="18" hidden="1">#REF!</definedName>
    <definedName name="kelantan" localSheetId="19" hidden="1">#REF!</definedName>
    <definedName name="kelantan" localSheetId="20" hidden="1">#REF!</definedName>
    <definedName name="kelantan" localSheetId="22" hidden="1">#REF!</definedName>
    <definedName name="kelantan" localSheetId="21" hidden="1">#REF!</definedName>
    <definedName name="kelantan" localSheetId="23" hidden="1">#REF!</definedName>
    <definedName name="kelantan" localSheetId="24" hidden="1">#REF!</definedName>
    <definedName name="kelantan" localSheetId="25" hidden="1">#REF!</definedName>
    <definedName name="kelantan" localSheetId="26" hidden="1">#REF!</definedName>
    <definedName name="kelantan" localSheetId="27" hidden="1">#REF!</definedName>
    <definedName name="kelantan" localSheetId="28" hidden="1">#REF!</definedName>
    <definedName name="kelantan" localSheetId="29" hidden="1">#REF!</definedName>
    <definedName name="kelantan" localSheetId="30" hidden="1">#REF!</definedName>
    <definedName name="kelantan" localSheetId="31" hidden="1">#REF!</definedName>
    <definedName name="kelantan" localSheetId="32" hidden="1">#REF!</definedName>
    <definedName name="kelantan" localSheetId="33" hidden="1">#REF!</definedName>
    <definedName name="kelantan" localSheetId="34" hidden="1">#REF!</definedName>
    <definedName name="kelantan" localSheetId="35" hidden="1">#REF!</definedName>
    <definedName name="kelantan" localSheetId="36" hidden="1">#REF!</definedName>
    <definedName name="kelantan" localSheetId="38" hidden="1">#REF!</definedName>
    <definedName name="kelantan" localSheetId="41" hidden="1">#REF!</definedName>
    <definedName name="kelantan" localSheetId="42" hidden="1">#REF!</definedName>
    <definedName name="kelantan" localSheetId="43" hidden="1">#REF!</definedName>
    <definedName name="kelantan" localSheetId="45" hidden="1">#REF!</definedName>
    <definedName name="kelantan" hidden="1">#REF!</definedName>
    <definedName name="kk" localSheetId="1">#REF!</definedName>
    <definedName name="kk" localSheetId="2">#REF!</definedName>
    <definedName name="kk" localSheetId="4">#REF!</definedName>
    <definedName name="kk" localSheetId="6">#REF!</definedName>
    <definedName name="kk" localSheetId="8">#REF!</definedName>
    <definedName name="kk" localSheetId="10">#REF!</definedName>
    <definedName name="kk" localSheetId="11">#REF!</definedName>
    <definedName name="kk" localSheetId="12">#REF!</definedName>
    <definedName name="kk" localSheetId="13">#REF!</definedName>
    <definedName name="kk" localSheetId="14">#REF!</definedName>
    <definedName name="kk" localSheetId="15">#REF!</definedName>
    <definedName name="kk" localSheetId="16">#REF!</definedName>
    <definedName name="kk" localSheetId="17">#REF!</definedName>
    <definedName name="kk" localSheetId="18">#REF!</definedName>
    <definedName name="kk" localSheetId="19">#REF!</definedName>
    <definedName name="kk" localSheetId="20">#REF!</definedName>
    <definedName name="kk" localSheetId="22">#REF!</definedName>
    <definedName name="kk" localSheetId="21">#REF!</definedName>
    <definedName name="kk" localSheetId="23">#REF!</definedName>
    <definedName name="kk" localSheetId="24">#REF!</definedName>
    <definedName name="kk" localSheetId="25">#REF!</definedName>
    <definedName name="kk" localSheetId="26">#REF!</definedName>
    <definedName name="kk" localSheetId="27">#REF!</definedName>
    <definedName name="kk" localSheetId="28">#REF!</definedName>
    <definedName name="kk" localSheetId="29">#REF!</definedName>
    <definedName name="kk" localSheetId="30">#REF!</definedName>
    <definedName name="kk" localSheetId="31">#REF!</definedName>
    <definedName name="kk" localSheetId="32">#REF!</definedName>
    <definedName name="kk" localSheetId="33">#REF!</definedName>
    <definedName name="kk" localSheetId="34">#REF!</definedName>
    <definedName name="kk" localSheetId="35">#REF!</definedName>
    <definedName name="kk" localSheetId="36">#REF!</definedName>
    <definedName name="kk" localSheetId="38">#REF!</definedName>
    <definedName name="kk" localSheetId="41">#REF!</definedName>
    <definedName name="kk" localSheetId="42">#REF!</definedName>
    <definedName name="kk" localSheetId="43">#REF!</definedName>
    <definedName name="kk" localSheetId="45">#REF!</definedName>
    <definedName name="kk">#REF!</definedName>
    <definedName name="Kod_01" localSheetId="1">#REF!</definedName>
    <definedName name="Kod_01" localSheetId="2">#REF!</definedName>
    <definedName name="Kod_01" localSheetId="4">#REF!</definedName>
    <definedName name="Kod_01" localSheetId="6">#REF!</definedName>
    <definedName name="Kod_01" localSheetId="8">#REF!</definedName>
    <definedName name="Kod_01" localSheetId="10">#REF!</definedName>
    <definedName name="Kod_01" localSheetId="11">#REF!</definedName>
    <definedName name="Kod_01" localSheetId="12">#REF!</definedName>
    <definedName name="Kod_01" localSheetId="13">#REF!</definedName>
    <definedName name="Kod_01" localSheetId="14">#REF!</definedName>
    <definedName name="Kod_01" localSheetId="15">#REF!</definedName>
    <definedName name="Kod_01" localSheetId="16">#REF!</definedName>
    <definedName name="Kod_01" localSheetId="17">#REF!</definedName>
    <definedName name="Kod_01" localSheetId="18">#REF!</definedName>
    <definedName name="Kod_01" localSheetId="19">#REF!</definedName>
    <definedName name="Kod_01" localSheetId="20">#REF!</definedName>
    <definedName name="Kod_01" localSheetId="22">#REF!</definedName>
    <definedName name="Kod_01" localSheetId="21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33">#REF!</definedName>
    <definedName name="Kod_01" localSheetId="34">#REF!</definedName>
    <definedName name="Kod_01" localSheetId="35">#REF!</definedName>
    <definedName name="Kod_01" localSheetId="36">#REF!</definedName>
    <definedName name="Kod_01" localSheetId="38">#REF!</definedName>
    <definedName name="Kod_01" localSheetId="41">#REF!</definedName>
    <definedName name="Kod_01" localSheetId="42">#REF!</definedName>
    <definedName name="Kod_01" localSheetId="43">#REF!</definedName>
    <definedName name="Kod_01" localSheetId="45">#REF!</definedName>
    <definedName name="Kod_01">#REF!</definedName>
    <definedName name="LINK_BORONG" localSheetId="1">#REF!</definedName>
    <definedName name="LINK_BORONG" localSheetId="2">#REF!</definedName>
    <definedName name="LINK_BORONG" localSheetId="4">#REF!</definedName>
    <definedName name="LINK_BORONG" localSheetId="6">#REF!</definedName>
    <definedName name="LINK_BORONG" localSheetId="8">#REF!</definedName>
    <definedName name="LINK_BORONG" localSheetId="10">#REF!</definedName>
    <definedName name="LINK_BORONG" localSheetId="11">#REF!</definedName>
    <definedName name="LINK_BORONG" localSheetId="12">#REF!</definedName>
    <definedName name="LINK_BORONG" localSheetId="13">#REF!</definedName>
    <definedName name="LINK_BORONG" localSheetId="14">#REF!</definedName>
    <definedName name="LINK_BORONG" localSheetId="15">#REF!</definedName>
    <definedName name="LINK_BORONG" localSheetId="16">#REF!</definedName>
    <definedName name="LINK_BORONG" localSheetId="17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2">#REF!</definedName>
    <definedName name="LINK_BORONG" localSheetId="21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33">#REF!</definedName>
    <definedName name="LINK_BORONG" localSheetId="34">#REF!</definedName>
    <definedName name="LINK_BORONG" localSheetId="35">#REF!</definedName>
    <definedName name="LINK_BORONG" localSheetId="36">#REF!</definedName>
    <definedName name="LINK_BORONG" localSheetId="38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5">#REF!</definedName>
    <definedName name="LINK_BORONG">#REF!</definedName>
    <definedName name="LINK_MOTOR" localSheetId="1">#REF!</definedName>
    <definedName name="LINK_MOTOR" localSheetId="2">#REF!</definedName>
    <definedName name="LINK_MOTOR" localSheetId="4">#REF!</definedName>
    <definedName name="LINK_MOTOR" localSheetId="6">#REF!</definedName>
    <definedName name="LINK_MOTOR" localSheetId="8">#REF!</definedName>
    <definedName name="LINK_MOTOR" localSheetId="10">#REF!</definedName>
    <definedName name="LINK_MOTOR" localSheetId="11">#REF!</definedName>
    <definedName name="LINK_MOTOR" localSheetId="12">#REF!</definedName>
    <definedName name="LINK_MOTOR" localSheetId="13">#REF!</definedName>
    <definedName name="LINK_MOTOR" localSheetId="14">#REF!</definedName>
    <definedName name="LINK_MOTOR" localSheetId="15">#REF!</definedName>
    <definedName name="LINK_MOTOR" localSheetId="16">#REF!</definedName>
    <definedName name="LINK_MOTOR" localSheetId="17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2">#REF!</definedName>
    <definedName name="LINK_MOTOR" localSheetId="21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33">#REF!</definedName>
    <definedName name="LINK_MOTOR" localSheetId="34">#REF!</definedName>
    <definedName name="LINK_MOTOR" localSheetId="35">#REF!</definedName>
    <definedName name="LINK_MOTOR" localSheetId="36">#REF!</definedName>
    <definedName name="LINK_MOTOR" localSheetId="38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5">#REF!</definedName>
    <definedName name="LINK_MOTOR">#REF!</definedName>
    <definedName name="LINK_RUNCIT" localSheetId="1">#REF!</definedName>
    <definedName name="LINK_RUNCIT" localSheetId="2">#REF!</definedName>
    <definedName name="LINK_RUNCIT" localSheetId="4">#REF!</definedName>
    <definedName name="LINK_RUNCIT" localSheetId="6">#REF!</definedName>
    <definedName name="LINK_RUNCIT" localSheetId="8">#REF!</definedName>
    <definedName name="LINK_RUNCIT" localSheetId="10">#REF!</definedName>
    <definedName name="LINK_RUNCIT" localSheetId="11">#REF!</definedName>
    <definedName name="LINK_RUNCIT" localSheetId="12">#REF!</definedName>
    <definedName name="LINK_RUNCIT" localSheetId="13">#REF!</definedName>
    <definedName name="LINK_RUNCIT" localSheetId="14">#REF!</definedName>
    <definedName name="LINK_RUNCIT" localSheetId="15">#REF!</definedName>
    <definedName name="LINK_RUNCIT" localSheetId="16">#REF!</definedName>
    <definedName name="LINK_RUNCIT" localSheetId="17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2">#REF!</definedName>
    <definedName name="LINK_RUNCIT" localSheetId="21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33">#REF!</definedName>
    <definedName name="LINK_RUNCIT" localSheetId="34">#REF!</definedName>
    <definedName name="LINK_RUNCIT" localSheetId="35">#REF!</definedName>
    <definedName name="LINK_RUNCIT" localSheetId="36">#REF!</definedName>
    <definedName name="LINK_RUNCIT" localSheetId="38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5">#REF!</definedName>
    <definedName name="LINK_RUNCIT">#REF!</definedName>
    <definedName name="list_sehingga_18012011" localSheetId="1">#REF!</definedName>
    <definedName name="list_sehingga_18012011" localSheetId="2">#REF!</definedName>
    <definedName name="list_sehingga_18012011" localSheetId="4">#REF!</definedName>
    <definedName name="list_sehingga_18012011" localSheetId="6">#REF!</definedName>
    <definedName name="list_sehingga_18012011" localSheetId="8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 localSheetId="13">#REF!</definedName>
    <definedName name="list_sehingga_18012011" localSheetId="14">#REF!</definedName>
    <definedName name="list_sehingga_18012011" localSheetId="15">#REF!</definedName>
    <definedName name="list_sehingga_18012011" localSheetId="16">#REF!</definedName>
    <definedName name="list_sehingga_18012011" localSheetId="17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2">#REF!</definedName>
    <definedName name="list_sehingga_18012011" localSheetId="21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33">#REF!</definedName>
    <definedName name="list_sehingga_18012011" localSheetId="34">#REF!</definedName>
    <definedName name="list_sehingga_18012011" localSheetId="35">#REF!</definedName>
    <definedName name="list_sehingga_18012011" localSheetId="36">#REF!</definedName>
    <definedName name="list_sehingga_18012011" localSheetId="38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5">#REF!</definedName>
    <definedName name="list_sehingga_18012011">#REF!</definedName>
    <definedName name="ll" localSheetId="1">#REF!</definedName>
    <definedName name="ll" localSheetId="2">#REF!</definedName>
    <definedName name="ll" localSheetId="4">#REF!</definedName>
    <definedName name="ll" localSheetId="6">#REF!</definedName>
    <definedName name="ll" localSheetId="8">#REF!</definedName>
    <definedName name="ll" localSheetId="10">#REF!</definedName>
    <definedName name="ll" localSheetId="11">#REF!</definedName>
    <definedName name="ll" localSheetId="12">#REF!</definedName>
    <definedName name="ll" localSheetId="13">#REF!</definedName>
    <definedName name="ll" localSheetId="14">#REF!</definedName>
    <definedName name="ll" localSheetId="15">#REF!</definedName>
    <definedName name="ll" localSheetId="16">#REF!</definedName>
    <definedName name="ll" localSheetId="17">#REF!</definedName>
    <definedName name="ll" localSheetId="18">#REF!</definedName>
    <definedName name="ll" localSheetId="19">#REF!</definedName>
    <definedName name="ll" localSheetId="20">#REF!</definedName>
    <definedName name="ll" localSheetId="22">#REF!</definedName>
    <definedName name="ll" localSheetId="21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33">#REF!</definedName>
    <definedName name="ll" localSheetId="34">#REF!</definedName>
    <definedName name="ll" localSheetId="35">#REF!</definedName>
    <definedName name="ll" localSheetId="36">#REF!</definedName>
    <definedName name="ll" localSheetId="38">#REF!</definedName>
    <definedName name="ll" localSheetId="41">#REF!</definedName>
    <definedName name="ll" localSheetId="42">#REF!</definedName>
    <definedName name="ll" localSheetId="43">#REF!</definedName>
    <definedName name="ll" localSheetId="45">#REF!</definedName>
    <definedName name="ll">#REF!</definedName>
    <definedName name="LLL" localSheetId="1">#REF!</definedName>
    <definedName name="LLL" localSheetId="2">#REF!</definedName>
    <definedName name="LLL" localSheetId="4">#REF!</definedName>
    <definedName name="LLL" localSheetId="6">#REF!</definedName>
    <definedName name="LLL" localSheetId="8">#REF!</definedName>
    <definedName name="LLL" localSheetId="10">#REF!</definedName>
    <definedName name="LLL" localSheetId="11">#REF!</definedName>
    <definedName name="LLL" localSheetId="12">#REF!</definedName>
    <definedName name="LLL" localSheetId="13">#REF!</definedName>
    <definedName name="LLL" localSheetId="14">#REF!</definedName>
    <definedName name="LLL" localSheetId="15">#REF!</definedName>
    <definedName name="LLL" localSheetId="16">#REF!</definedName>
    <definedName name="LLL" localSheetId="17">#REF!</definedName>
    <definedName name="LLL" localSheetId="18">#REF!</definedName>
    <definedName name="LLL" localSheetId="19">#REF!</definedName>
    <definedName name="LLL" localSheetId="20">#REF!</definedName>
    <definedName name="LLL" localSheetId="22">#REF!</definedName>
    <definedName name="LLL" localSheetId="21">#REF!</definedName>
    <definedName name="LLL" localSheetId="23">#REF!</definedName>
    <definedName name="LLL" localSheetId="24">#REF!</definedName>
    <definedName name="LLL" localSheetId="25">#REF!</definedName>
    <definedName name="LLL" localSheetId="26">#REF!</definedName>
    <definedName name="LLL" localSheetId="27">#REF!</definedName>
    <definedName name="LLL" localSheetId="28">#REF!</definedName>
    <definedName name="LLL" localSheetId="29">#REF!</definedName>
    <definedName name="LLL" localSheetId="30">#REF!</definedName>
    <definedName name="LLL" localSheetId="31">#REF!</definedName>
    <definedName name="LLL" localSheetId="32">#REF!</definedName>
    <definedName name="LLL" localSheetId="33">#REF!</definedName>
    <definedName name="LLL" localSheetId="34">#REF!</definedName>
    <definedName name="LLL" localSheetId="35">#REF!</definedName>
    <definedName name="LLL" localSheetId="36">#REF!</definedName>
    <definedName name="LLL" localSheetId="38">#REF!</definedName>
    <definedName name="LLL" localSheetId="41">#REF!</definedName>
    <definedName name="LLL" localSheetId="42">#REF!</definedName>
    <definedName name="LLL" localSheetId="43">#REF!</definedName>
    <definedName name="LLL" localSheetId="45">#REF!</definedName>
    <definedName name="LLL">#REF!</definedName>
    <definedName name="m" localSheetId="1" hidden="1">'[5]4.9'!#REF!</definedName>
    <definedName name="m" localSheetId="2" hidden="1">'[5]4.9'!#REF!</definedName>
    <definedName name="m" localSheetId="4" hidden="1">'[5]4.9'!#REF!</definedName>
    <definedName name="m" localSheetId="6" hidden="1">'[5]4.9'!#REF!</definedName>
    <definedName name="m" localSheetId="8" hidden="1">'[5]4.9'!#REF!</definedName>
    <definedName name="m" localSheetId="10" hidden="1">'[5]4.9'!#REF!</definedName>
    <definedName name="m" localSheetId="11" hidden="1">'[5]4.9'!#REF!</definedName>
    <definedName name="m" localSheetId="12" hidden="1">'[5]4.9'!#REF!</definedName>
    <definedName name="m" localSheetId="13" hidden="1">'[5]4.9'!#REF!</definedName>
    <definedName name="m" localSheetId="14" hidden="1">'[5]4.9'!#REF!</definedName>
    <definedName name="m" localSheetId="15" hidden="1">'[5]4.9'!#REF!</definedName>
    <definedName name="m" localSheetId="16" hidden="1">'[5]4.9'!#REF!</definedName>
    <definedName name="m" localSheetId="17" hidden="1">'[5]4.9'!#REF!</definedName>
    <definedName name="m" localSheetId="18" hidden="1">'[5]4.9'!#REF!</definedName>
    <definedName name="m" localSheetId="19" hidden="1">'[5]4.9'!#REF!</definedName>
    <definedName name="m" localSheetId="20" hidden="1">'[5]4.9'!#REF!</definedName>
    <definedName name="m" localSheetId="22" hidden="1">'[5]4.9'!#REF!</definedName>
    <definedName name="m" localSheetId="21" hidden="1">'[5]4.9'!#REF!</definedName>
    <definedName name="m" localSheetId="23" hidden="1">'[5]4.9'!#REF!</definedName>
    <definedName name="m" localSheetId="24" hidden="1">'[5]4.9'!#REF!</definedName>
    <definedName name="m" localSheetId="25" hidden="1">'[5]4.9'!#REF!</definedName>
    <definedName name="m" localSheetId="26" hidden="1">'[5]4.9'!#REF!</definedName>
    <definedName name="m" localSheetId="27" hidden="1">'[5]4.9'!#REF!</definedName>
    <definedName name="m" localSheetId="28" hidden="1">'[5]4.9'!#REF!</definedName>
    <definedName name="m" localSheetId="29" hidden="1">'[5]4.9'!#REF!</definedName>
    <definedName name="m" localSheetId="30" hidden="1">'[5]4.9'!#REF!</definedName>
    <definedName name="m" localSheetId="31" hidden="1">'[5]4.9'!#REF!</definedName>
    <definedName name="m" localSheetId="32" hidden="1">'[5]4.9'!#REF!</definedName>
    <definedName name="m" localSheetId="33" hidden="1">'[5]4.9'!#REF!</definedName>
    <definedName name="m" localSheetId="34" hidden="1">'[5]4.9'!#REF!</definedName>
    <definedName name="m" localSheetId="35" hidden="1">'[5]4.9'!#REF!</definedName>
    <definedName name="m" localSheetId="36" hidden="1">'[5]4.9'!#REF!</definedName>
    <definedName name="m" localSheetId="38" hidden="1">'[5]4.9'!#REF!</definedName>
    <definedName name="m" localSheetId="41" hidden="1">'[5]4.9'!#REF!</definedName>
    <definedName name="m" localSheetId="42" hidden="1">'[5]4.9'!#REF!</definedName>
    <definedName name="m" localSheetId="43" hidden="1">'[5]4.9'!#REF!</definedName>
    <definedName name="m" localSheetId="45" hidden="1">'[5]4.9'!#REF!</definedName>
    <definedName name="m" hidden="1">'[5]4.9'!#REF!</definedName>
    <definedName name="malaysia3" localSheetId="1" hidden="1">'[8]7.6'!#REF!</definedName>
    <definedName name="malaysia3" localSheetId="2" hidden="1">'[8]7.6'!#REF!</definedName>
    <definedName name="malaysia3" localSheetId="4" hidden="1">'[8]7.6'!#REF!</definedName>
    <definedName name="malaysia3" localSheetId="6" hidden="1">'[8]7.6'!#REF!</definedName>
    <definedName name="malaysia3" localSheetId="8" hidden="1">'[8]7.6'!#REF!</definedName>
    <definedName name="malaysia3" localSheetId="10" hidden="1">'[8]7.6'!#REF!</definedName>
    <definedName name="malaysia3" localSheetId="11" hidden="1">'[8]7.6'!#REF!</definedName>
    <definedName name="malaysia3" localSheetId="12" hidden="1">'[8]7.6'!#REF!</definedName>
    <definedName name="malaysia3" localSheetId="13" hidden="1">'[8]7.6'!#REF!</definedName>
    <definedName name="malaysia3" localSheetId="14" hidden="1">'[8]7.6'!#REF!</definedName>
    <definedName name="malaysia3" localSheetId="15" hidden="1">'[8]7.6'!#REF!</definedName>
    <definedName name="malaysia3" localSheetId="16" hidden="1">'[8]7.6'!#REF!</definedName>
    <definedName name="malaysia3" localSheetId="17" hidden="1">'[8]7.6'!#REF!</definedName>
    <definedName name="malaysia3" localSheetId="18" hidden="1">'[8]7.6'!#REF!</definedName>
    <definedName name="malaysia3" localSheetId="19" hidden="1">'[8]7.6'!#REF!</definedName>
    <definedName name="malaysia3" localSheetId="20" hidden="1">'[8]7.6'!#REF!</definedName>
    <definedName name="malaysia3" localSheetId="22" hidden="1">'[8]7.6'!#REF!</definedName>
    <definedName name="malaysia3" localSheetId="21" hidden="1">'[8]7.6'!#REF!</definedName>
    <definedName name="malaysia3" localSheetId="23" hidden="1">'[8]7.6'!#REF!</definedName>
    <definedName name="malaysia3" localSheetId="24" hidden="1">'[8]7.6'!#REF!</definedName>
    <definedName name="malaysia3" localSheetId="25" hidden="1">'[8]7.6'!#REF!</definedName>
    <definedName name="malaysia3" localSheetId="26" hidden="1">'[8]7.6'!#REF!</definedName>
    <definedName name="malaysia3" localSheetId="27" hidden="1">'[8]7.6'!#REF!</definedName>
    <definedName name="malaysia3" localSheetId="28" hidden="1">'[8]7.6'!#REF!</definedName>
    <definedName name="malaysia3" localSheetId="29" hidden="1">'[8]7.6'!#REF!</definedName>
    <definedName name="malaysia3" localSheetId="30" hidden="1">'[8]7.6'!#REF!</definedName>
    <definedName name="malaysia3" localSheetId="31" hidden="1">'[8]7.6'!#REF!</definedName>
    <definedName name="malaysia3" localSheetId="32" hidden="1">'[8]7.6'!#REF!</definedName>
    <definedName name="malaysia3" localSheetId="33" hidden="1">'[8]7.6'!#REF!</definedName>
    <definedName name="malaysia3" localSheetId="34" hidden="1">'[8]7.6'!#REF!</definedName>
    <definedName name="malaysia3" localSheetId="35" hidden="1">'[8]7.6'!#REF!</definedName>
    <definedName name="malaysia3" localSheetId="36" hidden="1">'[8]7.6'!#REF!</definedName>
    <definedName name="malaysia3" localSheetId="38" hidden="1">'[8]7.6'!#REF!</definedName>
    <definedName name="malaysia3" localSheetId="41" hidden="1">'[8]7.6'!#REF!</definedName>
    <definedName name="malaysia3" localSheetId="42" hidden="1">'[8]7.6'!#REF!</definedName>
    <definedName name="malaysia3" localSheetId="43" hidden="1">'[8]7.6'!#REF!</definedName>
    <definedName name="malaysia3" localSheetId="45" hidden="1">'[8]7.6'!#REF!</definedName>
    <definedName name="malaysia3" hidden="1">'[8]7.6'!#REF!</definedName>
    <definedName name="match_sampel_icdt" localSheetId="1">#REF!</definedName>
    <definedName name="match_sampel_icdt" localSheetId="2">#REF!</definedName>
    <definedName name="match_sampel_icdt" localSheetId="4">#REF!</definedName>
    <definedName name="match_sampel_icdt" localSheetId="6">#REF!</definedName>
    <definedName name="match_sampel_icdt" localSheetId="8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 localSheetId="15">#REF!</definedName>
    <definedName name="match_sampel_icdt" localSheetId="16">#REF!</definedName>
    <definedName name="match_sampel_icdt" localSheetId="17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2">#REF!</definedName>
    <definedName name="match_sampel_icdt" localSheetId="21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33">#REF!</definedName>
    <definedName name="match_sampel_icdt" localSheetId="34">#REF!</definedName>
    <definedName name="match_sampel_icdt" localSheetId="35">#REF!</definedName>
    <definedName name="match_sampel_icdt" localSheetId="36">#REF!</definedName>
    <definedName name="match_sampel_icdt" localSheetId="38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5">#REF!</definedName>
    <definedName name="match_sampel_icdt">#REF!</definedName>
    <definedName name="mg" localSheetId="1" hidden="1">'[11]4.9'!#REF!</definedName>
    <definedName name="mg" localSheetId="2" hidden="1">'[11]4.9'!#REF!</definedName>
    <definedName name="mg" localSheetId="4" hidden="1">'[11]4.9'!#REF!</definedName>
    <definedName name="mg" localSheetId="6" hidden="1">'[11]4.9'!#REF!</definedName>
    <definedName name="mg" localSheetId="8" hidden="1">'[11]4.9'!#REF!</definedName>
    <definedName name="mg" localSheetId="10" hidden="1">'[11]4.9'!#REF!</definedName>
    <definedName name="mg" localSheetId="11" hidden="1">'[11]4.9'!#REF!</definedName>
    <definedName name="mg" localSheetId="12" hidden="1">'[11]4.9'!#REF!</definedName>
    <definedName name="mg" localSheetId="13" hidden="1">'[11]4.9'!#REF!</definedName>
    <definedName name="mg" localSheetId="14" hidden="1">'[11]4.9'!#REF!</definedName>
    <definedName name="mg" localSheetId="15" hidden="1">'[11]4.9'!#REF!</definedName>
    <definedName name="mg" localSheetId="16" hidden="1">'[11]4.9'!#REF!</definedName>
    <definedName name="mg" localSheetId="17" hidden="1">'[11]4.9'!#REF!</definedName>
    <definedName name="mg" localSheetId="18" hidden="1">'[11]4.9'!#REF!</definedName>
    <definedName name="mg" localSheetId="19" hidden="1">'[11]4.9'!#REF!</definedName>
    <definedName name="mg" localSheetId="20" hidden="1">'[11]4.9'!#REF!</definedName>
    <definedName name="mg" localSheetId="22" hidden="1">'[11]4.9'!#REF!</definedName>
    <definedName name="mg" localSheetId="21" hidden="1">'[11]4.9'!#REF!</definedName>
    <definedName name="mg" localSheetId="23" hidden="1">'[11]4.9'!#REF!</definedName>
    <definedName name="mg" localSheetId="24" hidden="1">'[11]4.9'!#REF!</definedName>
    <definedName name="mg" localSheetId="25" hidden="1">'[11]4.9'!#REF!</definedName>
    <definedName name="mg" localSheetId="26" hidden="1">'[11]4.9'!#REF!</definedName>
    <definedName name="mg" localSheetId="27" hidden="1">'[11]4.9'!#REF!</definedName>
    <definedName name="mg" localSheetId="28" hidden="1">'[11]4.9'!#REF!</definedName>
    <definedName name="mg" localSheetId="29" hidden="1">'[11]4.9'!#REF!</definedName>
    <definedName name="mg" localSheetId="30" hidden="1">'[11]4.9'!#REF!</definedName>
    <definedName name="mg" localSheetId="31" hidden="1">'[11]4.9'!#REF!</definedName>
    <definedName name="mg" localSheetId="32" hidden="1">'[11]4.9'!#REF!</definedName>
    <definedName name="mg" localSheetId="33" hidden="1">'[11]4.9'!#REF!</definedName>
    <definedName name="mg" localSheetId="34" hidden="1">'[11]4.9'!#REF!</definedName>
    <definedName name="mg" localSheetId="35" hidden="1">'[11]4.9'!#REF!</definedName>
    <definedName name="mg" localSheetId="36" hidden="1">'[11]4.9'!#REF!</definedName>
    <definedName name="mg" localSheetId="38" hidden="1">'[11]4.9'!#REF!</definedName>
    <definedName name="mg" localSheetId="41" hidden="1">'[11]4.9'!#REF!</definedName>
    <definedName name="mg" localSheetId="42" hidden="1">'[11]4.9'!#REF!</definedName>
    <definedName name="mg" localSheetId="43" hidden="1">'[11]4.9'!#REF!</definedName>
    <definedName name="mg" localSheetId="45" hidden="1">'[11]4.9'!#REF!</definedName>
    <definedName name="mg" hidden="1">'[11]4.9'!#REF!</definedName>
    <definedName name="mmm" localSheetId="1">#REF!</definedName>
    <definedName name="mmm" localSheetId="2">#REF!</definedName>
    <definedName name="mmm" localSheetId="4">#REF!</definedName>
    <definedName name="mmm" localSheetId="6">#REF!</definedName>
    <definedName name="mmm" localSheetId="8">#REF!</definedName>
    <definedName name="mmm" localSheetId="10">#REF!</definedName>
    <definedName name="mmm" localSheetId="11">#REF!</definedName>
    <definedName name="mmm" localSheetId="12">#REF!</definedName>
    <definedName name="mmm" localSheetId="13">#REF!</definedName>
    <definedName name="mmm" localSheetId="14">#REF!</definedName>
    <definedName name="mmm" localSheetId="15">#REF!</definedName>
    <definedName name="mmm" localSheetId="16">#REF!</definedName>
    <definedName name="mmm" localSheetId="17">#REF!</definedName>
    <definedName name="mmm" localSheetId="18">#REF!</definedName>
    <definedName name="mmm" localSheetId="19">#REF!</definedName>
    <definedName name="mmm" localSheetId="20">#REF!</definedName>
    <definedName name="mmm" localSheetId="22">#REF!</definedName>
    <definedName name="mmm" localSheetId="21">#REF!</definedName>
    <definedName name="mmm" localSheetId="23">#REF!</definedName>
    <definedName name="mmm" localSheetId="24">#REF!</definedName>
    <definedName name="mmm" localSheetId="25">#REF!</definedName>
    <definedName name="mmm" localSheetId="26">#REF!</definedName>
    <definedName name="mmm" localSheetId="27">#REF!</definedName>
    <definedName name="mmm" localSheetId="28">#REF!</definedName>
    <definedName name="mmm" localSheetId="29">#REF!</definedName>
    <definedName name="mmm" localSheetId="30">#REF!</definedName>
    <definedName name="mmm" localSheetId="31">#REF!</definedName>
    <definedName name="mmm" localSheetId="32">#REF!</definedName>
    <definedName name="mmm" localSheetId="33">#REF!</definedName>
    <definedName name="mmm" localSheetId="34">#REF!</definedName>
    <definedName name="mmm" localSheetId="35">#REF!</definedName>
    <definedName name="mmm" localSheetId="36">#REF!</definedName>
    <definedName name="mmm" localSheetId="38">#REF!</definedName>
    <definedName name="mmm" localSheetId="41">#REF!</definedName>
    <definedName name="mmm" localSheetId="42">#REF!</definedName>
    <definedName name="mmm" localSheetId="43">#REF!</definedName>
    <definedName name="mmm" localSheetId="45">#REF!</definedName>
    <definedName name="mmm">#REF!</definedName>
    <definedName name="mmmt" localSheetId="1">#REF!</definedName>
    <definedName name="mmmt" localSheetId="2">#REF!</definedName>
    <definedName name="mmmt" localSheetId="4">#REF!</definedName>
    <definedName name="mmmt" localSheetId="6">#REF!</definedName>
    <definedName name="mmmt" localSheetId="8">#REF!</definedName>
    <definedName name="mmmt" localSheetId="10">#REF!</definedName>
    <definedName name="mmmt" localSheetId="11">#REF!</definedName>
    <definedName name="mmmt" localSheetId="12">#REF!</definedName>
    <definedName name="mmmt" localSheetId="13">#REF!</definedName>
    <definedName name="mmmt" localSheetId="14">#REF!</definedName>
    <definedName name="mmmt" localSheetId="15">#REF!</definedName>
    <definedName name="mmmt" localSheetId="16">#REF!</definedName>
    <definedName name="mmmt" localSheetId="17">#REF!</definedName>
    <definedName name="mmmt" localSheetId="18">#REF!</definedName>
    <definedName name="mmmt" localSheetId="19">#REF!</definedName>
    <definedName name="mmmt" localSheetId="20">#REF!</definedName>
    <definedName name="mmmt" localSheetId="22">#REF!</definedName>
    <definedName name="mmmt" localSheetId="21">#REF!</definedName>
    <definedName name="mmmt" localSheetId="23">#REF!</definedName>
    <definedName name="mmmt" localSheetId="24">#REF!</definedName>
    <definedName name="mmmt" localSheetId="25">#REF!</definedName>
    <definedName name="mmmt" localSheetId="26">#REF!</definedName>
    <definedName name="mmmt" localSheetId="27">#REF!</definedName>
    <definedName name="mmmt" localSheetId="28">#REF!</definedName>
    <definedName name="mmmt" localSheetId="29">#REF!</definedName>
    <definedName name="mmmt" localSheetId="30">#REF!</definedName>
    <definedName name="mmmt" localSheetId="31">#REF!</definedName>
    <definedName name="mmmt" localSheetId="32">#REF!</definedName>
    <definedName name="mmmt" localSheetId="33">#REF!</definedName>
    <definedName name="mmmt" localSheetId="34">#REF!</definedName>
    <definedName name="mmmt" localSheetId="35">#REF!</definedName>
    <definedName name="mmmt" localSheetId="36">#REF!</definedName>
    <definedName name="mmmt" localSheetId="38">#REF!</definedName>
    <definedName name="mmmt" localSheetId="41">#REF!</definedName>
    <definedName name="mmmt" localSheetId="42">#REF!</definedName>
    <definedName name="mmmt" localSheetId="43">#REF!</definedName>
    <definedName name="mmmt" localSheetId="45">#REF!</definedName>
    <definedName name="mmmt">#REF!</definedName>
    <definedName name="msic_complete" localSheetId="1">#REF!</definedName>
    <definedName name="msic_complete" localSheetId="2">#REF!</definedName>
    <definedName name="msic_complete" localSheetId="4">#REF!</definedName>
    <definedName name="msic_complete" localSheetId="6">#REF!</definedName>
    <definedName name="msic_complete" localSheetId="8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3">#REF!</definedName>
    <definedName name="msic_complete" localSheetId="14">#REF!</definedName>
    <definedName name="msic_complete" localSheetId="15">#REF!</definedName>
    <definedName name="msic_complete" localSheetId="16">#REF!</definedName>
    <definedName name="msic_complete" localSheetId="17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2">#REF!</definedName>
    <definedName name="msic_complete" localSheetId="21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33">#REF!</definedName>
    <definedName name="msic_complete" localSheetId="34">#REF!</definedName>
    <definedName name="msic_complete" localSheetId="35">#REF!</definedName>
    <definedName name="msic_complete" localSheetId="36">#REF!</definedName>
    <definedName name="msic_complete" localSheetId="38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5">#REF!</definedName>
    <definedName name="msic_complete">#REF!</definedName>
    <definedName name="msic_complete_new" localSheetId="1">#REF!</definedName>
    <definedName name="msic_complete_new" localSheetId="2">#REF!</definedName>
    <definedName name="msic_complete_new" localSheetId="4">#REF!</definedName>
    <definedName name="msic_complete_new" localSheetId="6">#REF!</definedName>
    <definedName name="msic_complete_new" localSheetId="8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 localSheetId="13">#REF!</definedName>
    <definedName name="msic_complete_new" localSheetId="14">#REF!</definedName>
    <definedName name="msic_complete_new" localSheetId="15">#REF!</definedName>
    <definedName name="msic_complete_new" localSheetId="16">#REF!</definedName>
    <definedName name="msic_complete_new" localSheetId="17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2">#REF!</definedName>
    <definedName name="msic_complete_new" localSheetId="21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33">#REF!</definedName>
    <definedName name="msic_complete_new" localSheetId="34">#REF!</definedName>
    <definedName name="msic_complete_new" localSheetId="35">#REF!</definedName>
    <definedName name="msic_complete_new" localSheetId="36">#REF!</definedName>
    <definedName name="msic_complete_new" localSheetId="38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5">#REF!</definedName>
    <definedName name="msic_complete_new">#REF!</definedName>
    <definedName name="n" localSheetId="1">#REF!</definedName>
    <definedName name="n" localSheetId="2">#REF!</definedName>
    <definedName name="n" localSheetId="4">#REF!</definedName>
    <definedName name="n" localSheetId="6">#REF!</definedName>
    <definedName name="n" localSheetId="8">#REF!</definedName>
    <definedName name="n" localSheetId="10">#REF!</definedName>
    <definedName name="n" localSheetId="11">#REF!</definedName>
    <definedName name="n" localSheetId="12">#REF!</definedName>
    <definedName name="n" localSheetId="13">#REF!</definedName>
    <definedName name="n" localSheetId="14">#REF!</definedName>
    <definedName name="n" localSheetId="15">#REF!</definedName>
    <definedName name="n" localSheetId="16">#REF!</definedName>
    <definedName name="n" localSheetId="17">#REF!</definedName>
    <definedName name="n" localSheetId="18">#REF!</definedName>
    <definedName name="n" localSheetId="19">#REF!</definedName>
    <definedName name="n" localSheetId="20">#REF!</definedName>
    <definedName name="n" localSheetId="22">#REF!</definedName>
    <definedName name="n" localSheetId="21">#REF!</definedName>
    <definedName name="n" localSheetId="23">#REF!</definedName>
    <definedName name="n" localSheetId="24">#REF!</definedName>
    <definedName name="n" localSheetId="25">#REF!</definedName>
    <definedName name="n" localSheetId="26">#REF!</definedName>
    <definedName name="n" localSheetId="27">#REF!</definedName>
    <definedName name="n" localSheetId="28">#REF!</definedName>
    <definedName name="n" localSheetId="29">#REF!</definedName>
    <definedName name="n" localSheetId="30">#REF!</definedName>
    <definedName name="n" localSheetId="31">#REF!</definedName>
    <definedName name="n" localSheetId="32">#REF!</definedName>
    <definedName name="n" localSheetId="33">#REF!</definedName>
    <definedName name="n" localSheetId="34">#REF!</definedName>
    <definedName name="n" localSheetId="35">#REF!</definedName>
    <definedName name="n" localSheetId="36">#REF!</definedName>
    <definedName name="n" localSheetId="38">#REF!</definedName>
    <definedName name="n" localSheetId="41">#REF!</definedName>
    <definedName name="n" localSheetId="42">#REF!</definedName>
    <definedName name="n" localSheetId="43">#REF!</definedName>
    <definedName name="n" localSheetId="45">#REF!</definedName>
    <definedName name="n">#REF!</definedName>
    <definedName name="nama" localSheetId="1">#REF!</definedName>
    <definedName name="nama" localSheetId="2">#REF!</definedName>
    <definedName name="nama" localSheetId="4">#REF!</definedName>
    <definedName name="nama" localSheetId="6">#REF!</definedName>
    <definedName name="nama" localSheetId="8">#REF!</definedName>
    <definedName name="nama" localSheetId="10">#REF!</definedName>
    <definedName name="nama" localSheetId="11">#REF!</definedName>
    <definedName name="nama" localSheetId="12">#REF!</definedName>
    <definedName name="nama" localSheetId="13">#REF!</definedName>
    <definedName name="nama" localSheetId="14">#REF!</definedName>
    <definedName name="nama" localSheetId="15">#REF!</definedName>
    <definedName name="nama" localSheetId="16">#REF!</definedName>
    <definedName name="nama" localSheetId="17">#REF!</definedName>
    <definedName name="nama" localSheetId="18">#REF!</definedName>
    <definedName name="nama" localSheetId="19">#REF!</definedName>
    <definedName name="nama" localSheetId="20">#REF!</definedName>
    <definedName name="nama" localSheetId="22">#REF!</definedName>
    <definedName name="nama" localSheetId="21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33">#REF!</definedName>
    <definedName name="nama" localSheetId="34">#REF!</definedName>
    <definedName name="nama" localSheetId="35">#REF!</definedName>
    <definedName name="nama" localSheetId="36">#REF!</definedName>
    <definedName name="nama" localSheetId="38">#REF!</definedName>
    <definedName name="nama" localSheetId="41">#REF!</definedName>
    <definedName name="nama" localSheetId="42">#REF!</definedName>
    <definedName name="nama" localSheetId="43">#REF!</definedName>
    <definedName name="nama" localSheetId="45">#REF!</definedName>
    <definedName name="nama">#REF!</definedName>
    <definedName name="nbbb" localSheetId="1">#REF!</definedName>
    <definedName name="nbbb" localSheetId="2">#REF!</definedName>
    <definedName name="nbbb" localSheetId="4">#REF!</definedName>
    <definedName name="nbbb" localSheetId="6">#REF!</definedName>
    <definedName name="nbbb" localSheetId="8">#REF!</definedName>
    <definedName name="nbbb" localSheetId="10">#REF!</definedName>
    <definedName name="nbbb" localSheetId="11">#REF!</definedName>
    <definedName name="nbbb" localSheetId="12">#REF!</definedName>
    <definedName name="nbbb" localSheetId="13">#REF!</definedName>
    <definedName name="nbbb" localSheetId="14">#REF!</definedName>
    <definedName name="nbbb" localSheetId="15">#REF!</definedName>
    <definedName name="nbbb" localSheetId="16">#REF!</definedName>
    <definedName name="nbbb" localSheetId="17">#REF!</definedName>
    <definedName name="nbbb" localSheetId="18">#REF!</definedName>
    <definedName name="nbbb" localSheetId="19">#REF!</definedName>
    <definedName name="nbbb" localSheetId="20">#REF!</definedName>
    <definedName name="nbbb" localSheetId="22">#REF!</definedName>
    <definedName name="nbbb" localSheetId="21">#REF!</definedName>
    <definedName name="nbbb" localSheetId="23">#REF!</definedName>
    <definedName name="nbbb" localSheetId="24">#REF!</definedName>
    <definedName name="nbbb" localSheetId="25">#REF!</definedName>
    <definedName name="nbbb" localSheetId="26">#REF!</definedName>
    <definedName name="nbbb" localSheetId="27">#REF!</definedName>
    <definedName name="nbbb" localSheetId="28">#REF!</definedName>
    <definedName name="nbbb" localSheetId="29">#REF!</definedName>
    <definedName name="nbbb" localSheetId="30">#REF!</definedName>
    <definedName name="nbbb" localSheetId="31">#REF!</definedName>
    <definedName name="nbbb" localSheetId="32">#REF!</definedName>
    <definedName name="nbbb" localSheetId="33">#REF!</definedName>
    <definedName name="nbbb" localSheetId="34">#REF!</definedName>
    <definedName name="nbbb" localSheetId="35">#REF!</definedName>
    <definedName name="nbbb" localSheetId="36">#REF!</definedName>
    <definedName name="nbbb" localSheetId="38">#REF!</definedName>
    <definedName name="nbbb" localSheetId="41">#REF!</definedName>
    <definedName name="nbbb" localSheetId="42">#REF!</definedName>
    <definedName name="nbbb" localSheetId="43">#REF!</definedName>
    <definedName name="nbbb" localSheetId="45">#REF!</definedName>
    <definedName name="nbbb">#REF!</definedName>
    <definedName name="nbngh" localSheetId="1" hidden="1">#REF!</definedName>
    <definedName name="nbngh" localSheetId="2" hidden="1">#REF!</definedName>
    <definedName name="nbngh" localSheetId="4" hidden="1">#REF!</definedName>
    <definedName name="nbngh" localSheetId="6" hidden="1">#REF!</definedName>
    <definedName name="nbngh" localSheetId="8" hidden="1">#REF!</definedName>
    <definedName name="nbngh" localSheetId="10" hidden="1">#REF!</definedName>
    <definedName name="nbngh" localSheetId="11" hidden="1">#REF!</definedName>
    <definedName name="nbngh" localSheetId="12" hidden="1">#REF!</definedName>
    <definedName name="nbngh" localSheetId="13" hidden="1">#REF!</definedName>
    <definedName name="nbngh" localSheetId="14" hidden="1">#REF!</definedName>
    <definedName name="nbngh" localSheetId="15" hidden="1">#REF!</definedName>
    <definedName name="nbngh" localSheetId="16" hidden="1">#REF!</definedName>
    <definedName name="nbngh" localSheetId="17" hidden="1">#REF!</definedName>
    <definedName name="nbngh" localSheetId="18" hidden="1">#REF!</definedName>
    <definedName name="nbngh" localSheetId="19" hidden="1">#REF!</definedName>
    <definedName name="nbngh" localSheetId="20" hidden="1">#REF!</definedName>
    <definedName name="nbngh" localSheetId="22" hidden="1">#REF!</definedName>
    <definedName name="nbngh" localSheetId="21" hidden="1">#REF!</definedName>
    <definedName name="nbngh" localSheetId="23" hidden="1">#REF!</definedName>
    <definedName name="nbngh" localSheetId="24" hidden="1">#REF!</definedName>
    <definedName name="nbngh" localSheetId="25" hidden="1">#REF!</definedName>
    <definedName name="nbngh" localSheetId="26" hidden="1">#REF!</definedName>
    <definedName name="nbngh" localSheetId="27" hidden="1">#REF!</definedName>
    <definedName name="nbngh" localSheetId="28" hidden="1">#REF!</definedName>
    <definedName name="nbngh" localSheetId="29" hidden="1">#REF!</definedName>
    <definedName name="nbngh" localSheetId="30" hidden="1">#REF!</definedName>
    <definedName name="nbngh" localSheetId="31" hidden="1">#REF!</definedName>
    <definedName name="nbngh" localSheetId="32" hidden="1">#REF!</definedName>
    <definedName name="nbngh" localSheetId="33" hidden="1">#REF!</definedName>
    <definedName name="nbngh" localSheetId="34" hidden="1">#REF!</definedName>
    <definedName name="nbngh" localSheetId="35" hidden="1">#REF!</definedName>
    <definedName name="nbngh" localSheetId="36" hidden="1">#REF!</definedName>
    <definedName name="nbngh" localSheetId="38" hidden="1">#REF!</definedName>
    <definedName name="nbngh" localSheetId="41" hidden="1">#REF!</definedName>
    <definedName name="nbngh" localSheetId="42" hidden="1">#REF!</definedName>
    <definedName name="nbngh" localSheetId="43" hidden="1">#REF!</definedName>
    <definedName name="nbngh" localSheetId="45" hidden="1">#REF!</definedName>
    <definedName name="nbngh" hidden="1">#REF!</definedName>
    <definedName name="nbvn" localSheetId="1">#REF!</definedName>
    <definedName name="nbvn" localSheetId="2">#REF!</definedName>
    <definedName name="nbvn" localSheetId="4">#REF!</definedName>
    <definedName name="nbvn" localSheetId="6">#REF!</definedName>
    <definedName name="nbvn" localSheetId="8">#REF!</definedName>
    <definedName name="nbvn" localSheetId="10">#REF!</definedName>
    <definedName name="nbvn" localSheetId="11">#REF!</definedName>
    <definedName name="nbvn" localSheetId="12">#REF!</definedName>
    <definedName name="nbvn" localSheetId="13">#REF!</definedName>
    <definedName name="nbvn" localSheetId="14">#REF!</definedName>
    <definedName name="nbvn" localSheetId="15">#REF!</definedName>
    <definedName name="nbvn" localSheetId="16">#REF!</definedName>
    <definedName name="nbvn" localSheetId="17">#REF!</definedName>
    <definedName name="nbvn" localSheetId="18">#REF!</definedName>
    <definedName name="nbvn" localSheetId="19">#REF!</definedName>
    <definedName name="nbvn" localSheetId="20">#REF!</definedName>
    <definedName name="nbvn" localSheetId="22">#REF!</definedName>
    <definedName name="nbvn" localSheetId="21">#REF!</definedName>
    <definedName name="nbvn" localSheetId="23">#REF!</definedName>
    <definedName name="nbvn" localSheetId="24">#REF!</definedName>
    <definedName name="nbvn" localSheetId="25">#REF!</definedName>
    <definedName name="nbvn" localSheetId="26">#REF!</definedName>
    <definedName name="nbvn" localSheetId="27">#REF!</definedName>
    <definedName name="nbvn" localSheetId="28">#REF!</definedName>
    <definedName name="nbvn" localSheetId="29">#REF!</definedName>
    <definedName name="nbvn" localSheetId="30">#REF!</definedName>
    <definedName name="nbvn" localSheetId="31">#REF!</definedName>
    <definedName name="nbvn" localSheetId="32">#REF!</definedName>
    <definedName name="nbvn" localSheetId="33">#REF!</definedName>
    <definedName name="nbvn" localSheetId="34">#REF!</definedName>
    <definedName name="nbvn" localSheetId="35">#REF!</definedName>
    <definedName name="nbvn" localSheetId="36">#REF!</definedName>
    <definedName name="nbvn" localSheetId="38">#REF!</definedName>
    <definedName name="nbvn" localSheetId="41">#REF!</definedName>
    <definedName name="nbvn" localSheetId="42">#REF!</definedName>
    <definedName name="nbvn" localSheetId="43">#REF!</definedName>
    <definedName name="nbvn" localSheetId="45">#REF!</definedName>
    <definedName name="nbvn">#REF!</definedName>
    <definedName name="NGDBBP" localSheetId="1">#REF!</definedName>
    <definedName name="NGDBBP" localSheetId="2">#REF!</definedName>
    <definedName name="NGDBBP" localSheetId="4">#REF!</definedName>
    <definedName name="NGDBBP" localSheetId="6">#REF!</definedName>
    <definedName name="NGDBBP" localSheetId="8">#REF!</definedName>
    <definedName name="NGDBBP" localSheetId="10">#REF!</definedName>
    <definedName name="NGDBBP" localSheetId="11">#REF!</definedName>
    <definedName name="NGDBBP" localSheetId="12">#REF!</definedName>
    <definedName name="NGDBBP" localSheetId="13">#REF!</definedName>
    <definedName name="NGDBBP" localSheetId="14">#REF!</definedName>
    <definedName name="NGDBBP" localSheetId="15">#REF!</definedName>
    <definedName name="NGDBBP" localSheetId="16">#REF!</definedName>
    <definedName name="NGDBBP" localSheetId="17">#REF!</definedName>
    <definedName name="NGDBBP" localSheetId="18">#REF!</definedName>
    <definedName name="NGDBBP" localSheetId="19">#REF!</definedName>
    <definedName name="NGDBBP" localSheetId="20">#REF!</definedName>
    <definedName name="NGDBBP" localSheetId="22">#REF!</definedName>
    <definedName name="NGDBBP" localSheetId="21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33">#REF!</definedName>
    <definedName name="NGDBBP" localSheetId="34">#REF!</definedName>
    <definedName name="NGDBBP" localSheetId="35">#REF!</definedName>
    <definedName name="NGDBBP" localSheetId="36">#REF!</definedName>
    <definedName name="NGDBBP" localSheetId="38">#REF!</definedName>
    <definedName name="NGDBBP" localSheetId="41">#REF!</definedName>
    <definedName name="NGDBBP" localSheetId="42">#REF!</definedName>
    <definedName name="NGDBBP" localSheetId="43">#REF!</definedName>
    <definedName name="NGDBBP" localSheetId="45">#REF!</definedName>
    <definedName name="NGDBBP">#REF!</definedName>
    <definedName name="njy" localSheetId="1">#REF!</definedName>
    <definedName name="njy" localSheetId="2">#REF!</definedName>
    <definedName name="njy" localSheetId="4">#REF!</definedName>
    <definedName name="njy" localSheetId="6">#REF!</definedName>
    <definedName name="njy" localSheetId="8">#REF!</definedName>
    <definedName name="njy" localSheetId="10">#REF!</definedName>
    <definedName name="njy" localSheetId="11">#REF!</definedName>
    <definedName name="njy" localSheetId="12">#REF!</definedName>
    <definedName name="njy" localSheetId="13">#REF!</definedName>
    <definedName name="njy" localSheetId="14">#REF!</definedName>
    <definedName name="njy" localSheetId="15">#REF!</definedName>
    <definedName name="njy" localSheetId="16">#REF!</definedName>
    <definedName name="njy" localSheetId="17">#REF!</definedName>
    <definedName name="njy" localSheetId="18">#REF!</definedName>
    <definedName name="njy" localSheetId="19">#REF!</definedName>
    <definedName name="njy" localSheetId="20">#REF!</definedName>
    <definedName name="njy" localSheetId="22">#REF!</definedName>
    <definedName name="njy" localSheetId="21">#REF!</definedName>
    <definedName name="njy" localSheetId="23">#REF!</definedName>
    <definedName name="njy" localSheetId="24">#REF!</definedName>
    <definedName name="njy" localSheetId="25">#REF!</definedName>
    <definedName name="njy" localSheetId="26">#REF!</definedName>
    <definedName name="njy" localSheetId="27">#REF!</definedName>
    <definedName name="njy" localSheetId="28">#REF!</definedName>
    <definedName name="njy" localSheetId="29">#REF!</definedName>
    <definedName name="njy" localSheetId="30">#REF!</definedName>
    <definedName name="njy" localSheetId="31">#REF!</definedName>
    <definedName name="njy" localSheetId="32">#REF!</definedName>
    <definedName name="njy" localSheetId="33">#REF!</definedName>
    <definedName name="njy" localSheetId="34">#REF!</definedName>
    <definedName name="njy" localSheetId="35">#REF!</definedName>
    <definedName name="njy" localSheetId="36">#REF!</definedName>
    <definedName name="njy" localSheetId="38">#REF!</definedName>
    <definedName name="njy" localSheetId="41">#REF!</definedName>
    <definedName name="njy" localSheetId="42">#REF!</definedName>
    <definedName name="njy" localSheetId="43">#REF!</definedName>
    <definedName name="njy" localSheetId="45">#REF!</definedName>
    <definedName name="njy">#REF!</definedName>
    <definedName name="nnngf" localSheetId="1">#REF!</definedName>
    <definedName name="nnngf" localSheetId="2">#REF!</definedName>
    <definedName name="nnngf" localSheetId="4">#REF!</definedName>
    <definedName name="nnngf" localSheetId="6">#REF!</definedName>
    <definedName name="nnngf" localSheetId="8">#REF!</definedName>
    <definedName name="nnngf" localSheetId="10">#REF!</definedName>
    <definedName name="nnngf" localSheetId="11">#REF!</definedName>
    <definedName name="nnngf" localSheetId="12">#REF!</definedName>
    <definedName name="nnngf" localSheetId="13">#REF!</definedName>
    <definedName name="nnngf" localSheetId="14">#REF!</definedName>
    <definedName name="nnngf" localSheetId="15">#REF!</definedName>
    <definedName name="nnngf" localSheetId="16">#REF!</definedName>
    <definedName name="nnngf" localSheetId="17">#REF!</definedName>
    <definedName name="nnngf" localSheetId="18">#REF!</definedName>
    <definedName name="nnngf" localSheetId="19">#REF!</definedName>
    <definedName name="nnngf" localSheetId="20">#REF!</definedName>
    <definedName name="nnngf" localSheetId="22">#REF!</definedName>
    <definedName name="nnngf" localSheetId="21">#REF!</definedName>
    <definedName name="nnngf" localSheetId="23">#REF!</definedName>
    <definedName name="nnngf" localSheetId="24">#REF!</definedName>
    <definedName name="nnngf" localSheetId="25">#REF!</definedName>
    <definedName name="nnngf" localSheetId="26">#REF!</definedName>
    <definedName name="nnngf" localSheetId="27">#REF!</definedName>
    <definedName name="nnngf" localSheetId="28">#REF!</definedName>
    <definedName name="nnngf" localSheetId="29">#REF!</definedName>
    <definedName name="nnngf" localSheetId="30">#REF!</definedName>
    <definedName name="nnngf" localSheetId="31">#REF!</definedName>
    <definedName name="nnngf" localSheetId="32">#REF!</definedName>
    <definedName name="nnngf" localSheetId="33">#REF!</definedName>
    <definedName name="nnngf" localSheetId="34">#REF!</definedName>
    <definedName name="nnngf" localSheetId="35">#REF!</definedName>
    <definedName name="nnngf" localSheetId="36">#REF!</definedName>
    <definedName name="nnngf" localSheetId="38">#REF!</definedName>
    <definedName name="nnngf" localSheetId="41">#REF!</definedName>
    <definedName name="nnngf" localSheetId="42">#REF!</definedName>
    <definedName name="nnngf" localSheetId="43">#REF!</definedName>
    <definedName name="nnngf" localSheetId="45">#REF!</definedName>
    <definedName name="nnngf">#REF!</definedName>
    <definedName name="noorasiah91" localSheetId="1">#REF!</definedName>
    <definedName name="noorasiah91" localSheetId="2">#REF!</definedName>
    <definedName name="noorasiah91" localSheetId="4">#REF!</definedName>
    <definedName name="noorasiah91" localSheetId="6">#REF!</definedName>
    <definedName name="noorasiah91" localSheetId="8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5">#REF!</definedName>
    <definedName name="noorasiah91" localSheetId="16">#REF!</definedName>
    <definedName name="noorasiah91" localSheetId="17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2">#REF!</definedName>
    <definedName name="noorasiah91" localSheetId="21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33">#REF!</definedName>
    <definedName name="noorasiah91" localSheetId="34">#REF!</definedName>
    <definedName name="noorasiah91" localSheetId="35">#REF!</definedName>
    <definedName name="noorasiah91" localSheetId="36">#REF!</definedName>
    <definedName name="noorasiah91" localSheetId="38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5">#REF!</definedName>
    <definedName name="noorasiah91">#REF!</definedName>
    <definedName name="nv" localSheetId="1">#REF!</definedName>
    <definedName name="nv" localSheetId="2">#REF!</definedName>
    <definedName name="nv" localSheetId="4">#REF!</definedName>
    <definedName name="nv" localSheetId="6">#REF!</definedName>
    <definedName name="nv" localSheetId="8">#REF!</definedName>
    <definedName name="nv" localSheetId="10">#REF!</definedName>
    <definedName name="nv" localSheetId="11">#REF!</definedName>
    <definedName name="nv" localSheetId="12">#REF!</definedName>
    <definedName name="nv" localSheetId="13">#REF!</definedName>
    <definedName name="nv" localSheetId="14">#REF!</definedName>
    <definedName name="nv" localSheetId="15">#REF!</definedName>
    <definedName name="nv" localSheetId="16">#REF!</definedName>
    <definedName name="nv" localSheetId="17">#REF!</definedName>
    <definedName name="nv" localSheetId="18">#REF!</definedName>
    <definedName name="nv" localSheetId="19">#REF!</definedName>
    <definedName name="nv" localSheetId="20">#REF!</definedName>
    <definedName name="nv" localSheetId="22">#REF!</definedName>
    <definedName name="nv" localSheetId="21">#REF!</definedName>
    <definedName name="nv" localSheetId="23">#REF!</definedName>
    <definedName name="nv" localSheetId="24">#REF!</definedName>
    <definedName name="nv" localSheetId="25">#REF!</definedName>
    <definedName name="nv" localSheetId="26">#REF!</definedName>
    <definedName name="nv" localSheetId="27">#REF!</definedName>
    <definedName name="nv" localSheetId="28">#REF!</definedName>
    <definedName name="nv" localSheetId="29">#REF!</definedName>
    <definedName name="nv" localSheetId="30">#REF!</definedName>
    <definedName name="nv" localSheetId="31">#REF!</definedName>
    <definedName name="nv" localSheetId="32">#REF!</definedName>
    <definedName name="nv" localSheetId="33">#REF!</definedName>
    <definedName name="nv" localSheetId="34">#REF!</definedName>
    <definedName name="nv" localSheetId="35">#REF!</definedName>
    <definedName name="nv" localSheetId="36">#REF!</definedName>
    <definedName name="nv" localSheetId="38">#REF!</definedName>
    <definedName name="nv" localSheetId="41">#REF!</definedName>
    <definedName name="nv" localSheetId="42">#REF!</definedName>
    <definedName name="nv" localSheetId="43">#REF!</definedName>
    <definedName name="nv" localSheetId="45">#REF!</definedName>
    <definedName name="nv">#REF!</definedName>
    <definedName name="nvbnjg" localSheetId="1">#REF!</definedName>
    <definedName name="nvbnjg" localSheetId="2">#REF!</definedName>
    <definedName name="nvbnjg" localSheetId="4">#REF!</definedName>
    <definedName name="nvbnjg" localSheetId="6">#REF!</definedName>
    <definedName name="nvbnjg" localSheetId="8">#REF!</definedName>
    <definedName name="nvbnjg" localSheetId="10">#REF!</definedName>
    <definedName name="nvbnjg" localSheetId="11">#REF!</definedName>
    <definedName name="nvbnjg" localSheetId="12">#REF!</definedName>
    <definedName name="nvbnjg" localSheetId="13">#REF!</definedName>
    <definedName name="nvbnjg" localSheetId="14">#REF!</definedName>
    <definedName name="nvbnjg" localSheetId="15">#REF!</definedName>
    <definedName name="nvbnjg" localSheetId="16">#REF!</definedName>
    <definedName name="nvbnjg" localSheetId="17">#REF!</definedName>
    <definedName name="nvbnjg" localSheetId="18">#REF!</definedName>
    <definedName name="nvbnjg" localSheetId="19">#REF!</definedName>
    <definedName name="nvbnjg" localSheetId="20">#REF!</definedName>
    <definedName name="nvbnjg" localSheetId="22">#REF!</definedName>
    <definedName name="nvbnjg" localSheetId="21">#REF!</definedName>
    <definedName name="nvbnjg" localSheetId="23">#REF!</definedName>
    <definedName name="nvbnjg" localSheetId="24">#REF!</definedName>
    <definedName name="nvbnjg" localSheetId="25">#REF!</definedName>
    <definedName name="nvbnjg" localSheetId="26">#REF!</definedName>
    <definedName name="nvbnjg" localSheetId="27">#REF!</definedName>
    <definedName name="nvbnjg" localSheetId="28">#REF!</definedName>
    <definedName name="nvbnjg" localSheetId="29">#REF!</definedName>
    <definedName name="nvbnjg" localSheetId="30">#REF!</definedName>
    <definedName name="nvbnjg" localSheetId="31">#REF!</definedName>
    <definedName name="nvbnjg" localSheetId="32">#REF!</definedName>
    <definedName name="nvbnjg" localSheetId="33">#REF!</definedName>
    <definedName name="nvbnjg" localSheetId="34">#REF!</definedName>
    <definedName name="nvbnjg" localSheetId="35">#REF!</definedName>
    <definedName name="nvbnjg" localSheetId="36">#REF!</definedName>
    <definedName name="nvbnjg" localSheetId="38">#REF!</definedName>
    <definedName name="nvbnjg" localSheetId="41">#REF!</definedName>
    <definedName name="nvbnjg" localSheetId="42">#REF!</definedName>
    <definedName name="nvbnjg" localSheetId="43">#REF!</definedName>
    <definedName name="nvbnjg" localSheetId="45">#REF!</definedName>
    <definedName name="nvbnjg">#REF!</definedName>
    <definedName name="ok" localSheetId="1">#REF!</definedName>
    <definedName name="ok" localSheetId="2">#REF!</definedName>
    <definedName name="ok" localSheetId="4">#REF!</definedName>
    <definedName name="ok" localSheetId="6">#REF!</definedName>
    <definedName name="ok" localSheetId="8">#REF!</definedName>
    <definedName name="ok" localSheetId="10">#REF!</definedName>
    <definedName name="ok" localSheetId="11">#REF!</definedName>
    <definedName name="ok" localSheetId="12">#REF!</definedName>
    <definedName name="ok" localSheetId="13">#REF!</definedName>
    <definedName name="ok" localSheetId="14">#REF!</definedName>
    <definedName name="ok" localSheetId="15">#REF!</definedName>
    <definedName name="ok" localSheetId="16">#REF!</definedName>
    <definedName name="ok" localSheetId="17">#REF!</definedName>
    <definedName name="ok" localSheetId="18">#REF!</definedName>
    <definedName name="ok" localSheetId="19">#REF!</definedName>
    <definedName name="ok" localSheetId="20">#REF!</definedName>
    <definedName name="ok" localSheetId="22">#REF!</definedName>
    <definedName name="ok" localSheetId="21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33">#REF!</definedName>
    <definedName name="ok" localSheetId="34">#REF!</definedName>
    <definedName name="ok" localSheetId="35">#REF!</definedName>
    <definedName name="ok" localSheetId="36">#REF!</definedName>
    <definedName name="ok" localSheetId="38">#REF!</definedName>
    <definedName name="ok" localSheetId="41">#REF!</definedName>
    <definedName name="ok" localSheetId="42">#REF!</definedName>
    <definedName name="ok" localSheetId="43">#REF!</definedName>
    <definedName name="ok" localSheetId="45">#REF!</definedName>
    <definedName name="ok">#REF!</definedName>
    <definedName name="ooo" localSheetId="1">#REF!</definedName>
    <definedName name="ooo" localSheetId="2">#REF!</definedName>
    <definedName name="ooo" localSheetId="4">#REF!</definedName>
    <definedName name="ooo" localSheetId="6">#REF!</definedName>
    <definedName name="ooo" localSheetId="8">#REF!</definedName>
    <definedName name="ooo" localSheetId="10">#REF!</definedName>
    <definedName name="ooo" localSheetId="11">#REF!</definedName>
    <definedName name="ooo" localSheetId="12">#REF!</definedName>
    <definedName name="ooo" localSheetId="13">#REF!</definedName>
    <definedName name="ooo" localSheetId="14">#REF!</definedName>
    <definedName name="ooo" localSheetId="15">#REF!</definedName>
    <definedName name="ooo" localSheetId="16">#REF!</definedName>
    <definedName name="ooo" localSheetId="17">#REF!</definedName>
    <definedName name="ooo" localSheetId="18">#REF!</definedName>
    <definedName name="ooo" localSheetId="19">#REF!</definedName>
    <definedName name="ooo" localSheetId="20">#REF!</definedName>
    <definedName name="ooo" localSheetId="22">#REF!</definedName>
    <definedName name="ooo" localSheetId="21">#REF!</definedName>
    <definedName name="ooo" localSheetId="23">#REF!</definedName>
    <definedName name="ooo" localSheetId="24">#REF!</definedName>
    <definedName name="ooo" localSheetId="25">#REF!</definedName>
    <definedName name="ooo" localSheetId="26">#REF!</definedName>
    <definedName name="ooo" localSheetId="27">#REF!</definedName>
    <definedName name="ooo" localSheetId="28">#REF!</definedName>
    <definedName name="ooo" localSheetId="29">#REF!</definedName>
    <definedName name="ooo" localSheetId="30">#REF!</definedName>
    <definedName name="ooo" localSheetId="31">#REF!</definedName>
    <definedName name="ooo" localSheetId="32">#REF!</definedName>
    <definedName name="ooo" localSheetId="33">#REF!</definedName>
    <definedName name="ooo" localSheetId="34">#REF!</definedName>
    <definedName name="ooo" localSheetId="35">#REF!</definedName>
    <definedName name="ooo" localSheetId="36">#REF!</definedName>
    <definedName name="ooo" localSheetId="38">#REF!</definedName>
    <definedName name="ooo" localSheetId="41">#REF!</definedName>
    <definedName name="ooo" localSheetId="42">#REF!</definedName>
    <definedName name="ooo" localSheetId="43">#REF!</definedName>
    <definedName name="ooo" localSheetId="45">#REF!</definedName>
    <definedName name="ooo">#REF!</definedName>
    <definedName name="oooo" localSheetId="1">#REF!</definedName>
    <definedName name="oooo" localSheetId="2">#REF!</definedName>
    <definedName name="oooo" localSheetId="4">#REF!</definedName>
    <definedName name="oooo" localSheetId="6">#REF!</definedName>
    <definedName name="oooo" localSheetId="8">#REF!</definedName>
    <definedName name="oooo" localSheetId="10">#REF!</definedName>
    <definedName name="oooo" localSheetId="11">#REF!</definedName>
    <definedName name="oooo" localSheetId="12">#REF!</definedName>
    <definedName name="oooo" localSheetId="13">#REF!</definedName>
    <definedName name="oooo" localSheetId="14">#REF!</definedName>
    <definedName name="oooo" localSheetId="15">#REF!</definedName>
    <definedName name="oooo" localSheetId="16">#REF!</definedName>
    <definedName name="oooo" localSheetId="17">#REF!</definedName>
    <definedName name="oooo" localSheetId="18">#REF!</definedName>
    <definedName name="oooo" localSheetId="19">#REF!</definedName>
    <definedName name="oooo" localSheetId="20">#REF!</definedName>
    <definedName name="oooo" localSheetId="22">#REF!</definedName>
    <definedName name="oooo" localSheetId="21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33">#REF!</definedName>
    <definedName name="oooo" localSheetId="34">#REF!</definedName>
    <definedName name="oooo" localSheetId="35">#REF!</definedName>
    <definedName name="oooo" localSheetId="36">#REF!</definedName>
    <definedName name="oooo" localSheetId="38">#REF!</definedName>
    <definedName name="oooo" localSheetId="41">#REF!</definedName>
    <definedName name="oooo" localSheetId="42">#REF!</definedName>
    <definedName name="oooo" localSheetId="43">#REF!</definedName>
    <definedName name="oooo" localSheetId="45">#REF!</definedName>
    <definedName name="oooo">#REF!</definedName>
    <definedName name="ooooo" localSheetId="1">#REF!</definedName>
    <definedName name="ooooo" localSheetId="2">#REF!</definedName>
    <definedName name="ooooo" localSheetId="4">#REF!</definedName>
    <definedName name="ooooo" localSheetId="6">#REF!</definedName>
    <definedName name="ooooo" localSheetId="8">#REF!</definedName>
    <definedName name="ooooo" localSheetId="10">#REF!</definedName>
    <definedName name="ooooo" localSheetId="11">#REF!</definedName>
    <definedName name="ooooo" localSheetId="12">#REF!</definedName>
    <definedName name="ooooo" localSheetId="13">#REF!</definedName>
    <definedName name="ooooo" localSheetId="14">#REF!</definedName>
    <definedName name="ooooo" localSheetId="15">#REF!</definedName>
    <definedName name="ooooo" localSheetId="16">#REF!</definedName>
    <definedName name="ooooo" localSheetId="17">#REF!</definedName>
    <definedName name="ooooo" localSheetId="18">#REF!</definedName>
    <definedName name="ooooo" localSheetId="19">#REF!</definedName>
    <definedName name="ooooo" localSheetId="20">#REF!</definedName>
    <definedName name="ooooo" localSheetId="22">#REF!</definedName>
    <definedName name="ooooo" localSheetId="21">#REF!</definedName>
    <definedName name="ooooo" localSheetId="23">#REF!</definedName>
    <definedName name="ooooo" localSheetId="24">#REF!</definedName>
    <definedName name="ooooo" localSheetId="25">#REF!</definedName>
    <definedName name="ooooo" localSheetId="26">#REF!</definedName>
    <definedName name="ooooo" localSheetId="27">#REF!</definedName>
    <definedName name="ooooo" localSheetId="28">#REF!</definedName>
    <definedName name="ooooo" localSheetId="29">#REF!</definedName>
    <definedName name="ooooo" localSheetId="30">#REF!</definedName>
    <definedName name="ooooo" localSheetId="31">#REF!</definedName>
    <definedName name="ooooo" localSheetId="32">#REF!</definedName>
    <definedName name="ooooo" localSheetId="33">#REF!</definedName>
    <definedName name="ooooo" localSheetId="34">#REF!</definedName>
    <definedName name="ooooo" localSheetId="35">#REF!</definedName>
    <definedName name="ooooo" localSheetId="36">#REF!</definedName>
    <definedName name="ooooo" localSheetId="38">#REF!</definedName>
    <definedName name="ooooo" localSheetId="41">#REF!</definedName>
    <definedName name="ooooo" localSheetId="42">#REF!</definedName>
    <definedName name="ooooo" localSheetId="43">#REF!</definedName>
    <definedName name="ooooo" localSheetId="45">#REF!</definedName>
    <definedName name="ooooo">#REF!</definedName>
    <definedName name="oop" localSheetId="1">#REF!</definedName>
    <definedName name="oop" localSheetId="2">#REF!</definedName>
    <definedName name="oop" localSheetId="4">#REF!</definedName>
    <definedName name="oop" localSheetId="6">#REF!</definedName>
    <definedName name="oop" localSheetId="8">#REF!</definedName>
    <definedName name="oop" localSheetId="10">#REF!</definedName>
    <definedName name="oop" localSheetId="11">#REF!</definedName>
    <definedName name="oop" localSheetId="12">#REF!</definedName>
    <definedName name="oop" localSheetId="13">#REF!</definedName>
    <definedName name="oop" localSheetId="14">#REF!</definedName>
    <definedName name="oop" localSheetId="15">#REF!</definedName>
    <definedName name="oop" localSheetId="16">#REF!</definedName>
    <definedName name="oop" localSheetId="17">#REF!</definedName>
    <definedName name="oop" localSheetId="18">#REF!</definedName>
    <definedName name="oop" localSheetId="19">#REF!</definedName>
    <definedName name="oop" localSheetId="20">#REF!</definedName>
    <definedName name="oop" localSheetId="22">#REF!</definedName>
    <definedName name="oop" localSheetId="21">#REF!</definedName>
    <definedName name="oop" localSheetId="23">#REF!</definedName>
    <definedName name="oop" localSheetId="24">#REF!</definedName>
    <definedName name="oop" localSheetId="25">#REF!</definedName>
    <definedName name="oop" localSheetId="26">#REF!</definedName>
    <definedName name="oop" localSheetId="27">#REF!</definedName>
    <definedName name="oop" localSheetId="28">#REF!</definedName>
    <definedName name="oop" localSheetId="29">#REF!</definedName>
    <definedName name="oop" localSheetId="30">#REF!</definedName>
    <definedName name="oop" localSheetId="31">#REF!</definedName>
    <definedName name="oop" localSheetId="32">#REF!</definedName>
    <definedName name="oop" localSheetId="33">#REF!</definedName>
    <definedName name="oop" localSheetId="34">#REF!</definedName>
    <definedName name="oop" localSheetId="35">#REF!</definedName>
    <definedName name="oop" localSheetId="36">#REF!</definedName>
    <definedName name="oop" localSheetId="38">#REF!</definedName>
    <definedName name="oop" localSheetId="41">#REF!</definedName>
    <definedName name="oop" localSheetId="42">#REF!</definedName>
    <definedName name="oop" localSheetId="43">#REF!</definedName>
    <definedName name="oop" localSheetId="45">#REF!</definedName>
    <definedName name="oop">#REF!</definedName>
    <definedName name="pendidikan" localSheetId="1">#REF!</definedName>
    <definedName name="pendidikan" localSheetId="2">#REF!</definedName>
    <definedName name="pendidikan" localSheetId="4">#REF!</definedName>
    <definedName name="pendidikan" localSheetId="6">#REF!</definedName>
    <definedName name="pendidikan" localSheetId="8">#REF!</definedName>
    <definedName name="pendidikan" localSheetId="10">#REF!</definedName>
    <definedName name="pendidikan" localSheetId="11">#REF!</definedName>
    <definedName name="pendidikan" localSheetId="12">#REF!</definedName>
    <definedName name="pendidikan" localSheetId="13">#REF!</definedName>
    <definedName name="pendidikan" localSheetId="14">#REF!</definedName>
    <definedName name="pendidikan" localSheetId="15">#REF!</definedName>
    <definedName name="pendidikan" localSheetId="16">#REF!</definedName>
    <definedName name="pendidikan" localSheetId="17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2">#REF!</definedName>
    <definedName name="pendidikan" localSheetId="21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33">#REF!</definedName>
    <definedName name="pendidikan" localSheetId="34">#REF!</definedName>
    <definedName name="pendidikan" localSheetId="35">#REF!</definedName>
    <definedName name="pendidikan" localSheetId="36">#REF!</definedName>
    <definedName name="pendidikan" localSheetId="38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5">#REF!</definedName>
    <definedName name="pendidikan">#REF!</definedName>
    <definedName name="Perak" localSheetId="1">#REF!</definedName>
    <definedName name="Perak" localSheetId="2">#REF!</definedName>
    <definedName name="Perak" localSheetId="4">#REF!</definedName>
    <definedName name="Perak" localSheetId="6">#REF!</definedName>
    <definedName name="Perak" localSheetId="8">#REF!</definedName>
    <definedName name="Perak" localSheetId="10">#REF!</definedName>
    <definedName name="Perak" localSheetId="11">#REF!</definedName>
    <definedName name="Perak" localSheetId="12">#REF!</definedName>
    <definedName name="Perak" localSheetId="13">#REF!</definedName>
    <definedName name="Perak" localSheetId="14">#REF!</definedName>
    <definedName name="Perak" localSheetId="15">#REF!</definedName>
    <definedName name="Perak" localSheetId="16">#REF!</definedName>
    <definedName name="Perak" localSheetId="17">#REF!</definedName>
    <definedName name="Perak" localSheetId="18">#REF!</definedName>
    <definedName name="Perak" localSheetId="19">#REF!</definedName>
    <definedName name="Perak" localSheetId="20">#REF!</definedName>
    <definedName name="Perak" localSheetId="22">#REF!</definedName>
    <definedName name="Perak" localSheetId="21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33">#REF!</definedName>
    <definedName name="Perak" localSheetId="34">#REF!</definedName>
    <definedName name="Perak" localSheetId="35">#REF!</definedName>
    <definedName name="Perak" localSheetId="36">#REF!</definedName>
    <definedName name="Perak" localSheetId="38">#REF!</definedName>
    <definedName name="Perak" localSheetId="41">#REF!</definedName>
    <definedName name="Perak" localSheetId="42">#REF!</definedName>
    <definedName name="Perak" localSheetId="43">#REF!</definedName>
    <definedName name="Perak" localSheetId="45">#REF!</definedName>
    <definedName name="Perak">#REF!</definedName>
    <definedName name="PERLIS" localSheetId="1">#REF!</definedName>
    <definedName name="PERLIS" localSheetId="2">#REF!</definedName>
    <definedName name="PERLIS" localSheetId="4">#REF!</definedName>
    <definedName name="PERLIS" localSheetId="6">#REF!</definedName>
    <definedName name="PERLIS" localSheetId="8">#REF!</definedName>
    <definedName name="PERLIS" localSheetId="10">#REF!</definedName>
    <definedName name="PERLIS" localSheetId="11">#REF!</definedName>
    <definedName name="PERLIS" localSheetId="12">#REF!</definedName>
    <definedName name="PERLIS" localSheetId="13">#REF!</definedName>
    <definedName name="PERLIS" localSheetId="14">#REF!</definedName>
    <definedName name="PERLIS" localSheetId="15">#REF!</definedName>
    <definedName name="PERLIS" localSheetId="16">#REF!</definedName>
    <definedName name="PERLIS" localSheetId="17">#REF!</definedName>
    <definedName name="PERLIS" localSheetId="18">#REF!</definedName>
    <definedName name="PERLIS" localSheetId="19">#REF!</definedName>
    <definedName name="PERLIS" localSheetId="20">#REF!</definedName>
    <definedName name="PERLIS" localSheetId="22">#REF!</definedName>
    <definedName name="PERLIS" localSheetId="21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33">#REF!</definedName>
    <definedName name="PERLIS" localSheetId="34">#REF!</definedName>
    <definedName name="PERLIS" localSheetId="35">#REF!</definedName>
    <definedName name="PERLIS" localSheetId="36">#REF!</definedName>
    <definedName name="PERLIS" localSheetId="38">#REF!</definedName>
    <definedName name="PERLIS" localSheetId="41">#REF!</definedName>
    <definedName name="PERLIS" localSheetId="42">#REF!</definedName>
    <definedName name="PERLIS" localSheetId="43">#REF!</definedName>
    <definedName name="PERLIS" localSheetId="45">#REF!</definedName>
    <definedName name="PERLIS">#REF!</definedName>
    <definedName name="PERMINTAAN_DATA" localSheetId="1">#REF!</definedName>
    <definedName name="PERMINTAAN_DATA" localSheetId="2">#REF!</definedName>
    <definedName name="PERMINTAAN_DATA" localSheetId="4">#REF!</definedName>
    <definedName name="PERMINTAAN_DATA" localSheetId="6">#REF!</definedName>
    <definedName name="PERMINTAAN_DATA" localSheetId="8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 localSheetId="13">#REF!</definedName>
    <definedName name="PERMINTAAN_DATA" localSheetId="14">#REF!</definedName>
    <definedName name="PERMINTAAN_DATA" localSheetId="15">#REF!</definedName>
    <definedName name="PERMINTAAN_DATA" localSheetId="16">#REF!</definedName>
    <definedName name="PERMINTAAN_DATA" localSheetId="17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2">#REF!</definedName>
    <definedName name="PERMINTAAN_DATA" localSheetId="21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33">#REF!</definedName>
    <definedName name="PERMINTAAN_DATA" localSheetId="34">#REF!</definedName>
    <definedName name="PERMINTAAN_DATA" localSheetId="35">#REF!</definedName>
    <definedName name="PERMINTAAN_DATA" localSheetId="36">#REF!</definedName>
    <definedName name="PERMINTAAN_DATA" localSheetId="38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5">#REF!</definedName>
    <definedName name="PERMINTAAN_DATA">#REF!</definedName>
    <definedName name="PERMINTAAN_DATA_KP335" localSheetId="1">#REF!</definedName>
    <definedName name="PERMINTAAN_DATA_KP335" localSheetId="2">#REF!</definedName>
    <definedName name="PERMINTAAN_DATA_KP335" localSheetId="4">#REF!</definedName>
    <definedName name="PERMINTAAN_DATA_KP335" localSheetId="6">#REF!</definedName>
    <definedName name="PERMINTAAN_DATA_KP335" localSheetId="8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 localSheetId="13">#REF!</definedName>
    <definedName name="PERMINTAAN_DATA_KP335" localSheetId="14">#REF!</definedName>
    <definedName name="PERMINTAAN_DATA_KP335" localSheetId="15">#REF!</definedName>
    <definedName name="PERMINTAAN_DATA_KP335" localSheetId="16">#REF!</definedName>
    <definedName name="PERMINTAAN_DATA_KP335" localSheetId="17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2">#REF!</definedName>
    <definedName name="PERMINTAAN_DATA_KP335" localSheetId="21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33">#REF!</definedName>
    <definedName name="PERMINTAAN_DATA_KP335" localSheetId="34">#REF!</definedName>
    <definedName name="PERMINTAAN_DATA_KP335" localSheetId="35">#REF!</definedName>
    <definedName name="PERMINTAAN_DATA_KP335" localSheetId="36">#REF!</definedName>
    <definedName name="PERMINTAAN_DATA_KP335" localSheetId="38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5">#REF!</definedName>
    <definedName name="PERMINTAAN_DATA_KP335">#REF!</definedName>
    <definedName name="pilkjk" localSheetId="1">#REF!</definedName>
    <definedName name="pilkjk" localSheetId="2">#REF!</definedName>
    <definedName name="pilkjk" localSheetId="4">#REF!</definedName>
    <definedName name="pilkjk" localSheetId="6">#REF!</definedName>
    <definedName name="pilkjk" localSheetId="8">#REF!</definedName>
    <definedName name="pilkjk" localSheetId="10">#REF!</definedName>
    <definedName name="pilkjk" localSheetId="11">#REF!</definedName>
    <definedName name="pilkjk" localSheetId="12">#REF!</definedName>
    <definedName name="pilkjk" localSheetId="13">#REF!</definedName>
    <definedName name="pilkjk" localSheetId="14">#REF!</definedName>
    <definedName name="pilkjk" localSheetId="15">#REF!</definedName>
    <definedName name="pilkjk" localSheetId="16">#REF!</definedName>
    <definedName name="pilkjk" localSheetId="17">#REF!</definedName>
    <definedName name="pilkjk" localSheetId="18">#REF!</definedName>
    <definedName name="pilkjk" localSheetId="19">#REF!</definedName>
    <definedName name="pilkjk" localSheetId="20">#REF!</definedName>
    <definedName name="pilkjk" localSheetId="22">#REF!</definedName>
    <definedName name="pilkjk" localSheetId="21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33">#REF!</definedName>
    <definedName name="pilkjk" localSheetId="34">#REF!</definedName>
    <definedName name="pilkjk" localSheetId="35">#REF!</definedName>
    <definedName name="pilkjk" localSheetId="36">#REF!</definedName>
    <definedName name="pilkjk" localSheetId="38">#REF!</definedName>
    <definedName name="pilkjk" localSheetId="41">#REF!</definedName>
    <definedName name="pilkjk" localSheetId="42">#REF!</definedName>
    <definedName name="pilkjk" localSheetId="43">#REF!</definedName>
    <definedName name="pilkjk" localSheetId="45">#REF!</definedName>
    <definedName name="pilkjk">#REF!</definedName>
    <definedName name="pppp" localSheetId="1" hidden="1">'[8]7.6'!#REF!</definedName>
    <definedName name="pppp" localSheetId="2" hidden="1">'[8]7.6'!#REF!</definedName>
    <definedName name="pppp" localSheetId="4" hidden="1">'[8]7.6'!#REF!</definedName>
    <definedName name="pppp" localSheetId="6" hidden="1">'[8]7.6'!#REF!</definedName>
    <definedName name="pppp" localSheetId="8" hidden="1">'[8]7.6'!#REF!</definedName>
    <definedName name="pppp" localSheetId="10" hidden="1">'[8]7.6'!#REF!</definedName>
    <definedName name="pppp" localSheetId="11" hidden="1">'[8]7.6'!#REF!</definedName>
    <definedName name="pppp" localSheetId="12" hidden="1">'[8]7.6'!#REF!</definedName>
    <definedName name="pppp" localSheetId="13" hidden="1">'[8]7.6'!#REF!</definedName>
    <definedName name="pppp" localSheetId="14" hidden="1">'[8]7.6'!#REF!</definedName>
    <definedName name="pppp" localSheetId="15" hidden="1">'[8]7.6'!#REF!</definedName>
    <definedName name="pppp" localSheetId="16" hidden="1">'[8]7.6'!#REF!</definedName>
    <definedName name="pppp" localSheetId="17" hidden="1">'[8]7.6'!#REF!</definedName>
    <definedName name="pppp" localSheetId="18" hidden="1">'[8]7.6'!#REF!</definedName>
    <definedName name="pppp" localSheetId="19" hidden="1">'[8]7.6'!#REF!</definedName>
    <definedName name="pppp" localSheetId="20" hidden="1">'[8]7.6'!#REF!</definedName>
    <definedName name="pppp" localSheetId="22" hidden="1">'[8]7.6'!#REF!</definedName>
    <definedName name="pppp" localSheetId="21" hidden="1">'[8]7.6'!#REF!</definedName>
    <definedName name="pppp" localSheetId="23" hidden="1">'[8]7.6'!#REF!</definedName>
    <definedName name="pppp" localSheetId="24" hidden="1">'[8]7.6'!#REF!</definedName>
    <definedName name="pppp" localSheetId="25" hidden="1">'[8]7.6'!#REF!</definedName>
    <definedName name="pppp" localSheetId="26" hidden="1">'[8]7.6'!#REF!</definedName>
    <definedName name="pppp" localSheetId="27" hidden="1">'[8]7.6'!#REF!</definedName>
    <definedName name="pppp" localSheetId="28" hidden="1">'[8]7.6'!#REF!</definedName>
    <definedName name="pppp" localSheetId="29" hidden="1">'[8]7.6'!#REF!</definedName>
    <definedName name="pppp" localSheetId="30" hidden="1">'[8]7.6'!#REF!</definedName>
    <definedName name="pppp" localSheetId="31" hidden="1">'[8]7.6'!#REF!</definedName>
    <definedName name="pppp" localSheetId="32" hidden="1">'[8]7.6'!#REF!</definedName>
    <definedName name="pppp" localSheetId="33" hidden="1">'[8]7.6'!#REF!</definedName>
    <definedName name="pppp" localSheetId="34" hidden="1">'[8]7.6'!#REF!</definedName>
    <definedName name="pppp" localSheetId="35" hidden="1">'[8]7.6'!#REF!</definedName>
    <definedName name="pppp" localSheetId="36" hidden="1">'[8]7.6'!#REF!</definedName>
    <definedName name="pppp" localSheetId="38" hidden="1">'[8]7.6'!#REF!</definedName>
    <definedName name="pppp" localSheetId="41" hidden="1">'[8]7.6'!#REF!</definedName>
    <definedName name="pppp" localSheetId="42" hidden="1">'[8]7.6'!#REF!</definedName>
    <definedName name="pppp" localSheetId="43" hidden="1">'[8]7.6'!#REF!</definedName>
    <definedName name="pppp" localSheetId="45" hidden="1">'[8]7.6'!#REF!</definedName>
    <definedName name="pppp" hidden="1">'[8]7.6'!#REF!</definedName>
    <definedName name="_xlnm.Print_Area" localSheetId="0">'50'!$A$1:$G$69</definedName>
    <definedName name="_xlnm.Print_Area" localSheetId="1">'50 (2)'!$A$1:$G$37</definedName>
    <definedName name="_xlnm.Print_Area" localSheetId="2">'51'!$A$1:$I$97</definedName>
    <definedName name="_xlnm.Print_Area" localSheetId="3">'52'!$A$1:$G$72</definedName>
    <definedName name="_xlnm.Print_Area" localSheetId="4">'52 (2)'!$A$1:$G$36</definedName>
    <definedName name="_xlnm.Print_Area" localSheetId="5">'53'!$A$1:$I$91</definedName>
    <definedName name="_xlnm.Print_Area" localSheetId="6">'53 (2)'!$A$1:$I$88</definedName>
    <definedName name="_xlnm.Print_Area" localSheetId="7">'54'!$A$1:$L$90</definedName>
    <definedName name="_xlnm.Print_Area" localSheetId="8">'54 (2)'!$A$1:$K$89</definedName>
    <definedName name="_xlnm.Print_Area" localSheetId="9">'55'!$A$1:$K$79</definedName>
    <definedName name="_xlnm.Print_Area" localSheetId="10">'55 (2)'!$A$1:$K$79</definedName>
    <definedName name="_xlnm.Print_Area" localSheetId="11">'56'!$A$1:$L$69</definedName>
    <definedName name="_xlnm.Print_Area" localSheetId="12">'56 (2)'!$A$1:$K$69</definedName>
    <definedName name="_xlnm.Print_Area" localSheetId="13">'56_samb'!$A$1:$K$68</definedName>
    <definedName name="_xlnm.Print_Area" localSheetId="14">'56_samb (2)'!$A$1:$K$68</definedName>
    <definedName name="_xlnm.Print_Area" localSheetId="15">'56_samb_2'!$A$1:$K$69</definedName>
    <definedName name="_xlnm.Print_Area" localSheetId="16">'56_samb_2 (2)'!$A$1:$K$69</definedName>
    <definedName name="_xlnm.Print_Area" localSheetId="17">'57'!$A$1:$L$70</definedName>
    <definedName name="_xlnm.Print_Area" localSheetId="18">'57 (2)'!$A$1:$L$70</definedName>
    <definedName name="_xlnm.Print_Area" localSheetId="19">'57_samb'!$A$1:$L$70</definedName>
    <definedName name="_xlnm.Print_Area" localSheetId="20">'57_samb (2)'!$A$1:$K$70</definedName>
    <definedName name="_xlnm.Print_Area" localSheetId="22">'58'!$A$1:$L$70</definedName>
    <definedName name="_xlnm.Print_Area" localSheetId="21">'58 (2)'!$A$1:$L$70</definedName>
    <definedName name="_xlnm.Print_Area" localSheetId="23">'58_samb'!$A$1:$K$69</definedName>
    <definedName name="_xlnm.Print_Area" localSheetId="24">'58_samb (2)'!$A$1:$K$69</definedName>
    <definedName name="_xlnm.Print_Area" localSheetId="25">'58_samb_2'!$A$1:$L$71</definedName>
    <definedName name="_xlnm.Print_Area" localSheetId="26">'58_samb_2 (2)'!$A$1:$L$71</definedName>
    <definedName name="_xlnm.Print_Area" localSheetId="27">'58_samb_3'!$A$1:$L$71</definedName>
    <definedName name="_xlnm.Print_Area" localSheetId="28">'58_samb_3 (2)'!$A$1:$L$71</definedName>
    <definedName name="_xlnm.Print_Area" localSheetId="29">'58_samb_4'!$A$1:$L$71</definedName>
    <definedName name="_xlnm.Print_Area" localSheetId="30">'58_samb_4 (2)'!$A$1:$L$71</definedName>
    <definedName name="_xlnm.Print_Area" localSheetId="31">'58_samb_5'!$A$1:$L$70</definedName>
    <definedName name="_xlnm.Print_Area" localSheetId="32">'58_samb_5 (2)'!$A$1:$L$70</definedName>
    <definedName name="_xlnm.Print_Area" localSheetId="33">'59'!$A$1:$L$70</definedName>
    <definedName name="_xlnm.Print_Area" localSheetId="34">'59 (2)'!$A$1:$L$70</definedName>
    <definedName name="_xlnm.Print_Area" localSheetId="35">'59_samb'!$A$1:$L$70</definedName>
    <definedName name="_xlnm.Print_Area" localSheetId="36">'59_samb (2)'!$A$1:$K$70</definedName>
    <definedName name="_xlnm.Print_Area" localSheetId="37">'60'!$A$1:$E$71</definedName>
    <definedName name="_xlnm.Print_Area" localSheetId="38">'60 (2)'!$A$1:$E$71</definedName>
    <definedName name="_xlnm.Print_Area" localSheetId="39">'61'!$A$1:$J$73</definedName>
    <definedName name="_xlnm.Print_Area" localSheetId="40">'61  (2)'!$A$1:$J$75</definedName>
    <definedName name="_xlnm.Print_Area" localSheetId="41">'61_samb'!$A$1:$O$73</definedName>
    <definedName name="_xlnm.Print_Area" localSheetId="42">'61_samb (2)'!$A$1:$O$75</definedName>
    <definedName name="_xlnm.Print_Area" localSheetId="43">'62-63'!$A$1:$K$75</definedName>
    <definedName name="_xlnm.Print_Area" localSheetId="44">'64'!$A$1:$G$72</definedName>
    <definedName name="_xlnm.Print_Area" localSheetId="45">'64 (2)'!$A$1:$G$72</definedName>
    <definedName name="q" localSheetId="1">#REF!</definedName>
    <definedName name="q" localSheetId="2">#REF!</definedName>
    <definedName name="q" localSheetId="4">#REF!</definedName>
    <definedName name="q" localSheetId="6">#REF!</definedName>
    <definedName name="q" localSheetId="8">#REF!</definedName>
    <definedName name="q" localSheetId="10">#REF!</definedName>
    <definedName name="q" localSheetId="11">#REF!</definedName>
    <definedName name="q" localSheetId="12">#REF!</definedName>
    <definedName name="q" localSheetId="13">#REF!</definedName>
    <definedName name="q" localSheetId="14">#REF!</definedName>
    <definedName name="q" localSheetId="15">#REF!</definedName>
    <definedName name="q" localSheetId="16">#REF!</definedName>
    <definedName name="q" localSheetId="17">#REF!</definedName>
    <definedName name="q" localSheetId="18">#REF!</definedName>
    <definedName name="q" localSheetId="19">#REF!</definedName>
    <definedName name="q" localSheetId="20">#REF!</definedName>
    <definedName name="q" localSheetId="22">#REF!</definedName>
    <definedName name="q" localSheetId="21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33">#REF!</definedName>
    <definedName name="q" localSheetId="34">#REF!</definedName>
    <definedName name="q" localSheetId="35">#REF!</definedName>
    <definedName name="q" localSheetId="36">#REF!</definedName>
    <definedName name="q" localSheetId="38">#REF!</definedName>
    <definedName name="q" localSheetId="41">#REF!</definedName>
    <definedName name="q" localSheetId="42">#REF!</definedName>
    <definedName name="q" localSheetId="43">#REF!</definedName>
    <definedName name="q" localSheetId="45">#REF!</definedName>
    <definedName name="q">#REF!</definedName>
    <definedName name="qq" localSheetId="1">#REF!</definedName>
    <definedName name="qq" localSheetId="2">#REF!</definedName>
    <definedName name="qq" localSheetId="4">#REF!</definedName>
    <definedName name="qq" localSheetId="6">#REF!</definedName>
    <definedName name="qq" localSheetId="8">#REF!</definedName>
    <definedName name="qq" localSheetId="10">#REF!</definedName>
    <definedName name="qq" localSheetId="11">#REF!</definedName>
    <definedName name="qq" localSheetId="12">#REF!</definedName>
    <definedName name="qq" localSheetId="13">#REF!</definedName>
    <definedName name="qq" localSheetId="14">#REF!</definedName>
    <definedName name="qq" localSheetId="15">#REF!</definedName>
    <definedName name="qq" localSheetId="16">#REF!</definedName>
    <definedName name="qq" localSheetId="17">#REF!</definedName>
    <definedName name="qq" localSheetId="18">#REF!</definedName>
    <definedName name="qq" localSheetId="19">#REF!</definedName>
    <definedName name="qq" localSheetId="20">#REF!</definedName>
    <definedName name="qq" localSheetId="22">#REF!</definedName>
    <definedName name="qq" localSheetId="21">#REF!</definedName>
    <definedName name="qq" localSheetId="23">#REF!</definedName>
    <definedName name="qq" localSheetId="24">#REF!</definedName>
    <definedName name="qq" localSheetId="25">#REF!</definedName>
    <definedName name="qq" localSheetId="26">#REF!</definedName>
    <definedName name="qq" localSheetId="27">#REF!</definedName>
    <definedName name="qq" localSheetId="28">#REF!</definedName>
    <definedName name="qq" localSheetId="29">#REF!</definedName>
    <definedName name="qq" localSheetId="30">#REF!</definedName>
    <definedName name="qq" localSheetId="31">#REF!</definedName>
    <definedName name="qq" localSheetId="32">#REF!</definedName>
    <definedName name="qq" localSheetId="33">#REF!</definedName>
    <definedName name="qq" localSheetId="34">#REF!</definedName>
    <definedName name="qq" localSheetId="35">#REF!</definedName>
    <definedName name="qq" localSheetId="36">#REF!</definedName>
    <definedName name="qq" localSheetId="38">#REF!</definedName>
    <definedName name="qq" localSheetId="41">#REF!</definedName>
    <definedName name="qq" localSheetId="42">#REF!</definedName>
    <definedName name="qq" localSheetId="43">#REF!</definedName>
    <definedName name="qq" localSheetId="45">#REF!</definedName>
    <definedName name="qq">#REF!</definedName>
    <definedName name="qqqttt" localSheetId="1">#REF!</definedName>
    <definedName name="qqqttt" localSheetId="2">#REF!</definedName>
    <definedName name="qqqttt" localSheetId="4">#REF!</definedName>
    <definedName name="qqqttt" localSheetId="6">#REF!</definedName>
    <definedName name="qqqttt" localSheetId="8">#REF!</definedName>
    <definedName name="qqqttt" localSheetId="10">#REF!</definedName>
    <definedName name="qqqttt" localSheetId="11">#REF!</definedName>
    <definedName name="qqqttt" localSheetId="12">#REF!</definedName>
    <definedName name="qqqttt" localSheetId="13">#REF!</definedName>
    <definedName name="qqqttt" localSheetId="14">#REF!</definedName>
    <definedName name="qqqttt" localSheetId="15">#REF!</definedName>
    <definedName name="qqqttt" localSheetId="16">#REF!</definedName>
    <definedName name="qqqttt" localSheetId="17">#REF!</definedName>
    <definedName name="qqqttt" localSheetId="18">#REF!</definedName>
    <definedName name="qqqttt" localSheetId="19">#REF!</definedName>
    <definedName name="qqqttt" localSheetId="20">#REF!</definedName>
    <definedName name="qqqttt" localSheetId="22">#REF!</definedName>
    <definedName name="qqqttt" localSheetId="21">#REF!</definedName>
    <definedName name="qqqttt" localSheetId="23">#REF!</definedName>
    <definedName name="qqqttt" localSheetId="24">#REF!</definedName>
    <definedName name="qqqttt" localSheetId="25">#REF!</definedName>
    <definedName name="qqqttt" localSheetId="26">#REF!</definedName>
    <definedName name="qqqttt" localSheetId="27">#REF!</definedName>
    <definedName name="qqqttt" localSheetId="28">#REF!</definedName>
    <definedName name="qqqttt" localSheetId="29">#REF!</definedName>
    <definedName name="qqqttt" localSheetId="30">#REF!</definedName>
    <definedName name="qqqttt" localSheetId="31">#REF!</definedName>
    <definedName name="qqqttt" localSheetId="32">#REF!</definedName>
    <definedName name="qqqttt" localSheetId="33">#REF!</definedName>
    <definedName name="qqqttt" localSheetId="34">#REF!</definedName>
    <definedName name="qqqttt" localSheetId="35">#REF!</definedName>
    <definedName name="qqqttt" localSheetId="36">#REF!</definedName>
    <definedName name="qqqttt" localSheetId="38">#REF!</definedName>
    <definedName name="qqqttt" localSheetId="41">#REF!</definedName>
    <definedName name="qqqttt" localSheetId="42">#REF!</definedName>
    <definedName name="qqqttt" localSheetId="43">#REF!</definedName>
    <definedName name="qqqttt" localSheetId="45">#REF!</definedName>
    <definedName name="qqqttt">#REF!</definedName>
    <definedName name="qqw" localSheetId="1" hidden="1">'[10]4.8'!#REF!</definedName>
    <definedName name="qqw" localSheetId="2" hidden="1">'[10]4.8'!#REF!</definedName>
    <definedName name="qqw" localSheetId="4" hidden="1">'[10]4.8'!#REF!</definedName>
    <definedName name="qqw" localSheetId="6" hidden="1">'[10]4.8'!#REF!</definedName>
    <definedName name="qqw" localSheetId="8" hidden="1">'[10]4.8'!#REF!</definedName>
    <definedName name="qqw" localSheetId="10" hidden="1">'[10]4.8'!#REF!</definedName>
    <definedName name="qqw" localSheetId="11" hidden="1">'[10]4.8'!#REF!</definedName>
    <definedName name="qqw" localSheetId="12" hidden="1">'[10]4.8'!#REF!</definedName>
    <definedName name="qqw" localSheetId="13" hidden="1">'[10]4.8'!#REF!</definedName>
    <definedName name="qqw" localSheetId="14" hidden="1">'[10]4.8'!#REF!</definedName>
    <definedName name="qqw" localSheetId="15" hidden="1">'[10]4.8'!#REF!</definedName>
    <definedName name="qqw" localSheetId="16" hidden="1">'[10]4.8'!#REF!</definedName>
    <definedName name="qqw" localSheetId="17" hidden="1">'[10]4.8'!#REF!</definedName>
    <definedName name="qqw" localSheetId="18" hidden="1">'[10]4.8'!#REF!</definedName>
    <definedName name="qqw" localSheetId="19" hidden="1">'[10]4.8'!#REF!</definedName>
    <definedName name="qqw" localSheetId="20" hidden="1">'[10]4.8'!#REF!</definedName>
    <definedName name="qqw" localSheetId="22" hidden="1">'[10]4.8'!#REF!</definedName>
    <definedName name="qqw" localSheetId="21" hidden="1">'[10]4.8'!#REF!</definedName>
    <definedName name="qqw" localSheetId="23" hidden="1">'[10]4.8'!#REF!</definedName>
    <definedName name="qqw" localSheetId="24" hidden="1">'[10]4.8'!#REF!</definedName>
    <definedName name="qqw" localSheetId="25" hidden="1">'[10]4.8'!#REF!</definedName>
    <definedName name="qqw" localSheetId="26" hidden="1">'[10]4.8'!#REF!</definedName>
    <definedName name="qqw" localSheetId="27" hidden="1">'[10]4.8'!#REF!</definedName>
    <definedName name="qqw" localSheetId="28" hidden="1">'[10]4.8'!#REF!</definedName>
    <definedName name="qqw" localSheetId="29" hidden="1">'[10]4.8'!#REF!</definedName>
    <definedName name="qqw" localSheetId="30" hidden="1">'[10]4.8'!#REF!</definedName>
    <definedName name="qqw" localSheetId="31" hidden="1">'[10]4.8'!#REF!</definedName>
    <definedName name="qqw" localSheetId="32" hidden="1">'[10]4.8'!#REF!</definedName>
    <definedName name="qqw" localSheetId="33" hidden="1">'[10]4.8'!#REF!</definedName>
    <definedName name="qqw" localSheetId="34" hidden="1">'[10]4.8'!#REF!</definedName>
    <definedName name="qqw" localSheetId="35" hidden="1">'[10]4.8'!#REF!</definedName>
    <definedName name="qqw" localSheetId="36" hidden="1">'[10]4.8'!#REF!</definedName>
    <definedName name="qqw" localSheetId="38" hidden="1">'[10]4.8'!#REF!</definedName>
    <definedName name="qqw" localSheetId="41" hidden="1">'[10]4.8'!#REF!</definedName>
    <definedName name="qqw" localSheetId="42" hidden="1">'[10]4.8'!#REF!</definedName>
    <definedName name="qqw" localSheetId="43" hidden="1">'[10]4.8'!#REF!</definedName>
    <definedName name="qqw" localSheetId="45" hidden="1">'[10]4.8'!#REF!</definedName>
    <definedName name="qqw" hidden="1">'[10]4.8'!#REF!</definedName>
    <definedName name="Region">[12]Sheet2!$B$2:$B$7</definedName>
    <definedName name="Region1">[13]Sheet1!$B$2:$B$19</definedName>
    <definedName name="row_no">[14]ref!$B$3:$K$20</definedName>
    <definedName name="row_no_head">[14]ref!$B$3:$K$3</definedName>
    <definedName name="rrr" localSheetId="1">#REF!</definedName>
    <definedName name="rrr" localSheetId="2">#REF!</definedName>
    <definedName name="rrr" localSheetId="4">#REF!</definedName>
    <definedName name="rrr" localSheetId="6">#REF!</definedName>
    <definedName name="rrr" localSheetId="8">#REF!</definedName>
    <definedName name="rrr" localSheetId="10">#REF!</definedName>
    <definedName name="rrr" localSheetId="11">#REF!</definedName>
    <definedName name="rrr" localSheetId="12">#REF!</definedName>
    <definedName name="rrr" localSheetId="13">#REF!</definedName>
    <definedName name="rrr" localSheetId="14">#REF!</definedName>
    <definedName name="rrr" localSheetId="15">#REF!</definedName>
    <definedName name="rrr" localSheetId="16">#REF!</definedName>
    <definedName name="rrr" localSheetId="17">#REF!</definedName>
    <definedName name="rrr" localSheetId="18">#REF!</definedName>
    <definedName name="rrr" localSheetId="19">#REF!</definedName>
    <definedName name="rrr" localSheetId="20">#REF!</definedName>
    <definedName name="rrr" localSheetId="22">#REF!</definedName>
    <definedName name="rrr" localSheetId="21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33">#REF!</definedName>
    <definedName name="rrr" localSheetId="34">#REF!</definedName>
    <definedName name="rrr" localSheetId="35">#REF!</definedName>
    <definedName name="rrr" localSheetId="36">#REF!</definedName>
    <definedName name="rrr" localSheetId="38">#REF!</definedName>
    <definedName name="rrr" localSheetId="41">#REF!</definedName>
    <definedName name="rrr" localSheetId="42">#REF!</definedName>
    <definedName name="rrr" localSheetId="43">#REF!</definedName>
    <definedName name="rrr" localSheetId="45">#REF!</definedName>
    <definedName name="rrr">#REF!</definedName>
    <definedName name="s" localSheetId="1">#REF!</definedName>
    <definedName name="s" localSheetId="2">#REF!</definedName>
    <definedName name="s" localSheetId="4">#REF!</definedName>
    <definedName name="s" localSheetId="6">#REF!</definedName>
    <definedName name="s" localSheetId="8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4">#REF!</definedName>
    <definedName name="s" localSheetId="15">#REF!</definedName>
    <definedName name="s" localSheetId="16">#REF!</definedName>
    <definedName name="s" localSheetId="17">#REF!</definedName>
    <definedName name="s" localSheetId="18">#REF!</definedName>
    <definedName name="s" localSheetId="19">#REF!</definedName>
    <definedName name="s" localSheetId="20">#REF!</definedName>
    <definedName name="s" localSheetId="22">#REF!</definedName>
    <definedName name="s" localSheetId="21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33">#REF!</definedName>
    <definedName name="s" localSheetId="34">#REF!</definedName>
    <definedName name="s" localSheetId="35">#REF!</definedName>
    <definedName name="s" localSheetId="36">#REF!</definedName>
    <definedName name="s" localSheetId="38">#REF!</definedName>
    <definedName name="s" localSheetId="41">#REF!</definedName>
    <definedName name="s" localSheetId="42">#REF!</definedName>
    <definedName name="s" localSheetId="43">#REF!</definedName>
    <definedName name="s" localSheetId="45">#REF!</definedName>
    <definedName name="s">#REF!</definedName>
    <definedName name="sa" localSheetId="1">#REF!</definedName>
    <definedName name="sa" localSheetId="2">#REF!</definedName>
    <definedName name="sa" localSheetId="4">#REF!</definedName>
    <definedName name="sa" localSheetId="6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 localSheetId="16">#REF!</definedName>
    <definedName name="sa" localSheetId="17">#REF!</definedName>
    <definedName name="sa" localSheetId="18">#REF!</definedName>
    <definedName name="sa" localSheetId="19">#REF!</definedName>
    <definedName name="sa" localSheetId="20">#REF!</definedName>
    <definedName name="sa" localSheetId="22">#REF!</definedName>
    <definedName name="sa" localSheetId="21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33">#REF!</definedName>
    <definedName name="sa" localSheetId="34">#REF!</definedName>
    <definedName name="sa" localSheetId="35">#REF!</definedName>
    <definedName name="sa" localSheetId="36">#REF!</definedName>
    <definedName name="sa" localSheetId="38">#REF!</definedName>
    <definedName name="sa" localSheetId="41">#REF!</definedName>
    <definedName name="sa" localSheetId="42">#REF!</definedName>
    <definedName name="sa" localSheetId="43">#REF!</definedName>
    <definedName name="sa" localSheetId="45">#REF!</definedName>
    <definedName name="sa">#REF!</definedName>
    <definedName name="saadqff" localSheetId="1">#REF!</definedName>
    <definedName name="saadqff" localSheetId="2">#REF!</definedName>
    <definedName name="saadqff" localSheetId="4">#REF!</definedName>
    <definedName name="saadqff" localSheetId="6">#REF!</definedName>
    <definedName name="saadqff" localSheetId="8">#REF!</definedName>
    <definedName name="saadqff" localSheetId="10">#REF!</definedName>
    <definedName name="saadqff" localSheetId="11">#REF!</definedName>
    <definedName name="saadqff" localSheetId="12">#REF!</definedName>
    <definedName name="saadqff" localSheetId="13">#REF!</definedName>
    <definedName name="saadqff" localSheetId="14">#REF!</definedName>
    <definedName name="saadqff" localSheetId="15">#REF!</definedName>
    <definedName name="saadqff" localSheetId="16">#REF!</definedName>
    <definedName name="saadqff" localSheetId="17">#REF!</definedName>
    <definedName name="saadqff" localSheetId="18">#REF!</definedName>
    <definedName name="saadqff" localSheetId="19">#REF!</definedName>
    <definedName name="saadqff" localSheetId="20">#REF!</definedName>
    <definedName name="saadqff" localSheetId="22">#REF!</definedName>
    <definedName name="saadqff" localSheetId="21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33">#REF!</definedName>
    <definedName name="saadqff" localSheetId="34">#REF!</definedName>
    <definedName name="saadqff" localSheetId="35">#REF!</definedName>
    <definedName name="saadqff" localSheetId="36">#REF!</definedName>
    <definedName name="saadqff" localSheetId="38">#REF!</definedName>
    <definedName name="saadqff" localSheetId="41">#REF!</definedName>
    <definedName name="saadqff" localSheetId="42">#REF!</definedName>
    <definedName name="saadqff" localSheetId="43">#REF!</definedName>
    <definedName name="saadqff" localSheetId="45">#REF!</definedName>
    <definedName name="saadqff">#REF!</definedName>
    <definedName name="sabah" hidden="1">'[15]5.11'!$E$15:$J$15</definedName>
    <definedName name="sama" localSheetId="1" hidden="1">'[5]4.3'!#REF!</definedName>
    <definedName name="sama" localSheetId="2" hidden="1">'[5]4.3'!#REF!</definedName>
    <definedName name="sama" localSheetId="4" hidden="1">'[5]4.3'!#REF!</definedName>
    <definedName name="sama" localSheetId="6" hidden="1">'[5]4.3'!#REF!</definedName>
    <definedName name="sama" localSheetId="8" hidden="1">'[5]4.3'!#REF!</definedName>
    <definedName name="sama" localSheetId="10" hidden="1">'[5]4.3'!#REF!</definedName>
    <definedName name="sama" localSheetId="11" hidden="1">'[5]4.3'!#REF!</definedName>
    <definedName name="sama" localSheetId="12" hidden="1">'[5]4.3'!#REF!</definedName>
    <definedName name="sama" localSheetId="13" hidden="1">'[5]4.3'!#REF!</definedName>
    <definedName name="sama" localSheetId="14" hidden="1">'[5]4.3'!#REF!</definedName>
    <definedName name="sama" localSheetId="15" hidden="1">'[5]4.3'!#REF!</definedName>
    <definedName name="sama" localSheetId="16" hidden="1">'[5]4.3'!#REF!</definedName>
    <definedName name="sama" localSheetId="17" hidden="1">'[5]4.3'!#REF!</definedName>
    <definedName name="sama" localSheetId="18" hidden="1">'[5]4.3'!#REF!</definedName>
    <definedName name="sama" localSheetId="19" hidden="1">'[5]4.3'!#REF!</definedName>
    <definedName name="sama" localSheetId="20" hidden="1">'[5]4.3'!#REF!</definedName>
    <definedName name="sama" localSheetId="22" hidden="1">'[5]4.3'!#REF!</definedName>
    <definedName name="sama" localSheetId="21" hidden="1">'[5]4.3'!#REF!</definedName>
    <definedName name="sama" localSheetId="23" hidden="1">'[5]4.3'!#REF!</definedName>
    <definedName name="sama" localSheetId="24" hidden="1">'[5]4.3'!#REF!</definedName>
    <definedName name="sama" localSheetId="25" hidden="1">'[5]4.3'!#REF!</definedName>
    <definedName name="sama" localSheetId="26" hidden="1">'[5]4.3'!#REF!</definedName>
    <definedName name="sama" localSheetId="27" hidden="1">'[5]4.3'!#REF!</definedName>
    <definedName name="sama" localSheetId="28" hidden="1">'[5]4.3'!#REF!</definedName>
    <definedName name="sama" localSheetId="29" hidden="1">'[5]4.3'!#REF!</definedName>
    <definedName name="sama" localSheetId="30" hidden="1">'[5]4.3'!#REF!</definedName>
    <definedName name="sama" localSheetId="31" hidden="1">'[5]4.3'!#REF!</definedName>
    <definedName name="sama" localSheetId="32" hidden="1">'[5]4.3'!#REF!</definedName>
    <definedName name="sama" localSheetId="33" hidden="1">'[5]4.3'!#REF!</definedName>
    <definedName name="sama" localSheetId="34" hidden="1">'[5]4.3'!#REF!</definedName>
    <definedName name="sama" localSheetId="35" hidden="1">'[5]4.3'!#REF!</definedName>
    <definedName name="sama" localSheetId="36" hidden="1">'[5]4.3'!#REF!</definedName>
    <definedName name="sama" localSheetId="38" hidden="1">'[5]4.3'!#REF!</definedName>
    <definedName name="sama" localSheetId="41" hidden="1">'[5]4.3'!#REF!</definedName>
    <definedName name="sama" localSheetId="42" hidden="1">'[5]4.3'!#REF!</definedName>
    <definedName name="sama" localSheetId="43" hidden="1">'[5]4.3'!#REF!</definedName>
    <definedName name="sama" localSheetId="45" hidden="1">'[5]4.3'!#REF!</definedName>
    <definedName name="sama" hidden="1">'[5]4.3'!#REF!</definedName>
    <definedName name="sasas" localSheetId="1">#REF!</definedName>
    <definedName name="sasas" localSheetId="2">#REF!</definedName>
    <definedName name="sasas" localSheetId="4">#REF!</definedName>
    <definedName name="sasas" localSheetId="6">#REF!</definedName>
    <definedName name="sasas" localSheetId="8">#REF!</definedName>
    <definedName name="sasas" localSheetId="10">#REF!</definedName>
    <definedName name="sasas" localSheetId="11">#REF!</definedName>
    <definedName name="sasas" localSheetId="12">#REF!</definedName>
    <definedName name="sasas" localSheetId="13">#REF!</definedName>
    <definedName name="sasas" localSheetId="14">#REF!</definedName>
    <definedName name="sasas" localSheetId="15">#REF!</definedName>
    <definedName name="sasas" localSheetId="16">#REF!</definedName>
    <definedName name="sasas" localSheetId="17">#REF!</definedName>
    <definedName name="sasas" localSheetId="18">#REF!</definedName>
    <definedName name="sasas" localSheetId="19">#REF!</definedName>
    <definedName name="sasas" localSheetId="20">#REF!</definedName>
    <definedName name="sasas" localSheetId="22">#REF!</definedName>
    <definedName name="sasas" localSheetId="21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33">#REF!</definedName>
    <definedName name="sasas" localSheetId="34">#REF!</definedName>
    <definedName name="sasas" localSheetId="35">#REF!</definedName>
    <definedName name="sasas" localSheetId="36">#REF!</definedName>
    <definedName name="sasas" localSheetId="38">#REF!</definedName>
    <definedName name="sasas" localSheetId="41">#REF!</definedName>
    <definedName name="sasas" localSheetId="42">#REF!</definedName>
    <definedName name="sasas" localSheetId="43">#REF!</definedName>
    <definedName name="sasas" localSheetId="45">#REF!</definedName>
    <definedName name="sasas">#REF!</definedName>
    <definedName name="sds" localSheetId="1" hidden="1">#REF!</definedName>
    <definedName name="sds" localSheetId="2" hidden="1">#REF!</definedName>
    <definedName name="sds" localSheetId="4" hidden="1">#REF!</definedName>
    <definedName name="sds" localSheetId="6" hidden="1">#REF!</definedName>
    <definedName name="sds" localSheetId="8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localSheetId="17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2" hidden="1">#REF!</definedName>
    <definedName name="sds" localSheetId="21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33" hidden="1">#REF!</definedName>
    <definedName name="sds" localSheetId="34" hidden="1">#REF!</definedName>
    <definedName name="sds" localSheetId="35" hidden="1">#REF!</definedName>
    <definedName name="sds" localSheetId="36" hidden="1">#REF!</definedName>
    <definedName name="sds" localSheetId="38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5" hidden="1">#REF!</definedName>
    <definedName name="sds" hidden="1">#REF!</definedName>
    <definedName name="sefdhdrtsg" localSheetId="1">#REF!</definedName>
    <definedName name="sefdhdrtsg" localSheetId="2">#REF!</definedName>
    <definedName name="sefdhdrtsg" localSheetId="4">#REF!</definedName>
    <definedName name="sefdhdrtsg" localSheetId="6">#REF!</definedName>
    <definedName name="sefdhdrtsg" localSheetId="8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13">#REF!</definedName>
    <definedName name="sefdhdrtsg" localSheetId="14">#REF!</definedName>
    <definedName name="sefdhdrtsg" localSheetId="15">#REF!</definedName>
    <definedName name="sefdhdrtsg" localSheetId="16">#REF!</definedName>
    <definedName name="sefdhdrtsg" localSheetId="17">#REF!</definedName>
    <definedName name="sefdhdrtsg" localSheetId="18">#REF!</definedName>
    <definedName name="sefdhdrtsg" localSheetId="19">#REF!</definedName>
    <definedName name="sefdhdrtsg" localSheetId="20">#REF!</definedName>
    <definedName name="sefdhdrtsg" localSheetId="22">#REF!</definedName>
    <definedName name="sefdhdrtsg" localSheetId="21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33">#REF!</definedName>
    <definedName name="sefdhdrtsg" localSheetId="34">#REF!</definedName>
    <definedName name="sefdhdrtsg" localSheetId="35">#REF!</definedName>
    <definedName name="sefdhdrtsg" localSheetId="36">#REF!</definedName>
    <definedName name="sefdhdrtsg" localSheetId="38">#REF!</definedName>
    <definedName name="sefdhdrtsg" localSheetId="41">#REF!</definedName>
    <definedName name="sefdhdrtsg" localSheetId="42">#REF!</definedName>
    <definedName name="sefdhdrtsg" localSheetId="43">#REF!</definedName>
    <definedName name="sefdhdrtsg" localSheetId="45">#REF!</definedName>
    <definedName name="sefdhdrtsg">#REF!</definedName>
    <definedName name="sehingga18" localSheetId="1">#REF!</definedName>
    <definedName name="sehingga18" localSheetId="2">#REF!</definedName>
    <definedName name="sehingga18" localSheetId="4">#REF!</definedName>
    <definedName name="sehingga18" localSheetId="6">#REF!</definedName>
    <definedName name="sehingga18" localSheetId="8">#REF!</definedName>
    <definedName name="sehingga18" localSheetId="10">#REF!</definedName>
    <definedName name="sehingga18" localSheetId="11">#REF!</definedName>
    <definedName name="sehingga18" localSheetId="12">#REF!</definedName>
    <definedName name="sehingga18" localSheetId="13">#REF!</definedName>
    <definedName name="sehingga18" localSheetId="14">#REF!</definedName>
    <definedName name="sehingga18" localSheetId="15">#REF!</definedName>
    <definedName name="sehingga18" localSheetId="16">#REF!</definedName>
    <definedName name="sehingga18" localSheetId="17">#REF!</definedName>
    <definedName name="sehingga18" localSheetId="18">#REF!</definedName>
    <definedName name="sehingga18" localSheetId="19">#REF!</definedName>
    <definedName name="sehingga18" localSheetId="20">#REF!</definedName>
    <definedName name="sehingga18" localSheetId="22">#REF!</definedName>
    <definedName name="sehingga18" localSheetId="21">#REF!</definedName>
    <definedName name="sehingga18" localSheetId="23">#REF!</definedName>
    <definedName name="sehingga18" localSheetId="24">#REF!</definedName>
    <definedName name="sehingga18" localSheetId="25">#REF!</definedName>
    <definedName name="sehingga18" localSheetId="26">#REF!</definedName>
    <definedName name="sehingga18" localSheetId="27">#REF!</definedName>
    <definedName name="sehingga18" localSheetId="28">#REF!</definedName>
    <definedName name="sehingga18" localSheetId="29">#REF!</definedName>
    <definedName name="sehingga18" localSheetId="30">#REF!</definedName>
    <definedName name="sehingga18" localSheetId="31">#REF!</definedName>
    <definedName name="sehingga18" localSheetId="32">#REF!</definedName>
    <definedName name="sehingga18" localSheetId="33">#REF!</definedName>
    <definedName name="sehingga18" localSheetId="34">#REF!</definedName>
    <definedName name="sehingga18" localSheetId="35">#REF!</definedName>
    <definedName name="sehingga18" localSheetId="36">#REF!</definedName>
    <definedName name="sehingga18" localSheetId="38">#REF!</definedName>
    <definedName name="sehingga18" localSheetId="41">#REF!</definedName>
    <definedName name="sehingga18" localSheetId="42">#REF!</definedName>
    <definedName name="sehingga18" localSheetId="43">#REF!</definedName>
    <definedName name="sehingga18" localSheetId="45">#REF!</definedName>
    <definedName name="sehingga18">#REF!</definedName>
    <definedName name="sep" localSheetId="1">#REF!</definedName>
    <definedName name="sep" localSheetId="2">#REF!</definedName>
    <definedName name="sep" localSheetId="4">#REF!</definedName>
    <definedName name="sep" localSheetId="6">#REF!</definedName>
    <definedName name="sep" localSheetId="8">#REF!</definedName>
    <definedName name="sep" localSheetId="10">#REF!</definedName>
    <definedName name="sep" localSheetId="11">#REF!</definedName>
    <definedName name="sep" localSheetId="12">#REF!</definedName>
    <definedName name="sep" localSheetId="13">#REF!</definedName>
    <definedName name="sep" localSheetId="14">#REF!</definedName>
    <definedName name="sep" localSheetId="15">#REF!</definedName>
    <definedName name="sep" localSheetId="16">#REF!</definedName>
    <definedName name="sep" localSheetId="17">#REF!</definedName>
    <definedName name="sep" localSheetId="18">#REF!</definedName>
    <definedName name="sep" localSheetId="19">#REF!</definedName>
    <definedName name="sep" localSheetId="20">#REF!</definedName>
    <definedName name="sep" localSheetId="22">#REF!</definedName>
    <definedName name="sep" localSheetId="21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33">#REF!</definedName>
    <definedName name="sep" localSheetId="34">#REF!</definedName>
    <definedName name="sep" localSheetId="35">#REF!</definedName>
    <definedName name="sep" localSheetId="36">#REF!</definedName>
    <definedName name="sep" localSheetId="38">#REF!</definedName>
    <definedName name="sep" localSheetId="41">#REF!</definedName>
    <definedName name="sep" localSheetId="42">#REF!</definedName>
    <definedName name="sep" localSheetId="43">#REF!</definedName>
    <definedName name="sep" localSheetId="45">#REF!</definedName>
    <definedName name="sep">#REF!</definedName>
    <definedName name="sfst" localSheetId="1">#REF!</definedName>
    <definedName name="sfst" localSheetId="2">#REF!</definedName>
    <definedName name="sfst" localSheetId="4">#REF!</definedName>
    <definedName name="sfst" localSheetId="6">#REF!</definedName>
    <definedName name="sfst" localSheetId="8">#REF!</definedName>
    <definedName name="sfst" localSheetId="10">#REF!</definedName>
    <definedName name="sfst" localSheetId="11">#REF!</definedName>
    <definedName name="sfst" localSheetId="12">#REF!</definedName>
    <definedName name="sfst" localSheetId="13">#REF!</definedName>
    <definedName name="sfst" localSheetId="14">#REF!</definedName>
    <definedName name="sfst" localSheetId="15">#REF!</definedName>
    <definedName name="sfst" localSheetId="16">#REF!</definedName>
    <definedName name="sfst" localSheetId="17">#REF!</definedName>
    <definedName name="sfst" localSheetId="18">#REF!</definedName>
    <definedName name="sfst" localSheetId="19">#REF!</definedName>
    <definedName name="sfst" localSheetId="20">#REF!</definedName>
    <definedName name="sfst" localSheetId="22">#REF!</definedName>
    <definedName name="sfst" localSheetId="21">#REF!</definedName>
    <definedName name="sfst" localSheetId="23">#REF!</definedName>
    <definedName name="sfst" localSheetId="24">#REF!</definedName>
    <definedName name="sfst" localSheetId="25">#REF!</definedName>
    <definedName name="sfst" localSheetId="26">#REF!</definedName>
    <definedName name="sfst" localSheetId="27">#REF!</definedName>
    <definedName name="sfst" localSheetId="28">#REF!</definedName>
    <definedName name="sfst" localSheetId="29">#REF!</definedName>
    <definedName name="sfst" localSheetId="30">#REF!</definedName>
    <definedName name="sfst" localSheetId="31">#REF!</definedName>
    <definedName name="sfst" localSheetId="32">#REF!</definedName>
    <definedName name="sfst" localSheetId="33">#REF!</definedName>
    <definedName name="sfst" localSheetId="34">#REF!</definedName>
    <definedName name="sfst" localSheetId="35">#REF!</definedName>
    <definedName name="sfst" localSheetId="36">#REF!</definedName>
    <definedName name="sfst" localSheetId="38">#REF!</definedName>
    <definedName name="sfst" localSheetId="41">#REF!</definedName>
    <definedName name="sfst" localSheetId="42">#REF!</definedName>
    <definedName name="sfst" localSheetId="43">#REF!</definedName>
    <definedName name="sfst" localSheetId="45">#REF!</definedName>
    <definedName name="sfst">#REF!</definedName>
    <definedName name="sgd" localSheetId="1">#REF!</definedName>
    <definedName name="sgd" localSheetId="2">#REF!</definedName>
    <definedName name="sgd" localSheetId="4">#REF!</definedName>
    <definedName name="sgd" localSheetId="6">#REF!</definedName>
    <definedName name="sgd" localSheetId="8">#REF!</definedName>
    <definedName name="sgd" localSheetId="10">#REF!</definedName>
    <definedName name="sgd" localSheetId="11">#REF!</definedName>
    <definedName name="sgd" localSheetId="12">#REF!</definedName>
    <definedName name="sgd" localSheetId="13">#REF!</definedName>
    <definedName name="sgd" localSheetId="14">#REF!</definedName>
    <definedName name="sgd" localSheetId="15">#REF!</definedName>
    <definedName name="sgd" localSheetId="16">#REF!</definedName>
    <definedName name="sgd" localSheetId="17">#REF!</definedName>
    <definedName name="sgd" localSheetId="18">#REF!</definedName>
    <definedName name="sgd" localSheetId="19">#REF!</definedName>
    <definedName name="sgd" localSheetId="20">#REF!</definedName>
    <definedName name="sgd" localSheetId="22">#REF!</definedName>
    <definedName name="sgd" localSheetId="21">#REF!</definedName>
    <definedName name="sgd" localSheetId="23">#REF!</definedName>
    <definedName name="sgd" localSheetId="24">#REF!</definedName>
    <definedName name="sgd" localSheetId="25">#REF!</definedName>
    <definedName name="sgd" localSheetId="26">#REF!</definedName>
    <definedName name="sgd" localSheetId="27">#REF!</definedName>
    <definedName name="sgd" localSheetId="28">#REF!</definedName>
    <definedName name="sgd" localSheetId="29">#REF!</definedName>
    <definedName name="sgd" localSheetId="30">#REF!</definedName>
    <definedName name="sgd" localSheetId="31">#REF!</definedName>
    <definedName name="sgd" localSheetId="32">#REF!</definedName>
    <definedName name="sgd" localSheetId="33">#REF!</definedName>
    <definedName name="sgd" localSheetId="34">#REF!</definedName>
    <definedName name="sgd" localSheetId="35">#REF!</definedName>
    <definedName name="sgd" localSheetId="36">#REF!</definedName>
    <definedName name="sgd" localSheetId="38">#REF!</definedName>
    <definedName name="sgd" localSheetId="41">#REF!</definedName>
    <definedName name="sgd" localSheetId="42">#REF!</definedName>
    <definedName name="sgd" localSheetId="43">#REF!</definedName>
    <definedName name="sgd" localSheetId="45">#REF!</definedName>
    <definedName name="sgd">#REF!</definedName>
    <definedName name="slgr" localSheetId="1" hidden="1">#REF!</definedName>
    <definedName name="slgr" localSheetId="2" hidden="1">#REF!</definedName>
    <definedName name="slgr" localSheetId="4" hidden="1">#REF!</definedName>
    <definedName name="slgr" localSheetId="6" hidden="1">#REF!</definedName>
    <definedName name="slgr" localSheetId="8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localSheetId="13" hidden="1">#REF!</definedName>
    <definedName name="slgr" localSheetId="14" hidden="1">#REF!</definedName>
    <definedName name="slgr" localSheetId="15" hidden="1">#REF!</definedName>
    <definedName name="slgr" localSheetId="16" hidden="1">#REF!</definedName>
    <definedName name="slgr" localSheetId="17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2" hidden="1">#REF!</definedName>
    <definedName name="slgr" localSheetId="21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33" hidden="1">#REF!</definedName>
    <definedName name="slgr" localSheetId="34" hidden="1">#REF!</definedName>
    <definedName name="slgr" localSheetId="35" hidden="1">#REF!</definedName>
    <definedName name="slgr" localSheetId="36" hidden="1">#REF!</definedName>
    <definedName name="slgr" localSheetId="38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5" hidden="1">#REF!</definedName>
    <definedName name="slgr" hidden="1">#REF!</definedName>
    <definedName name="srrr" localSheetId="1">#REF!</definedName>
    <definedName name="srrr" localSheetId="2">#REF!</definedName>
    <definedName name="srrr" localSheetId="4">#REF!</definedName>
    <definedName name="srrr" localSheetId="6">#REF!</definedName>
    <definedName name="srrr" localSheetId="8">#REF!</definedName>
    <definedName name="srrr" localSheetId="10">#REF!</definedName>
    <definedName name="srrr" localSheetId="11">#REF!</definedName>
    <definedName name="srrr" localSheetId="12">#REF!</definedName>
    <definedName name="srrr" localSheetId="13">#REF!</definedName>
    <definedName name="srrr" localSheetId="14">#REF!</definedName>
    <definedName name="srrr" localSheetId="15">#REF!</definedName>
    <definedName name="srrr" localSheetId="16">#REF!</definedName>
    <definedName name="srrr" localSheetId="17">#REF!</definedName>
    <definedName name="srrr" localSheetId="18">#REF!</definedName>
    <definedName name="srrr" localSheetId="19">#REF!</definedName>
    <definedName name="srrr" localSheetId="20">#REF!</definedName>
    <definedName name="srrr" localSheetId="22">#REF!</definedName>
    <definedName name="srrr" localSheetId="21">#REF!</definedName>
    <definedName name="srrr" localSheetId="23">#REF!</definedName>
    <definedName name="srrr" localSheetId="24">#REF!</definedName>
    <definedName name="srrr" localSheetId="25">#REF!</definedName>
    <definedName name="srrr" localSheetId="26">#REF!</definedName>
    <definedName name="srrr" localSheetId="27">#REF!</definedName>
    <definedName name="srrr" localSheetId="28">#REF!</definedName>
    <definedName name="srrr" localSheetId="29">#REF!</definedName>
    <definedName name="srrr" localSheetId="30">#REF!</definedName>
    <definedName name="srrr" localSheetId="31">#REF!</definedName>
    <definedName name="srrr" localSheetId="32">#REF!</definedName>
    <definedName name="srrr" localSheetId="33">#REF!</definedName>
    <definedName name="srrr" localSheetId="34">#REF!</definedName>
    <definedName name="srrr" localSheetId="35">#REF!</definedName>
    <definedName name="srrr" localSheetId="36">#REF!</definedName>
    <definedName name="srrr" localSheetId="38">#REF!</definedName>
    <definedName name="srrr" localSheetId="41">#REF!</definedName>
    <definedName name="srrr" localSheetId="42">#REF!</definedName>
    <definedName name="srrr" localSheetId="43">#REF!</definedName>
    <definedName name="srrr" localSheetId="45">#REF!</definedName>
    <definedName name="srrr">#REF!</definedName>
    <definedName name="sss" localSheetId="1">#REF!</definedName>
    <definedName name="sss" localSheetId="2">#REF!</definedName>
    <definedName name="sss" localSheetId="4">#REF!</definedName>
    <definedName name="sss" localSheetId="6">#REF!</definedName>
    <definedName name="sss" localSheetId="8">#REF!</definedName>
    <definedName name="sss" localSheetId="10">#REF!</definedName>
    <definedName name="sss" localSheetId="11">#REF!</definedName>
    <definedName name="sss" localSheetId="12">#REF!</definedName>
    <definedName name="sss" localSheetId="13">#REF!</definedName>
    <definedName name="sss" localSheetId="14">#REF!</definedName>
    <definedName name="sss" localSheetId="15">#REF!</definedName>
    <definedName name="sss" localSheetId="16">#REF!</definedName>
    <definedName name="sss" localSheetId="17">#REF!</definedName>
    <definedName name="sss" localSheetId="18">#REF!</definedName>
    <definedName name="sss" localSheetId="19">#REF!</definedName>
    <definedName name="sss" localSheetId="20">#REF!</definedName>
    <definedName name="sss" localSheetId="22">#REF!</definedName>
    <definedName name="sss" localSheetId="21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33">#REF!</definedName>
    <definedName name="sss" localSheetId="34">#REF!</definedName>
    <definedName name="sss" localSheetId="35">#REF!</definedName>
    <definedName name="sss" localSheetId="36">#REF!</definedName>
    <definedName name="sss" localSheetId="38">#REF!</definedName>
    <definedName name="sss" localSheetId="41">#REF!</definedName>
    <definedName name="sss" localSheetId="42">#REF!</definedName>
    <definedName name="sss" localSheetId="43">#REF!</definedName>
    <definedName name="sss" localSheetId="45">#REF!</definedName>
    <definedName name="sss">#REF!</definedName>
    <definedName name="ssssw" localSheetId="1" hidden="1">'[5]4.9'!#REF!</definedName>
    <definedName name="ssssw" localSheetId="2" hidden="1">'[5]4.9'!#REF!</definedName>
    <definedName name="ssssw" localSheetId="4" hidden="1">'[5]4.9'!#REF!</definedName>
    <definedName name="ssssw" localSheetId="6" hidden="1">'[5]4.9'!#REF!</definedName>
    <definedName name="ssssw" localSheetId="8" hidden="1">'[5]4.9'!#REF!</definedName>
    <definedName name="ssssw" localSheetId="10" hidden="1">'[5]4.9'!#REF!</definedName>
    <definedName name="ssssw" localSheetId="11" hidden="1">'[5]4.9'!#REF!</definedName>
    <definedName name="ssssw" localSheetId="12" hidden="1">'[5]4.9'!#REF!</definedName>
    <definedName name="ssssw" localSheetId="13" hidden="1">'[5]4.9'!#REF!</definedName>
    <definedName name="ssssw" localSheetId="14" hidden="1">'[5]4.9'!#REF!</definedName>
    <definedName name="ssssw" localSheetId="15" hidden="1">'[5]4.9'!#REF!</definedName>
    <definedName name="ssssw" localSheetId="16" hidden="1">'[5]4.9'!#REF!</definedName>
    <definedName name="ssssw" localSheetId="17" hidden="1">'[5]4.9'!#REF!</definedName>
    <definedName name="ssssw" localSheetId="18" hidden="1">'[5]4.9'!#REF!</definedName>
    <definedName name="ssssw" localSheetId="19" hidden="1">'[5]4.9'!#REF!</definedName>
    <definedName name="ssssw" localSheetId="20" hidden="1">'[5]4.9'!#REF!</definedName>
    <definedName name="ssssw" localSheetId="22" hidden="1">'[5]4.9'!#REF!</definedName>
    <definedName name="ssssw" localSheetId="21" hidden="1">'[5]4.9'!#REF!</definedName>
    <definedName name="ssssw" localSheetId="23" hidden="1">'[5]4.9'!#REF!</definedName>
    <definedName name="ssssw" localSheetId="24" hidden="1">'[5]4.9'!#REF!</definedName>
    <definedName name="ssssw" localSheetId="25" hidden="1">'[5]4.9'!#REF!</definedName>
    <definedName name="ssssw" localSheetId="26" hidden="1">'[5]4.9'!#REF!</definedName>
    <definedName name="ssssw" localSheetId="27" hidden="1">'[5]4.9'!#REF!</definedName>
    <definedName name="ssssw" localSheetId="28" hidden="1">'[5]4.9'!#REF!</definedName>
    <definedName name="ssssw" localSheetId="29" hidden="1">'[5]4.9'!#REF!</definedName>
    <definedName name="ssssw" localSheetId="30" hidden="1">'[5]4.9'!#REF!</definedName>
    <definedName name="ssssw" localSheetId="31" hidden="1">'[5]4.9'!#REF!</definedName>
    <definedName name="ssssw" localSheetId="32" hidden="1">'[5]4.9'!#REF!</definedName>
    <definedName name="ssssw" localSheetId="33" hidden="1">'[5]4.9'!#REF!</definedName>
    <definedName name="ssssw" localSheetId="34" hidden="1">'[5]4.9'!#REF!</definedName>
    <definedName name="ssssw" localSheetId="35" hidden="1">'[5]4.9'!#REF!</definedName>
    <definedName name="ssssw" localSheetId="36" hidden="1">'[5]4.9'!#REF!</definedName>
    <definedName name="ssssw" localSheetId="38" hidden="1">'[5]4.9'!#REF!</definedName>
    <definedName name="ssssw" localSheetId="41" hidden="1">'[5]4.9'!#REF!</definedName>
    <definedName name="ssssw" localSheetId="42" hidden="1">'[5]4.9'!#REF!</definedName>
    <definedName name="ssssw" localSheetId="43" hidden="1">'[5]4.9'!#REF!</definedName>
    <definedName name="ssssw" localSheetId="45" hidden="1">'[5]4.9'!#REF!</definedName>
    <definedName name="ssssw" hidden="1">'[5]4.9'!#REF!</definedName>
    <definedName name="state">[14]ref!$B$23:$C$38</definedName>
    <definedName name="t" localSheetId="1" hidden="1">#REF!</definedName>
    <definedName name="t" localSheetId="2" hidden="1">#REF!</definedName>
    <definedName name="t" localSheetId="4" hidden="1">#REF!</definedName>
    <definedName name="t" localSheetId="6" hidden="1">#REF!</definedName>
    <definedName name="t" localSheetId="8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3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localSheetId="17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2" hidden="1">#REF!</definedName>
    <definedName name="t" localSheetId="21" hidden="1">#REF!</definedName>
    <definedName name="t" localSheetId="23" hidden="1">#REF!</definedName>
    <definedName name="t" localSheetId="24" hidden="1">#REF!</definedName>
    <definedName name="t" localSheetId="25" hidden="1">#REF!</definedName>
    <definedName name="t" localSheetId="26" hidden="1">#REF!</definedName>
    <definedName name="t" localSheetId="27" hidden="1">#REF!</definedName>
    <definedName name="t" localSheetId="28" hidden="1">#REF!</definedName>
    <definedName name="t" localSheetId="29" hidden="1">#REF!</definedName>
    <definedName name="t" localSheetId="30" hidden="1">#REF!</definedName>
    <definedName name="t" localSheetId="31" hidden="1">#REF!</definedName>
    <definedName name="t" localSheetId="32" hidden="1">#REF!</definedName>
    <definedName name="t" localSheetId="33" hidden="1">#REF!</definedName>
    <definedName name="t" localSheetId="34" hidden="1">#REF!</definedName>
    <definedName name="t" localSheetId="35" hidden="1">#REF!</definedName>
    <definedName name="t" localSheetId="36" hidden="1">#REF!</definedName>
    <definedName name="t" localSheetId="38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5" hidden="1">#REF!</definedName>
    <definedName name="t" hidden="1">#REF!</definedName>
    <definedName name="table_no">[14]ref!$B$23:$E$38</definedName>
    <definedName name="te" localSheetId="1" hidden="1">'[5]4.9'!#REF!</definedName>
    <definedName name="te" localSheetId="2" hidden="1">'[5]4.9'!#REF!</definedName>
    <definedName name="te" localSheetId="4" hidden="1">'[5]4.9'!#REF!</definedName>
    <definedName name="te" localSheetId="6" hidden="1">'[5]4.9'!#REF!</definedName>
    <definedName name="te" localSheetId="8" hidden="1">'[5]4.9'!#REF!</definedName>
    <definedName name="te" localSheetId="10" hidden="1">'[5]4.9'!#REF!</definedName>
    <definedName name="te" localSheetId="11" hidden="1">'[5]4.9'!#REF!</definedName>
    <definedName name="te" localSheetId="12" hidden="1">'[5]4.9'!#REF!</definedName>
    <definedName name="te" localSheetId="13" hidden="1">'[5]4.9'!#REF!</definedName>
    <definedName name="te" localSheetId="14" hidden="1">'[5]4.9'!#REF!</definedName>
    <definedName name="te" localSheetId="15" hidden="1">'[5]4.9'!#REF!</definedName>
    <definedName name="te" localSheetId="16" hidden="1">'[5]4.9'!#REF!</definedName>
    <definedName name="te" localSheetId="17" hidden="1">'[5]4.9'!#REF!</definedName>
    <definedName name="te" localSheetId="18" hidden="1">'[5]4.9'!#REF!</definedName>
    <definedName name="te" localSheetId="19" hidden="1">'[5]4.9'!#REF!</definedName>
    <definedName name="te" localSheetId="20" hidden="1">'[5]4.9'!#REF!</definedName>
    <definedName name="te" localSheetId="22" hidden="1">'[5]4.9'!#REF!</definedName>
    <definedName name="te" localSheetId="21" hidden="1">'[5]4.9'!#REF!</definedName>
    <definedName name="te" localSheetId="23" hidden="1">'[5]4.9'!#REF!</definedName>
    <definedName name="te" localSheetId="24" hidden="1">'[5]4.9'!#REF!</definedName>
    <definedName name="te" localSheetId="25" hidden="1">'[5]4.9'!#REF!</definedName>
    <definedName name="te" localSheetId="26" hidden="1">'[5]4.9'!#REF!</definedName>
    <definedName name="te" localSheetId="27" hidden="1">'[5]4.9'!#REF!</definedName>
    <definedName name="te" localSheetId="28" hidden="1">'[5]4.9'!#REF!</definedName>
    <definedName name="te" localSheetId="29" hidden="1">'[5]4.9'!#REF!</definedName>
    <definedName name="te" localSheetId="30" hidden="1">'[5]4.9'!#REF!</definedName>
    <definedName name="te" localSheetId="31" hidden="1">'[5]4.9'!#REF!</definedName>
    <definedName name="te" localSheetId="32" hidden="1">'[5]4.9'!#REF!</definedName>
    <definedName name="te" localSheetId="33" hidden="1">'[5]4.9'!#REF!</definedName>
    <definedName name="te" localSheetId="34" hidden="1">'[5]4.9'!#REF!</definedName>
    <definedName name="te" localSheetId="35" hidden="1">'[5]4.9'!#REF!</definedName>
    <definedName name="te" localSheetId="36" hidden="1">'[5]4.9'!#REF!</definedName>
    <definedName name="te" localSheetId="38" hidden="1">'[5]4.9'!#REF!</definedName>
    <definedName name="te" localSheetId="41" hidden="1">'[5]4.9'!#REF!</definedName>
    <definedName name="te" localSheetId="42" hidden="1">'[5]4.9'!#REF!</definedName>
    <definedName name="te" localSheetId="43" hidden="1">'[5]4.9'!#REF!</definedName>
    <definedName name="te" localSheetId="45" hidden="1">'[5]4.9'!#REF!</definedName>
    <definedName name="te" hidden="1">'[5]4.9'!#REF!</definedName>
    <definedName name="Ter_a" localSheetId="1" hidden="1">'[5]4.9'!#REF!</definedName>
    <definedName name="Ter_a" localSheetId="2" hidden="1">'[5]4.9'!#REF!</definedName>
    <definedName name="Ter_a" localSheetId="4" hidden="1">'[5]4.9'!#REF!</definedName>
    <definedName name="Ter_a" localSheetId="6" hidden="1">'[5]4.9'!#REF!</definedName>
    <definedName name="Ter_a" localSheetId="8" hidden="1">'[5]4.9'!#REF!</definedName>
    <definedName name="Ter_a" localSheetId="10" hidden="1">'[5]4.9'!#REF!</definedName>
    <definedName name="Ter_a" localSheetId="11" hidden="1">'[5]4.9'!#REF!</definedName>
    <definedName name="Ter_a" localSheetId="12" hidden="1">'[5]4.9'!#REF!</definedName>
    <definedName name="Ter_a" localSheetId="13" hidden="1">'[5]4.9'!#REF!</definedName>
    <definedName name="Ter_a" localSheetId="14" hidden="1">'[5]4.9'!#REF!</definedName>
    <definedName name="Ter_a" localSheetId="15" hidden="1">'[5]4.9'!#REF!</definedName>
    <definedName name="Ter_a" localSheetId="16" hidden="1">'[5]4.9'!#REF!</definedName>
    <definedName name="Ter_a" localSheetId="17" hidden="1">'[5]4.9'!#REF!</definedName>
    <definedName name="Ter_a" localSheetId="18" hidden="1">'[5]4.9'!#REF!</definedName>
    <definedName name="Ter_a" localSheetId="19" hidden="1">'[5]4.9'!#REF!</definedName>
    <definedName name="Ter_a" localSheetId="20" hidden="1">'[5]4.9'!#REF!</definedName>
    <definedName name="Ter_a" localSheetId="22" hidden="1">'[5]4.9'!#REF!</definedName>
    <definedName name="Ter_a" localSheetId="21" hidden="1">'[5]4.9'!#REF!</definedName>
    <definedName name="Ter_a" localSheetId="23" hidden="1">'[5]4.9'!#REF!</definedName>
    <definedName name="Ter_a" localSheetId="24" hidden="1">'[5]4.9'!#REF!</definedName>
    <definedName name="Ter_a" localSheetId="25" hidden="1">'[5]4.9'!#REF!</definedName>
    <definedName name="Ter_a" localSheetId="26" hidden="1">'[5]4.9'!#REF!</definedName>
    <definedName name="Ter_a" localSheetId="27" hidden="1">'[5]4.9'!#REF!</definedName>
    <definedName name="Ter_a" localSheetId="28" hidden="1">'[5]4.9'!#REF!</definedName>
    <definedName name="Ter_a" localSheetId="29" hidden="1">'[5]4.9'!#REF!</definedName>
    <definedName name="Ter_a" localSheetId="30" hidden="1">'[5]4.9'!#REF!</definedName>
    <definedName name="Ter_a" localSheetId="31" hidden="1">'[5]4.9'!#REF!</definedName>
    <definedName name="Ter_a" localSheetId="32" hidden="1">'[5]4.9'!#REF!</definedName>
    <definedName name="Ter_a" localSheetId="33" hidden="1">'[5]4.9'!#REF!</definedName>
    <definedName name="Ter_a" localSheetId="34" hidden="1">'[5]4.9'!#REF!</definedName>
    <definedName name="Ter_a" localSheetId="35" hidden="1">'[5]4.9'!#REF!</definedName>
    <definedName name="Ter_a" localSheetId="36" hidden="1">'[5]4.9'!#REF!</definedName>
    <definedName name="Ter_a" localSheetId="38" hidden="1">'[5]4.9'!#REF!</definedName>
    <definedName name="Ter_a" localSheetId="41" hidden="1">'[5]4.9'!#REF!</definedName>
    <definedName name="Ter_a" localSheetId="42" hidden="1">'[5]4.9'!#REF!</definedName>
    <definedName name="Ter_a" localSheetId="43" hidden="1">'[5]4.9'!#REF!</definedName>
    <definedName name="Ter_a" localSheetId="45" hidden="1">'[5]4.9'!#REF!</definedName>
    <definedName name="Ter_a" hidden="1">'[5]4.9'!#REF!</definedName>
    <definedName name="tes" localSheetId="1" hidden="1">'[5]4.9'!#REF!</definedName>
    <definedName name="tes" localSheetId="2" hidden="1">'[5]4.9'!#REF!</definedName>
    <definedName name="tes" localSheetId="4" hidden="1">'[5]4.9'!#REF!</definedName>
    <definedName name="tes" localSheetId="6" hidden="1">'[5]4.9'!#REF!</definedName>
    <definedName name="tes" localSheetId="8" hidden="1">'[5]4.9'!#REF!</definedName>
    <definedName name="tes" localSheetId="10" hidden="1">'[5]4.9'!#REF!</definedName>
    <definedName name="tes" localSheetId="11" hidden="1">'[5]4.9'!#REF!</definedName>
    <definedName name="tes" localSheetId="12" hidden="1">'[5]4.9'!#REF!</definedName>
    <definedName name="tes" localSheetId="13" hidden="1">'[5]4.9'!#REF!</definedName>
    <definedName name="tes" localSheetId="14" hidden="1">'[5]4.9'!#REF!</definedName>
    <definedName name="tes" localSheetId="15" hidden="1">'[5]4.9'!#REF!</definedName>
    <definedName name="tes" localSheetId="16" hidden="1">'[5]4.9'!#REF!</definedName>
    <definedName name="tes" localSheetId="17" hidden="1">'[5]4.9'!#REF!</definedName>
    <definedName name="tes" localSheetId="18" hidden="1">'[5]4.9'!#REF!</definedName>
    <definedName name="tes" localSheetId="19" hidden="1">'[5]4.9'!#REF!</definedName>
    <definedName name="tes" localSheetId="20" hidden="1">'[5]4.9'!#REF!</definedName>
    <definedName name="tes" localSheetId="22" hidden="1">'[5]4.9'!#REF!</definedName>
    <definedName name="tes" localSheetId="21" hidden="1">'[5]4.9'!#REF!</definedName>
    <definedName name="tes" localSheetId="23" hidden="1">'[5]4.9'!#REF!</definedName>
    <definedName name="tes" localSheetId="24" hidden="1">'[5]4.9'!#REF!</definedName>
    <definedName name="tes" localSheetId="25" hidden="1">'[5]4.9'!#REF!</definedName>
    <definedName name="tes" localSheetId="26" hidden="1">'[5]4.9'!#REF!</definedName>
    <definedName name="tes" localSheetId="27" hidden="1">'[5]4.9'!#REF!</definedName>
    <definedName name="tes" localSheetId="28" hidden="1">'[5]4.9'!#REF!</definedName>
    <definedName name="tes" localSheetId="29" hidden="1">'[5]4.9'!#REF!</definedName>
    <definedName name="tes" localSheetId="30" hidden="1">'[5]4.9'!#REF!</definedName>
    <definedName name="tes" localSheetId="31" hidden="1">'[5]4.9'!#REF!</definedName>
    <definedName name="tes" localSheetId="32" hidden="1">'[5]4.9'!#REF!</definedName>
    <definedName name="tes" localSheetId="33" hidden="1">'[5]4.9'!#REF!</definedName>
    <definedName name="tes" localSheetId="34" hidden="1">'[5]4.9'!#REF!</definedName>
    <definedName name="tes" localSheetId="35" hidden="1">'[5]4.9'!#REF!</definedName>
    <definedName name="tes" localSheetId="36" hidden="1">'[5]4.9'!#REF!</definedName>
    <definedName name="tes" localSheetId="38" hidden="1">'[5]4.9'!#REF!</definedName>
    <definedName name="tes" localSheetId="41" hidden="1">'[5]4.9'!#REF!</definedName>
    <definedName name="tes" localSheetId="42" hidden="1">'[5]4.9'!#REF!</definedName>
    <definedName name="tes" localSheetId="43" hidden="1">'[5]4.9'!#REF!</definedName>
    <definedName name="tes" localSheetId="45" hidden="1">'[5]4.9'!#REF!</definedName>
    <definedName name="tes" hidden="1">'[5]4.9'!#REF!</definedName>
    <definedName name="test" localSheetId="1" hidden="1">#REF!</definedName>
    <definedName name="test" localSheetId="2" hidden="1">#REF!</definedName>
    <definedName name="test" localSheetId="4" hidden="1">#REF!</definedName>
    <definedName name="test" localSheetId="6" hidden="1">#REF!</definedName>
    <definedName name="test" localSheetId="8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localSheetId="17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2" hidden="1">#REF!</definedName>
    <definedName name="test" localSheetId="21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33" hidden="1">#REF!</definedName>
    <definedName name="test" localSheetId="34" hidden="1">#REF!</definedName>
    <definedName name="test" localSheetId="35" hidden="1">#REF!</definedName>
    <definedName name="test" localSheetId="36" hidden="1">#REF!</definedName>
    <definedName name="test" localSheetId="38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5" hidden="1">#REF!</definedName>
    <definedName name="test" hidden="1">#REF!</definedName>
    <definedName name="test3333333" localSheetId="1" hidden="1">#REF!</definedName>
    <definedName name="test3333333" localSheetId="2" hidden="1">#REF!</definedName>
    <definedName name="test3333333" localSheetId="4" hidden="1">#REF!</definedName>
    <definedName name="test3333333" localSheetId="6" hidden="1">#REF!</definedName>
    <definedName name="test3333333" localSheetId="8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13" hidden="1">#REF!</definedName>
    <definedName name="test3333333" localSheetId="14" hidden="1">#REF!</definedName>
    <definedName name="test3333333" localSheetId="15" hidden="1">#REF!</definedName>
    <definedName name="test3333333" localSheetId="16" hidden="1">#REF!</definedName>
    <definedName name="test3333333" localSheetId="17" hidden="1">#REF!</definedName>
    <definedName name="test3333333" localSheetId="18" hidden="1">#REF!</definedName>
    <definedName name="test3333333" localSheetId="19" hidden="1">#REF!</definedName>
    <definedName name="test3333333" localSheetId="20" hidden="1">#REF!</definedName>
    <definedName name="test3333333" localSheetId="22" hidden="1">#REF!</definedName>
    <definedName name="test3333333" localSheetId="21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33" hidden="1">#REF!</definedName>
    <definedName name="test3333333" localSheetId="34" hidden="1">#REF!</definedName>
    <definedName name="test3333333" localSheetId="35" hidden="1">#REF!</definedName>
    <definedName name="test3333333" localSheetId="36" hidden="1">#REF!</definedName>
    <definedName name="test3333333" localSheetId="38" hidden="1">#REF!</definedName>
    <definedName name="test3333333" localSheetId="41" hidden="1">#REF!</definedName>
    <definedName name="test3333333" localSheetId="42" hidden="1">#REF!</definedName>
    <definedName name="test3333333" localSheetId="43" hidden="1">#REF!</definedName>
    <definedName name="test3333333" localSheetId="45" hidden="1">#REF!</definedName>
    <definedName name="test3333333" hidden="1">#REF!</definedName>
    <definedName name="tt" localSheetId="1">#REF!</definedName>
    <definedName name="tt" localSheetId="2">#REF!</definedName>
    <definedName name="tt" localSheetId="4">#REF!</definedName>
    <definedName name="tt" localSheetId="6">#REF!</definedName>
    <definedName name="tt" localSheetId="8">#REF!</definedName>
    <definedName name="tt" localSheetId="10">#REF!</definedName>
    <definedName name="tt" localSheetId="11">#REF!</definedName>
    <definedName name="tt" localSheetId="12">#REF!</definedName>
    <definedName name="tt" localSheetId="13">#REF!</definedName>
    <definedName name="tt" localSheetId="14">#REF!</definedName>
    <definedName name="tt" localSheetId="15">#REF!</definedName>
    <definedName name="tt" localSheetId="16">#REF!</definedName>
    <definedName name="tt" localSheetId="17">#REF!</definedName>
    <definedName name="tt" localSheetId="18">#REF!</definedName>
    <definedName name="tt" localSheetId="19">#REF!</definedName>
    <definedName name="tt" localSheetId="20">#REF!</definedName>
    <definedName name="tt" localSheetId="22">#REF!</definedName>
    <definedName name="tt" localSheetId="21">#REF!</definedName>
    <definedName name="tt" localSheetId="23">#REF!</definedName>
    <definedName name="tt" localSheetId="24">#REF!</definedName>
    <definedName name="tt" localSheetId="25">#REF!</definedName>
    <definedName name="tt" localSheetId="26">#REF!</definedName>
    <definedName name="tt" localSheetId="27">#REF!</definedName>
    <definedName name="tt" localSheetId="28">#REF!</definedName>
    <definedName name="tt" localSheetId="29">#REF!</definedName>
    <definedName name="tt" localSheetId="30">#REF!</definedName>
    <definedName name="tt" localSheetId="31">#REF!</definedName>
    <definedName name="tt" localSheetId="32">#REF!</definedName>
    <definedName name="tt" localSheetId="33">#REF!</definedName>
    <definedName name="tt" localSheetId="34">#REF!</definedName>
    <definedName name="tt" localSheetId="35">#REF!</definedName>
    <definedName name="tt" localSheetId="36">#REF!</definedName>
    <definedName name="tt" localSheetId="38">#REF!</definedName>
    <definedName name="tt" localSheetId="41">#REF!</definedName>
    <definedName name="tt" localSheetId="42">#REF!</definedName>
    <definedName name="tt" localSheetId="43">#REF!</definedName>
    <definedName name="tt" localSheetId="45">#REF!</definedName>
    <definedName name="tt">#REF!</definedName>
    <definedName name="tttt" localSheetId="1" hidden="1">'[5]4.9'!#REF!</definedName>
    <definedName name="tttt" localSheetId="2" hidden="1">'[5]4.9'!#REF!</definedName>
    <definedName name="tttt" localSheetId="4" hidden="1">'[5]4.9'!#REF!</definedName>
    <definedName name="tttt" localSheetId="6" hidden="1">'[5]4.9'!#REF!</definedName>
    <definedName name="tttt" localSheetId="8" hidden="1">'[5]4.9'!#REF!</definedName>
    <definedName name="tttt" localSheetId="10" hidden="1">'[5]4.9'!#REF!</definedName>
    <definedName name="tttt" localSheetId="11" hidden="1">'[5]4.9'!#REF!</definedName>
    <definedName name="tttt" localSheetId="12" hidden="1">'[5]4.9'!#REF!</definedName>
    <definedName name="tttt" localSheetId="13" hidden="1">'[5]4.9'!#REF!</definedName>
    <definedName name="tttt" localSheetId="14" hidden="1">'[5]4.9'!#REF!</definedName>
    <definedName name="tttt" localSheetId="15" hidden="1">'[5]4.9'!#REF!</definedName>
    <definedName name="tttt" localSheetId="16" hidden="1">'[5]4.9'!#REF!</definedName>
    <definedName name="tttt" localSheetId="17" hidden="1">'[5]4.9'!#REF!</definedName>
    <definedName name="tttt" localSheetId="18" hidden="1">'[5]4.9'!#REF!</definedName>
    <definedName name="tttt" localSheetId="19" hidden="1">'[5]4.9'!#REF!</definedName>
    <definedName name="tttt" localSheetId="20" hidden="1">'[5]4.9'!#REF!</definedName>
    <definedName name="tttt" localSheetId="22" hidden="1">'[5]4.9'!#REF!</definedName>
    <definedName name="tttt" localSheetId="21" hidden="1">'[5]4.9'!#REF!</definedName>
    <definedName name="tttt" localSheetId="23" hidden="1">'[5]4.9'!#REF!</definedName>
    <definedName name="tttt" localSheetId="24" hidden="1">'[5]4.9'!#REF!</definedName>
    <definedName name="tttt" localSheetId="25" hidden="1">'[5]4.9'!#REF!</definedName>
    <definedName name="tttt" localSheetId="26" hidden="1">'[5]4.9'!#REF!</definedName>
    <definedName name="tttt" localSheetId="27" hidden="1">'[5]4.9'!#REF!</definedName>
    <definedName name="tttt" localSheetId="28" hidden="1">'[5]4.9'!#REF!</definedName>
    <definedName name="tttt" localSheetId="29" hidden="1">'[5]4.9'!#REF!</definedName>
    <definedName name="tttt" localSheetId="30" hidden="1">'[5]4.9'!#REF!</definedName>
    <definedName name="tttt" localSheetId="31" hidden="1">'[5]4.9'!#REF!</definedName>
    <definedName name="tttt" localSheetId="32" hidden="1">'[5]4.9'!#REF!</definedName>
    <definedName name="tttt" localSheetId="33" hidden="1">'[5]4.9'!#REF!</definedName>
    <definedName name="tttt" localSheetId="34" hidden="1">'[5]4.9'!#REF!</definedName>
    <definedName name="tttt" localSheetId="35" hidden="1">'[5]4.9'!#REF!</definedName>
    <definedName name="tttt" localSheetId="36" hidden="1">'[5]4.9'!#REF!</definedName>
    <definedName name="tttt" localSheetId="38" hidden="1">'[5]4.9'!#REF!</definedName>
    <definedName name="tttt" localSheetId="41" hidden="1">'[5]4.9'!#REF!</definedName>
    <definedName name="tttt" localSheetId="42" hidden="1">'[5]4.9'!#REF!</definedName>
    <definedName name="tttt" localSheetId="43" hidden="1">'[5]4.9'!#REF!</definedName>
    <definedName name="tttt" localSheetId="45" hidden="1">'[5]4.9'!#REF!</definedName>
    <definedName name="tttt" hidden="1">'[5]4.9'!#REF!</definedName>
    <definedName name="tttww" localSheetId="1">#REF!</definedName>
    <definedName name="tttww" localSheetId="2">#REF!</definedName>
    <definedName name="tttww" localSheetId="4">#REF!</definedName>
    <definedName name="tttww" localSheetId="6">#REF!</definedName>
    <definedName name="tttww" localSheetId="8">#REF!</definedName>
    <definedName name="tttww" localSheetId="10">#REF!</definedName>
    <definedName name="tttww" localSheetId="11">#REF!</definedName>
    <definedName name="tttww" localSheetId="12">#REF!</definedName>
    <definedName name="tttww" localSheetId="13">#REF!</definedName>
    <definedName name="tttww" localSheetId="14">#REF!</definedName>
    <definedName name="tttww" localSheetId="15">#REF!</definedName>
    <definedName name="tttww" localSheetId="16">#REF!</definedName>
    <definedName name="tttww" localSheetId="17">#REF!</definedName>
    <definedName name="tttww" localSheetId="18">#REF!</definedName>
    <definedName name="tttww" localSheetId="19">#REF!</definedName>
    <definedName name="tttww" localSheetId="20">#REF!</definedName>
    <definedName name="tttww" localSheetId="22">#REF!</definedName>
    <definedName name="tttww" localSheetId="21">#REF!</definedName>
    <definedName name="tttww" localSheetId="23">#REF!</definedName>
    <definedName name="tttww" localSheetId="24">#REF!</definedName>
    <definedName name="tttww" localSheetId="25">#REF!</definedName>
    <definedName name="tttww" localSheetId="26">#REF!</definedName>
    <definedName name="tttww" localSheetId="27">#REF!</definedName>
    <definedName name="tttww" localSheetId="28">#REF!</definedName>
    <definedName name="tttww" localSheetId="29">#REF!</definedName>
    <definedName name="tttww" localSheetId="30">#REF!</definedName>
    <definedName name="tttww" localSheetId="31">#REF!</definedName>
    <definedName name="tttww" localSheetId="32">#REF!</definedName>
    <definedName name="tttww" localSheetId="33">#REF!</definedName>
    <definedName name="tttww" localSheetId="34">#REF!</definedName>
    <definedName name="tttww" localSheetId="35">#REF!</definedName>
    <definedName name="tttww" localSheetId="36">#REF!</definedName>
    <definedName name="tttww" localSheetId="38">#REF!</definedName>
    <definedName name="tttww" localSheetId="41">#REF!</definedName>
    <definedName name="tttww" localSheetId="42">#REF!</definedName>
    <definedName name="tttww" localSheetId="43">#REF!</definedName>
    <definedName name="tttww" localSheetId="45">#REF!</definedName>
    <definedName name="tttww">#REF!</definedName>
    <definedName name="u" localSheetId="1">#REF!</definedName>
    <definedName name="u" localSheetId="2">#REF!</definedName>
    <definedName name="u" localSheetId="4">#REF!</definedName>
    <definedName name="u" localSheetId="6">#REF!</definedName>
    <definedName name="u" localSheetId="8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 localSheetId="14">#REF!</definedName>
    <definedName name="u" localSheetId="15">#REF!</definedName>
    <definedName name="u" localSheetId="16">#REF!</definedName>
    <definedName name="u" localSheetId="17">#REF!</definedName>
    <definedName name="u" localSheetId="18">#REF!</definedName>
    <definedName name="u" localSheetId="19">#REF!</definedName>
    <definedName name="u" localSheetId="20">#REF!</definedName>
    <definedName name="u" localSheetId="22">#REF!</definedName>
    <definedName name="u" localSheetId="21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33">#REF!</definedName>
    <definedName name="u" localSheetId="34">#REF!</definedName>
    <definedName name="u" localSheetId="35">#REF!</definedName>
    <definedName name="u" localSheetId="36">#REF!</definedName>
    <definedName name="u" localSheetId="38">#REF!</definedName>
    <definedName name="u" localSheetId="41">#REF!</definedName>
    <definedName name="u" localSheetId="42">#REF!</definedName>
    <definedName name="u" localSheetId="43">#REF!</definedName>
    <definedName name="u" localSheetId="45">#REF!</definedName>
    <definedName name="u">#REF!</definedName>
    <definedName name="umum" localSheetId="1">#REF!</definedName>
    <definedName name="umum" localSheetId="2">#REF!</definedName>
    <definedName name="umum" localSheetId="4">#REF!</definedName>
    <definedName name="umum" localSheetId="6">#REF!</definedName>
    <definedName name="umum" localSheetId="8">#REF!</definedName>
    <definedName name="umum" localSheetId="10">#REF!</definedName>
    <definedName name="umum" localSheetId="11">#REF!</definedName>
    <definedName name="umum" localSheetId="12">#REF!</definedName>
    <definedName name="umum" localSheetId="13">#REF!</definedName>
    <definedName name="umum" localSheetId="14">#REF!</definedName>
    <definedName name="umum" localSheetId="15">#REF!</definedName>
    <definedName name="umum" localSheetId="16">#REF!</definedName>
    <definedName name="umum" localSheetId="17">#REF!</definedName>
    <definedName name="umum" localSheetId="18">#REF!</definedName>
    <definedName name="umum" localSheetId="19">#REF!</definedName>
    <definedName name="umum" localSheetId="20">#REF!</definedName>
    <definedName name="umum" localSheetId="22">#REF!</definedName>
    <definedName name="umum" localSheetId="21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33">#REF!</definedName>
    <definedName name="umum" localSheetId="34">#REF!</definedName>
    <definedName name="umum" localSheetId="35">#REF!</definedName>
    <definedName name="umum" localSheetId="36">#REF!</definedName>
    <definedName name="umum" localSheetId="38">#REF!</definedName>
    <definedName name="umum" localSheetId="41">#REF!</definedName>
    <definedName name="umum" localSheetId="42">#REF!</definedName>
    <definedName name="umum" localSheetId="43">#REF!</definedName>
    <definedName name="umum" localSheetId="45">#REF!</definedName>
    <definedName name="umum">#REF!</definedName>
    <definedName name="uuu" localSheetId="1" hidden="1">#REF!</definedName>
    <definedName name="uuu" localSheetId="2" hidden="1">#REF!</definedName>
    <definedName name="uuu" localSheetId="4" hidden="1">#REF!</definedName>
    <definedName name="uuu" localSheetId="6" hidden="1">#REF!</definedName>
    <definedName name="uuu" localSheetId="8" hidden="1">#REF!</definedName>
    <definedName name="uuu" localSheetId="10" hidden="1">#REF!</definedName>
    <definedName name="uuu" localSheetId="11" hidden="1">#REF!</definedName>
    <definedName name="uuu" localSheetId="12" hidden="1">#REF!</definedName>
    <definedName name="uuu" localSheetId="13" hidden="1">#REF!</definedName>
    <definedName name="uuu" localSheetId="14" hidden="1">#REF!</definedName>
    <definedName name="uuu" localSheetId="15" hidden="1">#REF!</definedName>
    <definedName name="uuu" localSheetId="16" hidden="1">#REF!</definedName>
    <definedName name="uuu" localSheetId="17" hidden="1">#REF!</definedName>
    <definedName name="uuu" localSheetId="18" hidden="1">#REF!</definedName>
    <definedName name="uuu" localSheetId="19" hidden="1">#REF!</definedName>
    <definedName name="uuu" localSheetId="20" hidden="1">#REF!</definedName>
    <definedName name="uuu" localSheetId="22" hidden="1">#REF!</definedName>
    <definedName name="uuu" localSheetId="21" hidden="1">#REF!</definedName>
    <definedName name="uuu" localSheetId="23" hidden="1">#REF!</definedName>
    <definedName name="uuu" localSheetId="24" hidden="1">#REF!</definedName>
    <definedName name="uuu" localSheetId="25" hidden="1">#REF!</definedName>
    <definedName name="uuu" localSheetId="26" hidden="1">#REF!</definedName>
    <definedName name="uuu" localSheetId="27" hidden="1">#REF!</definedName>
    <definedName name="uuu" localSheetId="28" hidden="1">#REF!</definedName>
    <definedName name="uuu" localSheetId="29" hidden="1">#REF!</definedName>
    <definedName name="uuu" localSheetId="30" hidden="1">#REF!</definedName>
    <definedName name="uuu" localSheetId="31" hidden="1">#REF!</definedName>
    <definedName name="uuu" localSheetId="32" hidden="1">#REF!</definedName>
    <definedName name="uuu" localSheetId="33" hidden="1">#REF!</definedName>
    <definedName name="uuu" localSheetId="34" hidden="1">#REF!</definedName>
    <definedName name="uuu" localSheetId="35" hidden="1">#REF!</definedName>
    <definedName name="uuu" localSheetId="36" hidden="1">#REF!</definedName>
    <definedName name="uuu" localSheetId="38" hidden="1">#REF!</definedName>
    <definedName name="uuu" localSheetId="41" hidden="1">#REF!</definedName>
    <definedName name="uuu" localSheetId="42" hidden="1">#REF!</definedName>
    <definedName name="uuu" localSheetId="43" hidden="1">#REF!</definedName>
    <definedName name="uuu" localSheetId="45" hidden="1">#REF!</definedName>
    <definedName name="uuu" hidden="1">#REF!</definedName>
    <definedName name="uuuuu" localSheetId="1">#REF!</definedName>
    <definedName name="uuuuu" localSheetId="2">#REF!</definedName>
    <definedName name="uuuuu" localSheetId="4">#REF!</definedName>
    <definedName name="uuuuu" localSheetId="6">#REF!</definedName>
    <definedName name="uuuuu" localSheetId="8">#REF!</definedName>
    <definedName name="uuuuu" localSheetId="10">#REF!</definedName>
    <definedName name="uuuuu" localSheetId="11">#REF!</definedName>
    <definedName name="uuuuu" localSheetId="12">#REF!</definedName>
    <definedName name="uuuuu" localSheetId="13">#REF!</definedName>
    <definedName name="uuuuu" localSheetId="14">#REF!</definedName>
    <definedName name="uuuuu" localSheetId="15">#REF!</definedName>
    <definedName name="uuuuu" localSheetId="16">#REF!</definedName>
    <definedName name="uuuuu" localSheetId="17">#REF!</definedName>
    <definedName name="uuuuu" localSheetId="18">#REF!</definedName>
    <definedName name="uuuuu" localSheetId="19">#REF!</definedName>
    <definedName name="uuuuu" localSheetId="20">#REF!</definedName>
    <definedName name="uuuuu" localSheetId="22">#REF!</definedName>
    <definedName name="uuuuu" localSheetId="21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33">#REF!</definedName>
    <definedName name="uuuuu" localSheetId="34">#REF!</definedName>
    <definedName name="uuuuu" localSheetId="35">#REF!</definedName>
    <definedName name="uuuuu" localSheetId="36">#REF!</definedName>
    <definedName name="uuuuu" localSheetId="38">#REF!</definedName>
    <definedName name="uuuuu" localSheetId="41">#REF!</definedName>
    <definedName name="uuuuu" localSheetId="42">#REF!</definedName>
    <definedName name="uuuuu" localSheetId="43">#REF!</definedName>
    <definedName name="uuuuu" localSheetId="45">#REF!</definedName>
    <definedName name="uuuuu">#REF!</definedName>
    <definedName name="v" localSheetId="1" hidden="1">'[5]4.3'!#REF!</definedName>
    <definedName name="v" localSheetId="2" hidden="1">'[5]4.3'!#REF!</definedName>
    <definedName name="v" localSheetId="4" hidden="1">'[5]4.3'!#REF!</definedName>
    <definedName name="v" localSheetId="6" hidden="1">'[5]4.3'!#REF!</definedName>
    <definedName name="v" localSheetId="8" hidden="1">'[5]4.3'!#REF!</definedName>
    <definedName name="v" localSheetId="10" hidden="1">'[5]4.3'!#REF!</definedName>
    <definedName name="v" localSheetId="11" hidden="1">'[5]4.3'!#REF!</definedName>
    <definedName name="v" localSheetId="12" hidden="1">'[5]4.3'!#REF!</definedName>
    <definedName name="v" localSheetId="13" hidden="1">'[5]4.3'!#REF!</definedName>
    <definedName name="v" localSheetId="14" hidden="1">'[5]4.3'!#REF!</definedName>
    <definedName name="v" localSheetId="15" hidden="1">'[5]4.3'!#REF!</definedName>
    <definedName name="v" localSheetId="16" hidden="1">'[5]4.3'!#REF!</definedName>
    <definedName name="v" localSheetId="17" hidden="1">'[5]4.3'!#REF!</definedName>
    <definedName name="v" localSheetId="18" hidden="1">'[5]4.3'!#REF!</definedName>
    <definedName name="v" localSheetId="19" hidden="1">'[5]4.3'!#REF!</definedName>
    <definedName name="v" localSheetId="20" hidden="1">'[5]4.3'!#REF!</definedName>
    <definedName name="v" localSheetId="22" hidden="1">'[5]4.3'!#REF!</definedName>
    <definedName name="v" localSheetId="21" hidden="1">'[5]4.3'!#REF!</definedName>
    <definedName name="v" localSheetId="23" hidden="1">'[5]4.3'!#REF!</definedName>
    <definedName name="v" localSheetId="24" hidden="1">'[5]4.3'!#REF!</definedName>
    <definedName name="v" localSheetId="25" hidden="1">'[5]4.3'!#REF!</definedName>
    <definedName name="v" localSheetId="26" hidden="1">'[5]4.3'!#REF!</definedName>
    <definedName name="v" localSheetId="27" hidden="1">'[5]4.3'!#REF!</definedName>
    <definedName name="v" localSheetId="28" hidden="1">'[5]4.3'!#REF!</definedName>
    <definedName name="v" localSheetId="29" hidden="1">'[5]4.3'!#REF!</definedName>
    <definedName name="v" localSheetId="30" hidden="1">'[5]4.3'!#REF!</definedName>
    <definedName name="v" localSheetId="31" hidden="1">'[5]4.3'!#REF!</definedName>
    <definedName name="v" localSheetId="32" hidden="1">'[5]4.3'!#REF!</definedName>
    <definedName name="v" localSheetId="33" hidden="1">'[5]4.3'!#REF!</definedName>
    <definedName name="v" localSheetId="34" hidden="1">'[5]4.3'!#REF!</definedName>
    <definedName name="v" localSheetId="35" hidden="1">'[5]4.3'!#REF!</definedName>
    <definedName name="v" localSheetId="36" hidden="1">'[5]4.3'!#REF!</definedName>
    <definedName name="v" localSheetId="38" hidden="1">'[5]4.3'!#REF!</definedName>
    <definedName name="v" localSheetId="41" hidden="1">'[5]4.3'!#REF!</definedName>
    <definedName name="v" localSheetId="42" hidden="1">'[5]4.3'!#REF!</definedName>
    <definedName name="v" localSheetId="43" hidden="1">'[5]4.3'!#REF!</definedName>
    <definedName name="v" localSheetId="45" hidden="1">'[5]4.3'!#REF!</definedName>
    <definedName name="v" hidden="1">'[5]4.3'!#REF!</definedName>
    <definedName name="vbcbvc" localSheetId="1">#REF!</definedName>
    <definedName name="vbcbvc" localSheetId="2">#REF!</definedName>
    <definedName name="vbcbvc" localSheetId="4">#REF!</definedName>
    <definedName name="vbcbvc" localSheetId="6">#REF!</definedName>
    <definedName name="vbcbvc" localSheetId="8">#REF!</definedName>
    <definedName name="vbcbvc" localSheetId="10">#REF!</definedName>
    <definedName name="vbcbvc" localSheetId="11">#REF!</definedName>
    <definedName name="vbcbvc" localSheetId="12">#REF!</definedName>
    <definedName name="vbcbvc" localSheetId="13">#REF!</definedName>
    <definedName name="vbcbvc" localSheetId="14">#REF!</definedName>
    <definedName name="vbcbvc" localSheetId="15">#REF!</definedName>
    <definedName name="vbcbvc" localSheetId="16">#REF!</definedName>
    <definedName name="vbcbvc" localSheetId="17">#REF!</definedName>
    <definedName name="vbcbvc" localSheetId="18">#REF!</definedName>
    <definedName name="vbcbvc" localSheetId="19">#REF!</definedName>
    <definedName name="vbcbvc" localSheetId="20">#REF!</definedName>
    <definedName name="vbcbvc" localSheetId="22">#REF!</definedName>
    <definedName name="vbcbvc" localSheetId="21">#REF!</definedName>
    <definedName name="vbcbvc" localSheetId="23">#REF!</definedName>
    <definedName name="vbcbvc" localSheetId="24">#REF!</definedName>
    <definedName name="vbcbvc" localSheetId="25">#REF!</definedName>
    <definedName name="vbcbvc" localSheetId="26">#REF!</definedName>
    <definedName name="vbcbvc" localSheetId="27">#REF!</definedName>
    <definedName name="vbcbvc" localSheetId="28">#REF!</definedName>
    <definedName name="vbcbvc" localSheetId="29">#REF!</definedName>
    <definedName name="vbcbvc" localSheetId="30">#REF!</definedName>
    <definedName name="vbcbvc" localSheetId="31">#REF!</definedName>
    <definedName name="vbcbvc" localSheetId="32">#REF!</definedName>
    <definedName name="vbcbvc" localSheetId="33">#REF!</definedName>
    <definedName name="vbcbvc" localSheetId="34">#REF!</definedName>
    <definedName name="vbcbvc" localSheetId="35">#REF!</definedName>
    <definedName name="vbcbvc" localSheetId="36">#REF!</definedName>
    <definedName name="vbcbvc" localSheetId="38">#REF!</definedName>
    <definedName name="vbcbvc" localSheetId="41">#REF!</definedName>
    <definedName name="vbcbvc" localSheetId="42">#REF!</definedName>
    <definedName name="vbcbvc" localSheetId="43">#REF!</definedName>
    <definedName name="vbcbvc" localSheetId="45">#REF!</definedName>
    <definedName name="vbcbvc">#REF!</definedName>
    <definedName name="vbv" localSheetId="1">#REF!</definedName>
    <definedName name="vbv" localSheetId="2">#REF!</definedName>
    <definedName name="vbv" localSheetId="4">#REF!</definedName>
    <definedName name="vbv" localSheetId="6">#REF!</definedName>
    <definedName name="vbv" localSheetId="8">#REF!</definedName>
    <definedName name="vbv" localSheetId="10">#REF!</definedName>
    <definedName name="vbv" localSheetId="11">#REF!</definedName>
    <definedName name="vbv" localSheetId="12">#REF!</definedName>
    <definedName name="vbv" localSheetId="13">#REF!</definedName>
    <definedName name="vbv" localSheetId="14">#REF!</definedName>
    <definedName name="vbv" localSheetId="15">#REF!</definedName>
    <definedName name="vbv" localSheetId="16">#REF!</definedName>
    <definedName name="vbv" localSheetId="17">#REF!</definedName>
    <definedName name="vbv" localSheetId="18">#REF!</definedName>
    <definedName name="vbv" localSheetId="19">#REF!</definedName>
    <definedName name="vbv" localSheetId="20">#REF!</definedName>
    <definedName name="vbv" localSheetId="22">#REF!</definedName>
    <definedName name="vbv" localSheetId="21">#REF!</definedName>
    <definedName name="vbv" localSheetId="23">#REF!</definedName>
    <definedName name="vbv" localSheetId="24">#REF!</definedName>
    <definedName name="vbv" localSheetId="25">#REF!</definedName>
    <definedName name="vbv" localSheetId="26">#REF!</definedName>
    <definedName name="vbv" localSheetId="27">#REF!</definedName>
    <definedName name="vbv" localSheetId="28">#REF!</definedName>
    <definedName name="vbv" localSheetId="29">#REF!</definedName>
    <definedName name="vbv" localSheetId="30">#REF!</definedName>
    <definedName name="vbv" localSheetId="31">#REF!</definedName>
    <definedName name="vbv" localSheetId="32">#REF!</definedName>
    <definedName name="vbv" localSheetId="33">#REF!</definedName>
    <definedName name="vbv" localSheetId="34">#REF!</definedName>
    <definedName name="vbv" localSheetId="35">#REF!</definedName>
    <definedName name="vbv" localSheetId="36">#REF!</definedName>
    <definedName name="vbv" localSheetId="38">#REF!</definedName>
    <definedName name="vbv" localSheetId="41">#REF!</definedName>
    <definedName name="vbv" localSheetId="42">#REF!</definedName>
    <definedName name="vbv" localSheetId="43">#REF!</definedName>
    <definedName name="vbv" localSheetId="45">#REF!</definedName>
    <definedName name="vbv">#REF!</definedName>
    <definedName name="vcb" localSheetId="1">#REF!</definedName>
    <definedName name="vcb" localSheetId="2">#REF!</definedName>
    <definedName name="vcb" localSheetId="4">#REF!</definedName>
    <definedName name="vcb" localSheetId="6">#REF!</definedName>
    <definedName name="vcb" localSheetId="8">#REF!</definedName>
    <definedName name="vcb" localSheetId="10">#REF!</definedName>
    <definedName name="vcb" localSheetId="11">#REF!</definedName>
    <definedName name="vcb" localSheetId="12">#REF!</definedName>
    <definedName name="vcb" localSheetId="13">#REF!</definedName>
    <definedName name="vcb" localSheetId="14">#REF!</definedName>
    <definedName name="vcb" localSheetId="15">#REF!</definedName>
    <definedName name="vcb" localSheetId="16">#REF!</definedName>
    <definedName name="vcb" localSheetId="17">#REF!</definedName>
    <definedName name="vcb" localSheetId="18">#REF!</definedName>
    <definedName name="vcb" localSheetId="19">#REF!</definedName>
    <definedName name="vcb" localSheetId="20">#REF!</definedName>
    <definedName name="vcb" localSheetId="22">#REF!</definedName>
    <definedName name="vcb" localSheetId="21">#REF!</definedName>
    <definedName name="vcb" localSheetId="23">#REF!</definedName>
    <definedName name="vcb" localSheetId="24">#REF!</definedName>
    <definedName name="vcb" localSheetId="25">#REF!</definedName>
    <definedName name="vcb" localSheetId="26">#REF!</definedName>
    <definedName name="vcb" localSheetId="27">#REF!</definedName>
    <definedName name="vcb" localSheetId="28">#REF!</definedName>
    <definedName name="vcb" localSheetId="29">#REF!</definedName>
    <definedName name="vcb" localSheetId="30">#REF!</definedName>
    <definedName name="vcb" localSheetId="31">#REF!</definedName>
    <definedName name="vcb" localSheetId="32">#REF!</definedName>
    <definedName name="vcb" localSheetId="33">#REF!</definedName>
    <definedName name="vcb" localSheetId="34">#REF!</definedName>
    <definedName name="vcb" localSheetId="35">#REF!</definedName>
    <definedName name="vcb" localSheetId="36">#REF!</definedName>
    <definedName name="vcb" localSheetId="38">#REF!</definedName>
    <definedName name="vcb" localSheetId="41">#REF!</definedName>
    <definedName name="vcb" localSheetId="42">#REF!</definedName>
    <definedName name="vcb" localSheetId="43">#REF!</definedName>
    <definedName name="vcb" localSheetId="45">#REF!</definedName>
    <definedName name="vcb">#REF!</definedName>
    <definedName name="vcc" localSheetId="1">#REF!</definedName>
    <definedName name="vcc" localSheetId="2">#REF!</definedName>
    <definedName name="vcc" localSheetId="4">#REF!</definedName>
    <definedName name="vcc" localSheetId="6">#REF!</definedName>
    <definedName name="vcc" localSheetId="8">#REF!</definedName>
    <definedName name="vcc" localSheetId="10">#REF!</definedName>
    <definedName name="vcc" localSheetId="11">#REF!</definedName>
    <definedName name="vcc" localSheetId="12">#REF!</definedName>
    <definedName name="vcc" localSheetId="13">#REF!</definedName>
    <definedName name="vcc" localSheetId="14">#REF!</definedName>
    <definedName name="vcc" localSheetId="15">#REF!</definedName>
    <definedName name="vcc" localSheetId="16">#REF!</definedName>
    <definedName name="vcc" localSheetId="17">#REF!</definedName>
    <definedName name="vcc" localSheetId="18">#REF!</definedName>
    <definedName name="vcc" localSheetId="19">#REF!</definedName>
    <definedName name="vcc" localSheetId="20">#REF!</definedName>
    <definedName name="vcc" localSheetId="22">#REF!</definedName>
    <definedName name="vcc" localSheetId="21">#REF!</definedName>
    <definedName name="vcc" localSheetId="23">#REF!</definedName>
    <definedName name="vcc" localSheetId="24">#REF!</definedName>
    <definedName name="vcc" localSheetId="25">#REF!</definedName>
    <definedName name="vcc" localSheetId="26">#REF!</definedName>
    <definedName name="vcc" localSheetId="27">#REF!</definedName>
    <definedName name="vcc" localSheetId="28">#REF!</definedName>
    <definedName name="vcc" localSheetId="29">#REF!</definedName>
    <definedName name="vcc" localSheetId="30">#REF!</definedName>
    <definedName name="vcc" localSheetId="31">#REF!</definedName>
    <definedName name="vcc" localSheetId="32">#REF!</definedName>
    <definedName name="vcc" localSheetId="33">#REF!</definedName>
    <definedName name="vcc" localSheetId="34">#REF!</definedName>
    <definedName name="vcc" localSheetId="35">#REF!</definedName>
    <definedName name="vcc" localSheetId="36">#REF!</definedName>
    <definedName name="vcc" localSheetId="38">#REF!</definedName>
    <definedName name="vcc" localSheetId="41">#REF!</definedName>
    <definedName name="vcc" localSheetId="42">#REF!</definedName>
    <definedName name="vcc" localSheetId="43">#REF!</definedName>
    <definedName name="vcc" localSheetId="45">#REF!</definedName>
    <definedName name="vcc">#REF!</definedName>
    <definedName name="vcvc" localSheetId="1">#REF!</definedName>
    <definedName name="vcvc" localSheetId="2">#REF!</definedName>
    <definedName name="vcvc" localSheetId="4">#REF!</definedName>
    <definedName name="vcvc" localSheetId="6">#REF!</definedName>
    <definedName name="vcvc" localSheetId="8">#REF!</definedName>
    <definedName name="vcvc" localSheetId="10">#REF!</definedName>
    <definedName name="vcvc" localSheetId="11">#REF!</definedName>
    <definedName name="vcvc" localSheetId="12">#REF!</definedName>
    <definedName name="vcvc" localSheetId="13">#REF!</definedName>
    <definedName name="vcvc" localSheetId="14">#REF!</definedName>
    <definedName name="vcvc" localSheetId="15">#REF!</definedName>
    <definedName name="vcvc" localSheetId="16">#REF!</definedName>
    <definedName name="vcvc" localSheetId="17">#REF!</definedName>
    <definedName name="vcvc" localSheetId="18">#REF!</definedName>
    <definedName name="vcvc" localSheetId="19">#REF!</definedName>
    <definedName name="vcvc" localSheetId="20">#REF!</definedName>
    <definedName name="vcvc" localSheetId="22">#REF!</definedName>
    <definedName name="vcvc" localSheetId="21">#REF!</definedName>
    <definedName name="vcvc" localSheetId="23">#REF!</definedName>
    <definedName name="vcvc" localSheetId="24">#REF!</definedName>
    <definedName name="vcvc" localSheetId="25">#REF!</definedName>
    <definedName name="vcvc" localSheetId="26">#REF!</definedName>
    <definedName name="vcvc" localSheetId="27">#REF!</definedName>
    <definedName name="vcvc" localSheetId="28">#REF!</definedName>
    <definedName name="vcvc" localSheetId="29">#REF!</definedName>
    <definedName name="vcvc" localSheetId="30">#REF!</definedName>
    <definedName name="vcvc" localSheetId="31">#REF!</definedName>
    <definedName name="vcvc" localSheetId="32">#REF!</definedName>
    <definedName name="vcvc" localSheetId="33">#REF!</definedName>
    <definedName name="vcvc" localSheetId="34">#REF!</definedName>
    <definedName name="vcvc" localSheetId="35">#REF!</definedName>
    <definedName name="vcvc" localSheetId="36">#REF!</definedName>
    <definedName name="vcvc" localSheetId="38">#REF!</definedName>
    <definedName name="vcvc" localSheetId="41">#REF!</definedName>
    <definedName name="vcvc" localSheetId="42">#REF!</definedName>
    <definedName name="vcvc" localSheetId="43">#REF!</definedName>
    <definedName name="vcvc" localSheetId="45">#REF!</definedName>
    <definedName name="vcvc">#REF!</definedName>
    <definedName name="vcx" localSheetId="1">#REF!</definedName>
    <definedName name="vcx" localSheetId="2">#REF!</definedName>
    <definedName name="vcx" localSheetId="4">#REF!</definedName>
    <definedName name="vcx" localSheetId="6">#REF!</definedName>
    <definedName name="vcx" localSheetId="8">#REF!</definedName>
    <definedName name="vcx" localSheetId="10">#REF!</definedName>
    <definedName name="vcx" localSheetId="11">#REF!</definedName>
    <definedName name="vcx" localSheetId="12">#REF!</definedName>
    <definedName name="vcx" localSheetId="13">#REF!</definedName>
    <definedName name="vcx" localSheetId="14">#REF!</definedName>
    <definedName name="vcx" localSheetId="15">#REF!</definedName>
    <definedName name="vcx" localSheetId="16">#REF!</definedName>
    <definedName name="vcx" localSheetId="17">#REF!</definedName>
    <definedName name="vcx" localSheetId="18">#REF!</definedName>
    <definedName name="vcx" localSheetId="19">#REF!</definedName>
    <definedName name="vcx" localSheetId="20">#REF!</definedName>
    <definedName name="vcx" localSheetId="22">#REF!</definedName>
    <definedName name="vcx" localSheetId="21">#REF!</definedName>
    <definedName name="vcx" localSheetId="23">#REF!</definedName>
    <definedName name="vcx" localSheetId="24">#REF!</definedName>
    <definedName name="vcx" localSheetId="25">#REF!</definedName>
    <definedName name="vcx" localSheetId="26">#REF!</definedName>
    <definedName name="vcx" localSheetId="27">#REF!</definedName>
    <definedName name="vcx" localSheetId="28">#REF!</definedName>
    <definedName name="vcx" localSheetId="29">#REF!</definedName>
    <definedName name="vcx" localSheetId="30">#REF!</definedName>
    <definedName name="vcx" localSheetId="31">#REF!</definedName>
    <definedName name="vcx" localSheetId="32">#REF!</definedName>
    <definedName name="vcx" localSheetId="33">#REF!</definedName>
    <definedName name="vcx" localSheetId="34">#REF!</definedName>
    <definedName name="vcx" localSheetId="35">#REF!</definedName>
    <definedName name="vcx" localSheetId="36">#REF!</definedName>
    <definedName name="vcx" localSheetId="38">#REF!</definedName>
    <definedName name="vcx" localSheetId="41">#REF!</definedName>
    <definedName name="vcx" localSheetId="42">#REF!</definedName>
    <definedName name="vcx" localSheetId="43">#REF!</definedName>
    <definedName name="vcx" localSheetId="45">#REF!</definedName>
    <definedName name="vcx">#REF!</definedName>
    <definedName name="vdfvd" localSheetId="1" hidden="1">#REF!</definedName>
    <definedName name="vdfvd" localSheetId="2" hidden="1">#REF!</definedName>
    <definedName name="vdfvd" localSheetId="4" hidden="1">#REF!</definedName>
    <definedName name="vdfvd" localSheetId="6" hidden="1">#REF!</definedName>
    <definedName name="vdfvd" localSheetId="8" hidden="1">#REF!</definedName>
    <definedName name="vdfvd" localSheetId="10" hidden="1">#REF!</definedName>
    <definedName name="vdfvd" localSheetId="11" hidden="1">#REF!</definedName>
    <definedName name="vdfvd" localSheetId="12" hidden="1">#REF!</definedName>
    <definedName name="vdfvd" localSheetId="13" hidden="1">#REF!</definedName>
    <definedName name="vdfvd" localSheetId="14" hidden="1">#REF!</definedName>
    <definedName name="vdfvd" localSheetId="15" hidden="1">#REF!</definedName>
    <definedName name="vdfvd" localSheetId="16" hidden="1">#REF!</definedName>
    <definedName name="vdfvd" localSheetId="17" hidden="1">#REF!</definedName>
    <definedName name="vdfvd" localSheetId="18" hidden="1">#REF!</definedName>
    <definedName name="vdfvd" localSheetId="19" hidden="1">#REF!</definedName>
    <definedName name="vdfvd" localSheetId="20" hidden="1">#REF!</definedName>
    <definedName name="vdfvd" localSheetId="22" hidden="1">#REF!</definedName>
    <definedName name="vdfvd" localSheetId="21" hidden="1">#REF!</definedName>
    <definedName name="vdfvd" localSheetId="23" hidden="1">#REF!</definedName>
    <definedName name="vdfvd" localSheetId="24" hidden="1">#REF!</definedName>
    <definedName name="vdfvd" localSheetId="25" hidden="1">#REF!</definedName>
    <definedName name="vdfvd" localSheetId="26" hidden="1">#REF!</definedName>
    <definedName name="vdfvd" localSheetId="27" hidden="1">#REF!</definedName>
    <definedName name="vdfvd" localSheetId="28" hidden="1">#REF!</definedName>
    <definedName name="vdfvd" localSheetId="29" hidden="1">#REF!</definedName>
    <definedName name="vdfvd" localSheetId="30" hidden="1">#REF!</definedName>
    <definedName name="vdfvd" localSheetId="31" hidden="1">#REF!</definedName>
    <definedName name="vdfvd" localSheetId="32" hidden="1">#REF!</definedName>
    <definedName name="vdfvd" localSheetId="33" hidden="1">#REF!</definedName>
    <definedName name="vdfvd" localSheetId="34" hidden="1">#REF!</definedName>
    <definedName name="vdfvd" localSheetId="35" hidden="1">#REF!</definedName>
    <definedName name="vdfvd" localSheetId="36" hidden="1">#REF!</definedName>
    <definedName name="vdfvd" localSheetId="38" hidden="1">#REF!</definedName>
    <definedName name="vdfvd" localSheetId="41" hidden="1">#REF!</definedName>
    <definedName name="vdfvd" localSheetId="42" hidden="1">#REF!</definedName>
    <definedName name="vdfvd" localSheetId="43" hidden="1">#REF!</definedName>
    <definedName name="vdfvd" localSheetId="45" hidden="1">#REF!</definedName>
    <definedName name="vdfvd" hidden="1">#REF!</definedName>
    <definedName name="w" localSheetId="1">#REF!</definedName>
    <definedName name="w" localSheetId="2">#REF!</definedName>
    <definedName name="w" localSheetId="4">#REF!</definedName>
    <definedName name="w" localSheetId="6">#REF!</definedName>
    <definedName name="w" localSheetId="8">#REF!</definedName>
    <definedName name="w" localSheetId="10">#REF!</definedName>
    <definedName name="w" localSheetId="11">#REF!</definedName>
    <definedName name="w" localSheetId="12">#REF!</definedName>
    <definedName name="w" localSheetId="13">#REF!</definedName>
    <definedName name="w" localSheetId="14">#REF!</definedName>
    <definedName name="w" localSheetId="15">#REF!</definedName>
    <definedName name="w" localSheetId="16">#REF!</definedName>
    <definedName name="w" localSheetId="17">#REF!</definedName>
    <definedName name="w" localSheetId="18">#REF!</definedName>
    <definedName name="w" localSheetId="19">#REF!</definedName>
    <definedName name="w" localSheetId="20">#REF!</definedName>
    <definedName name="w" localSheetId="22">#REF!</definedName>
    <definedName name="w" localSheetId="21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33">#REF!</definedName>
    <definedName name="w" localSheetId="34">#REF!</definedName>
    <definedName name="w" localSheetId="35">#REF!</definedName>
    <definedName name="w" localSheetId="36">#REF!</definedName>
    <definedName name="w" localSheetId="38">#REF!</definedName>
    <definedName name="w" localSheetId="41">#REF!</definedName>
    <definedName name="w" localSheetId="42">#REF!</definedName>
    <definedName name="w" localSheetId="43">#REF!</definedName>
    <definedName name="w" localSheetId="45">#REF!</definedName>
    <definedName name="w">#REF!</definedName>
    <definedName name="wwvvv" localSheetId="1">#REF!</definedName>
    <definedName name="wwvvv" localSheetId="2">#REF!</definedName>
    <definedName name="wwvvv" localSheetId="4">#REF!</definedName>
    <definedName name="wwvvv" localSheetId="6">#REF!</definedName>
    <definedName name="wwvvv" localSheetId="8">#REF!</definedName>
    <definedName name="wwvvv" localSheetId="10">#REF!</definedName>
    <definedName name="wwvvv" localSheetId="11">#REF!</definedName>
    <definedName name="wwvvv" localSheetId="12">#REF!</definedName>
    <definedName name="wwvvv" localSheetId="13">#REF!</definedName>
    <definedName name="wwvvv" localSheetId="14">#REF!</definedName>
    <definedName name="wwvvv" localSheetId="15">#REF!</definedName>
    <definedName name="wwvvv" localSheetId="16">#REF!</definedName>
    <definedName name="wwvvv" localSheetId="17">#REF!</definedName>
    <definedName name="wwvvv" localSheetId="18">#REF!</definedName>
    <definedName name="wwvvv" localSheetId="19">#REF!</definedName>
    <definedName name="wwvvv" localSheetId="20">#REF!</definedName>
    <definedName name="wwvvv" localSheetId="22">#REF!</definedName>
    <definedName name="wwvvv" localSheetId="21">#REF!</definedName>
    <definedName name="wwvvv" localSheetId="23">#REF!</definedName>
    <definedName name="wwvvv" localSheetId="24">#REF!</definedName>
    <definedName name="wwvvv" localSheetId="25">#REF!</definedName>
    <definedName name="wwvvv" localSheetId="26">#REF!</definedName>
    <definedName name="wwvvv" localSheetId="27">#REF!</definedName>
    <definedName name="wwvvv" localSheetId="28">#REF!</definedName>
    <definedName name="wwvvv" localSheetId="29">#REF!</definedName>
    <definedName name="wwvvv" localSheetId="30">#REF!</definedName>
    <definedName name="wwvvv" localSheetId="31">#REF!</definedName>
    <definedName name="wwvvv" localSheetId="32">#REF!</definedName>
    <definedName name="wwvvv" localSheetId="33">#REF!</definedName>
    <definedName name="wwvvv" localSheetId="34">#REF!</definedName>
    <definedName name="wwvvv" localSheetId="35">#REF!</definedName>
    <definedName name="wwvvv" localSheetId="36">#REF!</definedName>
    <definedName name="wwvvv" localSheetId="38">#REF!</definedName>
    <definedName name="wwvvv" localSheetId="41">#REF!</definedName>
    <definedName name="wwvvv" localSheetId="42">#REF!</definedName>
    <definedName name="wwvvv" localSheetId="43">#REF!</definedName>
    <definedName name="wwvvv" localSheetId="45">#REF!</definedName>
    <definedName name="wwvvv">#REF!</definedName>
    <definedName name="wwwq" localSheetId="1">#REF!</definedName>
    <definedName name="wwwq" localSheetId="2">#REF!</definedName>
    <definedName name="wwwq" localSheetId="4">#REF!</definedName>
    <definedName name="wwwq" localSheetId="6">#REF!</definedName>
    <definedName name="wwwq" localSheetId="8">#REF!</definedName>
    <definedName name="wwwq" localSheetId="10">#REF!</definedName>
    <definedName name="wwwq" localSheetId="11">#REF!</definedName>
    <definedName name="wwwq" localSheetId="12">#REF!</definedName>
    <definedName name="wwwq" localSheetId="13">#REF!</definedName>
    <definedName name="wwwq" localSheetId="14">#REF!</definedName>
    <definedName name="wwwq" localSheetId="15">#REF!</definedName>
    <definedName name="wwwq" localSheetId="16">#REF!</definedName>
    <definedName name="wwwq" localSheetId="17">#REF!</definedName>
    <definedName name="wwwq" localSheetId="18">#REF!</definedName>
    <definedName name="wwwq" localSheetId="19">#REF!</definedName>
    <definedName name="wwwq" localSheetId="20">#REF!</definedName>
    <definedName name="wwwq" localSheetId="22">#REF!</definedName>
    <definedName name="wwwq" localSheetId="21">#REF!</definedName>
    <definedName name="wwwq" localSheetId="23">#REF!</definedName>
    <definedName name="wwwq" localSheetId="24">#REF!</definedName>
    <definedName name="wwwq" localSheetId="25">#REF!</definedName>
    <definedName name="wwwq" localSheetId="26">#REF!</definedName>
    <definedName name="wwwq" localSheetId="27">#REF!</definedName>
    <definedName name="wwwq" localSheetId="28">#REF!</definedName>
    <definedName name="wwwq" localSheetId="29">#REF!</definedName>
    <definedName name="wwwq" localSheetId="30">#REF!</definedName>
    <definedName name="wwwq" localSheetId="31">#REF!</definedName>
    <definedName name="wwwq" localSheetId="32">#REF!</definedName>
    <definedName name="wwwq" localSheetId="33">#REF!</definedName>
    <definedName name="wwwq" localSheetId="34">#REF!</definedName>
    <definedName name="wwwq" localSheetId="35">#REF!</definedName>
    <definedName name="wwwq" localSheetId="36">#REF!</definedName>
    <definedName name="wwwq" localSheetId="38">#REF!</definedName>
    <definedName name="wwwq" localSheetId="41">#REF!</definedName>
    <definedName name="wwwq" localSheetId="42">#REF!</definedName>
    <definedName name="wwwq" localSheetId="43">#REF!</definedName>
    <definedName name="wwwq" localSheetId="45">#REF!</definedName>
    <definedName name="wwwq">#REF!</definedName>
    <definedName name="x" localSheetId="1">#REF!</definedName>
    <definedName name="x" localSheetId="2">#REF!</definedName>
    <definedName name="x" localSheetId="4">#REF!</definedName>
    <definedName name="x" localSheetId="6">#REF!</definedName>
    <definedName name="x" localSheetId="8">#REF!</definedName>
    <definedName name="x" localSheetId="10">#REF!</definedName>
    <definedName name="x" localSheetId="11">#REF!</definedName>
    <definedName name="x" localSheetId="12">#REF!</definedName>
    <definedName name="x" localSheetId="13">#REF!</definedName>
    <definedName name="x" localSheetId="14">#REF!</definedName>
    <definedName name="x" localSheetId="15">#REF!</definedName>
    <definedName name="x" localSheetId="16">#REF!</definedName>
    <definedName name="x" localSheetId="17">#REF!</definedName>
    <definedName name="x" localSheetId="18">#REF!</definedName>
    <definedName name="x" localSheetId="19">#REF!</definedName>
    <definedName name="x" localSheetId="20">#REF!</definedName>
    <definedName name="x" localSheetId="22">#REF!</definedName>
    <definedName name="x" localSheetId="21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33">#REF!</definedName>
    <definedName name="x" localSheetId="34">#REF!</definedName>
    <definedName name="x" localSheetId="35">#REF!</definedName>
    <definedName name="x" localSheetId="36">#REF!</definedName>
    <definedName name="x" localSheetId="38">#REF!</definedName>
    <definedName name="x" localSheetId="41">#REF!</definedName>
    <definedName name="x" localSheetId="42">#REF!</definedName>
    <definedName name="x" localSheetId="43">#REF!</definedName>
    <definedName name="x" localSheetId="45">#REF!</definedName>
    <definedName name="x">#REF!</definedName>
    <definedName name="xcz" localSheetId="1">#REF!</definedName>
    <definedName name="xcz" localSheetId="2">#REF!</definedName>
    <definedName name="xcz" localSheetId="4">#REF!</definedName>
    <definedName name="xcz" localSheetId="6">#REF!</definedName>
    <definedName name="xcz" localSheetId="8">#REF!</definedName>
    <definedName name="xcz" localSheetId="10">#REF!</definedName>
    <definedName name="xcz" localSheetId="11">#REF!</definedName>
    <definedName name="xcz" localSheetId="12">#REF!</definedName>
    <definedName name="xcz" localSheetId="13">#REF!</definedName>
    <definedName name="xcz" localSheetId="14">#REF!</definedName>
    <definedName name="xcz" localSheetId="15">#REF!</definedName>
    <definedName name="xcz" localSheetId="16">#REF!</definedName>
    <definedName name="xcz" localSheetId="17">#REF!</definedName>
    <definedName name="xcz" localSheetId="18">#REF!</definedName>
    <definedName name="xcz" localSheetId="19">#REF!</definedName>
    <definedName name="xcz" localSheetId="20">#REF!</definedName>
    <definedName name="xcz" localSheetId="22">#REF!</definedName>
    <definedName name="xcz" localSheetId="21">#REF!</definedName>
    <definedName name="xcz" localSheetId="23">#REF!</definedName>
    <definedName name="xcz" localSheetId="24">#REF!</definedName>
    <definedName name="xcz" localSheetId="25">#REF!</definedName>
    <definedName name="xcz" localSheetId="26">#REF!</definedName>
    <definedName name="xcz" localSheetId="27">#REF!</definedName>
    <definedName name="xcz" localSheetId="28">#REF!</definedName>
    <definedName name="xcz" localSheetId="29">#REF!</definedName>
    <definedName name="xcz" localSheetId="30">#REF!</definedName>
    <definedName name="xcz" localSheetId="31">#REF!</definedName>
    <definedName name="xcz" localSheetId="32">#REF!</definedName>
    <definedName name="xcz" localSheetId="33">#REF!</definedName>
    <definedName name="xcz" localSheetId="34">#REF!</definedName>
    <definedName name="xcz" localSheetId="35">#REF!</definedName>
    <definedName name="xcz" localSheetId="36">#REF!</definedName>
    <definedName name="xcz" localSheetId="38">#REF!</definedName>
    <definedName name="xcz" localSheetId="41">#REF!</definedName>
    <definedName name="xcz" localSheetId="42">#REF!</definedName>
    <definedName name="xcz" localSheetId="43">#REF!</definedName>
    <definedName name="xcz" localSheetId="45">#REF!</definedName>
    <definedName name="xcz">#REF!</definedName>
    <definedName name="xxx" localSheetId="1">#REF!</definedName>
    <definedName name="xxx" localSheetId="2">#REF!</definedName>
    <definedName name="xxx" localSheetId="4">#REF!</definedName>
    <definedName name="xxx" localSheetId="6">#REF!</definedName>
    <definedName name="xxx" localSheetId="8">#REF!</definedName>
    <definedName name="xxx" localSheetId="10">#REF!</definedName>
    <definedName name="xxx" localSheetId="11">#REF!</definedName>
    <definedName name="xxx" localSheetId="12">#REF!</definedName>
    <definedName name="xxx" localSheetId="13">#REF!</definedName>
    <definedName name="xxx" localSheetId="14">#REF!</definedName>
    <definedName name="xxx" localSheetId="15">#REF!</definedName>
    <definedName name="xxx" localSheetId="16">#REF!</definedName>
    <definedName name="xxx" localSheetId="17">#REF!</definedName>
    <definedName name="xxx" localSheetId="18">#REF!</definedName>
    <definedName name="xxx" localSheetId="19">#REF!</definedName>
    <definedName name="xxx" localSheetId="20">#REF!</definedName>
    <definedName name="xxx" localSheetId="22">#REF!</definedName>
    <definedName name="xxx" localSheetId="21">#REF!</definedName>
    <definedName name="xxx" localSheetId="23">#REF!</definedName>
    <definedName name="xxx" localSheetId="24">#REF!</definedName>
    <definedName name="xxx" localSheetId="25">#REF!</definedName>
    <definedName name="xxx" localSheetId="26">#REF!</definedName>
    <definedName name="xxx" localSheetId="27">#REF!</definedName>
    <definedName name="xxx" localSheetId="28">#REF!</definedName>
    <definedName name="xxx" localSheetId="29">#REF!</definedName>
    <definedName name="xxx" localSheetId="30">#REF!</definedName>
    <definedName name="xxx" localSheetId="31">#REF!</definedName>
    <definedName name="xxx" localSheetId="32">#REF!</definedName>
    <definedName name="xxx" localSheetId="33">#REF!</definedName>
    <definedName name="xxx" localSheetId="34">#REF!</definedName>
    <definedName name="xxx" localSheetId="35">#REF!</definedName>
    <definedName name="xxx" localSheetId="36">#REF!</definedName>
    <definedName name="xxx" localSheetId="38">#REF!</definedName>
    <definedName name="xxx" localSheetId="41">#REF!</definedName>
    <definedName name="xxx" localSheetId="42">#REF!</definedName>
    <definedName name="xxx" localSheetId="43">#REF!</definedName>
    <definedName name="xxx" localSheetId="45">#REF!</definedName>
    <definedName name="xxx">#REF!</definedName>
    <definedName name="xxxa" localSheetId="1" hidden="1">#REF!</definedName>
    <definedName name="xxxa" localSheetId="2" hidden="1">#REF!</definedName>
    <definedName name="xxxa" localSheetId="4" hidden="1">#REF!</definedName>
    <definedName name="xxxa" localSheetId="6" hidden="1">#REF!</definedName>
    <definedName name="xxxa" localSheetId="8" hidden="1">#REF!</definedName>
    <definedName name="xxxa" localSheetId="10" hidden="1">#REF!</definedName>
    <definedName name="xxxa" localSheetId="11" hidden="1">#REF!</definedName>
    <definedName name="xxxa" localSheetId="12" hidden="1">#REF!</definedName>
    <definedName name="xxxa" localSheetId="13" hidden="1">#REF!</definedName>
    <definedName name="xxxa" localSheetId="14" hidden="1">#REF!</definedName>
    <definedName name="xxxa" localSheetId="15" hidden="1">#REF!</definedName>
    <definedName name="xxxa" localSheetId="16" hidden="1">#REF!</definedName>
    <definedName name="xxxa" localSheetId="17" hidden="1">#REF!</definedName>
    <definedName name="xxxa" localSheetId="18" hidden="1">#REF!</definedName>
    <definedName name="xxxa" localSheetId="19" hidden="1">#REF!</definedName>
    <definedName name="xxxa" localSheetId="20" hidden="1">#REF!</definedName>
    <definedName name="xxxa" localSheetId="22" hidden="1">#REF!</definedName>
    <definedName name="xxxa" localSheetId="21" hidden="1">#REF!</definedName>
    <definedName name="xxxa" localSheetId="23" hidden="1">#REF!</definedName>
    <definedName name="xxxa" localSheetId="24" hidden="1">#REF!</definedName>
    <definedName name="xxxa" localSheetId="25" hidden="1">#REF!</definedName>
    <definedName name="xxxa" localSheetId="26" hidden="1">#REF!</definedName>
    <definedName name="xxxa" localSheetId="27" hidden="1">#REF!</definedName>
    <definedName name="xxxa" localSheetId="28" hidden="1">#REF!</definedName>
    <definedName name="xxxa" localSheetId="29" hidden="1">#REF!</definedName>
    <definedName name="xxxa" localSheetId="30" hidden="1">#REF!</definedName>
    <definedName name="xxxa" localSheetId="31" hidden="1">#REF!</definedName>
    <definedName name="xxxa" localSheetId="32" hidden="1">#REF!</definedName>
    <definedName name="xxxa" localSheetId="33" hidden="1">#REF!</definedName>
    <definedName name="xxxa" localSheetId="34" hidden="1">#REF!</definedName>
    <definedName name="xxxa" localSheetId="35" hidden="1">#REF!</definedName>
    <definedName name="xxxa" localSheetId="36" hidden="1">#REF!</definedName>
    <definedName name="xxxa" localSheetId="38" hidden="1">#REF!</definedName>
    <definedName name="xxxa" localSheetId="41" hidden="1">#REF!</definedName>
    <definedName name="xxxa" localSheetId="42" hidden="1">#REF!</definedName>
    <definedName name="xxxa" localSheetId="43" hidden="1">#REF!</definedName>
    <definedName name="xxxa" localSheetId="45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4" hidden="1">#REF!</definedName>
    <definedName name="xzcx" localSheetId="6" hidden="1">#REF!</definedName>
    <definedName name="xzcx" localSheetId="8" hidden="1">#REF!</definedName>
    <definedName name="xzcx" localSheetId="10" hidden="1">#REF!</definedName>
    <definedName name="xzcx" localSheetId="11" hidden="1">#REF!</definedName>
    <definedName name="xzcx" localSheetId="12" hidden="1">#REF!</definedName>
    <definedName name="xzcx" localSheetId="13" hidden="1">#REF!</definedName>
    <definedName name="xzcx" localSheetId="14" hidden="1">#REF!</definedName>
    <definedName name="xzcx" localSheetId="15" hidden="1">#REF!</definedName>
    <definedName name="xzcx" localSheetId="16" hidden="1">#REF!</definedName>
    <definedName name="xzcx" localSheetId="17" hidden="1">#REF!</definedName>
    <definedName name="xzcx" localSheetId="18" hidden="1">#REF!</definedName>
    <definedName name="xzcx" localSheetId="19" hidden="1">#REF!</definedName>
    <definedName name="xzcx" localSheetId="20" hidden="1">#REF!</definedName>
    <definedName name="xzcx" localSheetId="22" hidden="1">#REF!</definedName>
    <definedName name="xzcx" localSheetId="21" hidden="1">#REF!</definedName>
    <definedName name="xzcx" localSheetId="23" hidden="1">#REF!</definedName>
    <definedName name="xzcx" localSheetId="24" hidden="1">#REF!</definedName>
    <definedName name="xzcx" localSheetId="25" hidden="1">#REF!</definedName>
    <definedName name="xzcx" localSheetId="26" hidden="1">#REF!</definedName>
    <definedName name="xzcx" localSheetId="27" hidden="1">#REF!</definedName>
    <definedName name="xzcx" localSheetId="28" hidden="1">#REF!</definedName>
    <definedName name="xzcx" localSheetId="29" hidden="1">#REF!</definedName>
    <definedName name="xzcx" localSheetId="30" hidden="1">#REF!</definedName>
    <definedName name="xzcx" localSheetId="31" hidden="1">#REF!</definedName>
    <definedName name="xzcx" localSheetId="32" hidden="1">#REF!</definedName>
    <definedName name="xzcx" localSheetId="33" hidden="1">#REF!</definedName>
    <definedName name="xzcx" localSheetId="34" hidden="1">#REF!</definedName>
    <definedName name="xzcx" localSheetId="35" hidden="1">#REF!</definedName>
    <definedName name="xzcx" localSheetId="36" hidden="1">#REF!</definedName>
    <definedName name="xzcx" localSheetId="38" hidden="1">#REF!</definedName>
    <definedName name="xzcx" localSheetId="41" hidden="1">#REF!</definedName>
    <definedName name="xzcx" localSheetId="42" hidden="1">#REF!</definedName>
    <definedName name="xzcx" localSheetId="43" hidden="1">#REF!</definedName>
    <definedName name="xzcx" localSheetId="45" hidden="1">#REF!</definedName>
    <definedName name="xzcx" hidden="1">#REF!</definedName>
    <definedName name="y" localSheetId="1">#REF!</definedName>
    <definedName name="y" localSheetId="2">#REF!</definedName>
    <definedName name="y" localSheetId="4">#REF!</definedName>
    <definedName name="y" localSheetId="6">#REF!</definedName>
    <definedName name="y" localSheetId="8">#REF!</definedName>
    <definedName name="y" localSheetId="10">#REF!</definedName>
    <definedName name="y" localSheetId="11">#REF!</definedName>
    <definedName name="y" localSheetId="12">#REF!</definedName>
    <definedName name="y" localSheetId="13">#REF!</definedName>
    <definedName name="y" localSheetId="14">#REF!</definedName>
    <definedName name="y" localSheetId="15">#REF!</definedName>
    <definedName name="y" localSheetId="16">#REF!</definedName>
    <definedName name="y" localSheetId="17">#REF!</definedName>
    <definedName name="y" localSheetId="18">#REF!</definedName>
    <definedName name="y" localSheetId="19">#REF!</definedName>
    <definedName name="y" localSheetId="20">#REF!</definedName>
    <definedName name="y" localSheetId="22">#REF!</definedName>
    <definedName name="y" localSheetId="21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33">#REF!</definedName>
    <definedName name="y" localSheetId="34">#REF!</definedName>
    <definedName name="y" localSheetId="35">#REF!</definedName>
    <definedName name="y" localSheetId="36">#REF!</definedName>
    <definedName name="y" localSheetId="38">#REF!</definedName>
    <definedName name="y" localSheetId="41">#REF!</definedName>
    <definedName name="y" localSheetId="42">#REF!</definedName>
    <definedName name="y" localSheetId="43">#REF!</definedName>
    <definedName name="y" localSheetId="45">#REF!</definedName>
    <definedName name="y">#REF!</definedName>
    <definedName name="ya" localSheetId="1">#REF!</definedName>
    <definedName name="ya" localSheetId="2">#REF!</definedName>
    <definedName name="ya" localSheetId="4">#REF!</definedName>
    <definedName name="ya" localSheetId="6">#REF!</definedName>
    <definedName name="ya" localSheetId="8">#REF!</definedName>
    <definedName name="ya" localSheetId="10">#REF!</definedName>
    <definedName name="ya" localSheetId="11">#REF!</definedName>
    <definedName name="ya" localSheetId="12">#REF!</definedName>
    <definedName name="ya" localSheetId="13">#REF!</definedName>
    <definedName name="ya" localSheetId="14">#REF!</definedName>
    <definedName name="ya" localSheetId="15">#REF!</definedName>
    <definedName name="ya" localSheetId="16">#REF!</definedName>
    <definedName name="ya" localSheetId="17">#REF!</definedName>
    <definedName name="ya" localSheetId="18">#REF!</definedName>
    <definedName name="ya" localSheetId="19">#REF!</definedName>
    <definedName name="ya" localSheetId="20">#REF!</definedName>
    <definedName name="ya" localSheetId="22">#REF!</definedName>
    <definedName name="ya" localSheetId="21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33">#REF!</definedName>
    <definedName name="ya" localSheetId="34">#REF!</definedName>
    <definedName name="ya" localSheetId="35">#REF!</definedName>
    <definedName name="ya" localSheetId="36">#REF!</definedName>
    <definedName name="ya" localSheetId="38">#REF!</definedName>
    <definedName name="ya" localSheetId="41">#REF!</definedName>
    <definedName name="ya" localSheetId="42">#REF!</definedName>
    <definedName name="ya" localSheetId="43">#REF!</definedName>
    <definedName name="ya" localSheetId="45">#REF!</definedName>
    <definedName name="ya">#REF!</definedName>
    <definedName name="yaa" localSheetId="1">#REF!</definedName>
    <definedName name="yaa" localSheetId="2">#REF!</definedName>
    <definedName name="yaa" localSheetId="4">#REF!</definedName>
    <definedName name="yaa" localSheetId="6">#REF!</definedName>
    <definedName name="yaa" localSheetId="8">#REF!</definedName>
    <definedName name="yaa" localSheetId="10">#REF!</definedName>
    <definedName name="yaa" localSheetId="11">#REF!</definedName>
    <definedName name="yaa" localSheetId="12">#REF!</definedName>
    <definedName name="yaa" localSheetId="13">#REF!</definedName>
    <definedName name="yaa" localSheetId="14">#REF!</definedName>
    <definedName name="yaa" localSheetId="15">#REF!</definedName>
    <definedName name="yaa" localSheetId="16">#REF!</definedName>
    <definedName name="yaa" localSheetId="17">#REF!</definedName>
    <definedName name="yaa" localSheetId="18">#REF!</definedName>
    <definedName name="yaa" localSheetId="19">#REF!</definedName>
    <definedName name="yaa" localSheetId="20">#REF!</definedName>
    <definedName name="yaa" localSheetId="22">#REF!</definedName>
    <definedName name="yaa" localSheetId="21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33">#REF!</definedName>
    <definedName name="yaa" localSheetId="34">#REF!</definedName>
    <definedName name="yaa" localSheetId="35">#REF!</definedName>
    <definedName name="yaa" localSheetId="36">#REF!</definedName>
    <definedName name="yaa" localSheetId="38">#REF!</definedName>
    <definedName name="yaa" localSheetId="41">#REF!</definedName>
    <definedName name="yaa" localSheetId="42">#REF!</definedName>
    <definedName name="yaa" localSheetId="43">#REF!</definedName>
    <definedName name="yaa" localSheetId="45">#REF!</definedName>
    <definedName name="yaa">#REF!</definedName>
    <definedName name="yaaa" localSheetId="1">#REF!</definedName>
    <definedName name="yaaa" localSheetId="2">#REF!</definedName>
    <definedName name="yaaa" localSheetId="4">#REF!</definedName>
    <definedName name="yaaa" localSheetId="6">#REF!</definedName>
    <definedName name="yaaa" localSheetId="8">#REF!</definedName>
    <definedName name="yaaa" localSheetId="10">#REF!</definedName>
    <definedName name="yaaa" localSheetId="11">#REF!</definedName>
    <definedName name="yaaa" localSheetId="12">#REF!</definedName>
    <definedName name="yaaa" localSheetId="13">#REF!</definedName>
    <definedName name="yaaa" localSheetId="14">#REF!</definedName>
    <definedName name="yaaa" localSheetId="15">#REF!</definedName>
    <definedName name="yaaa" localSheetId="16">#REF!</definedName>
    <definedName name="yaaa" localSheetId="17">#REF!</definedName>
    <definedName name="yaaa" localSheetId="18">#REF!</definedName>
    <definedName name="yaaa" localSheetId="19">#REF!</definedName>
    <definedName name="yaaa" localSheetId="20">#REF!</definedName>
    <definedName name="yaaa" localSheetId="22">#REF!</definedName>
    <definedName name="yaaa" localSheetId="21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33">#REF!</definedName>
    <definedName name="yaaa" localSheetId="34">#REF!</definedName>
    <definedName name="yaaa" localSheetId="35">#REF!</definedName>
    <definedName name="yaaa" localSheetId="36">#REF!</definedName>
    <definedName name="yaaa" localSheetId="38">#REF!</definedName>
    <definedName name="yaaa" localSheetId="41">#REF!</definedName>
    <definedName name="yaaa" localSheetId="42">#REF!</definedName>
    <definedName name="yaaa" localSheetId="43">#REF!</definedName>
    <definedName name="yaaa" localSheetId="45">#REF!</definedName>
    <definedName name="yaaa">#REF!</definedName>
    <definedName name="yi" localSheetId="1">#REF!</definedName>
    <definedName name="yi" localSheetId="2">#REF!</definedName>
    <definedName name="yi" localSheetId="4">#REF!</definedName>
    <definedName name="yi" localSheetId="6">#REF!</definedName>
    <definedName name="yi" localSheetId="8">#REF!</definedName>
    <definedName name="yi" localSheetId="10">#REF!</definedName>
    <definedName name="yi" localSheetId="11">#REF!</definedName>
    <definedName name="yi" localSheetId="12">#REF!</definedName>
    <definedName name="yi" localSheetId="13">#REF!</definedName>
    <definedName name="yi" localSheetId="14">#REF!</definedName>
    <definedName name="yi" localSheetId="15">#REF!</definedName>
    <definedName name="yi" localSheetId="16">#REF!</definedName>
    <definedName name="yi" localSheetId="17">#REF!</definedName>
    <definedName name="yi" localSheetId="18">#REF!</definedName>
    <definedName name="yi" localSheetId="19">#REF!</definedName>
    <definedName name="yi" localSheetId="20">#REF!</definedName>
    <definedName name="yi" localSheetId="22">#REF!</definedName>
    <definedName name="yi" localSheetId="21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33">#REF!</definedName>
    <definedName name="yi" localSheetId="34">#REF!</definedName>
    <definedName name="yi" localSheetId="35">#REF!</definedName>
    <definedName name="yi" localSheetId="36">#REF!</definedName>
    <definedName name="yi" localSheetId="38">#REF!</definedName>
    <definedName name="yi" localSheetId="41">#REF!</definedName>
    <definedName name="yi" localSheetId="42">#REF!</definedName>
    <definedName name="yi" localSheetId="43">#REF!</definedName>
    <definedName name="yi" localSheetId="45">#REF!</definedName>
    <definedName name="yi">#REF!</definedName>
    <definedName name="yyy" localSheetId="1">#REF!</definedName>
    <definedName name="yyy" localSheetId="2">#REF!</definedName>
    <definedName name="yyy" localSheetId="4">#REF!</definedName>
    <definedName name="yyy" localSheetId="6">#REF!</definedName>
    <definedName name="yyy" localSheetId="8">#REF!</definedName>
    <definedName name="yyy" localSheetId="10">#REF!</definedName>
    <definedName name="yyy" localSheetId="11">#REF!</definedName>
    <definedName name="yyy" localSheetId="12">#REF!</definedName>
    <definedName name="yyy" localSheetId="13">#REF!</definedName>
    <definedName name="yyy" localSheetId="14">#REF!</definedName>
    <definedName name="yyy" localSheetId="15">#REF!</definedName>
    <definedName name="yyy" localSheetId="16">#REF!</definedName>
    <definedName name="yyy" localSheetId="17">#REF!</definedName>
    <definedName name="yyy" localSheetId="18">#REF!</definedName>
    <definedName name="yyy" localSheetId="19">#REF!</definedName>
    <definedName name="yyy" localSheetId="20">#REF!</definedName>
    <definedName name="yyy" localSheetId="22">#REF!</definedName>
    <definedName name="yyy" localSheetId="21">#REF!</definedName>
    <definedName name="yyy" localSheetId="23">#REF!</definedName>
    <definedName name="yyy" localSheetId="24">#REF!</definedName>
    <definedName name="yyy" localSheetId="25">#REF!</definedName>
    <definedName name="yyy" localSheetId="26">#REF!</definedName>
    <definedName name="yyy" localSheetId="27">#REF!</definedName>
    <definedName name="yyy" localSheetId="28">#REF!</definedName>
    <definedName name="yyy" localSheetId="29">#REF!</definedName>
    <definedName name="yyy" localSheetId="30">#REF!</definedName>
    <definedName name="yyy" localSheetId="31">#REF!</definedName>
    <definedName name="yyy" localSheetId="32">#REF!</definedName>
    <definedName name="yyy" localSheetId="33">#REF!</definedName>
    <definedName name="yyy" localSheetId="34">#REF!</definedName>
    <definedName name="yyy" localSheetId="35">#REF!</definedName>
    <definedName name="yyy" localSheetId="36">#REF!</definedName>
    <definedName name="yyy" localSheetId="38">#REF!</definedName>
    <definedName name="yyy" localSheetId="41">#REF!</definedName>
    <definedName name="yyy" localSheetId="42">#REF!</definedName>
    <definedName name="yyy" localSheetId="43">#REF!</definedName>
    <definedName name="yyy" localSheetId="45">#REF!</definedName>
    <definedName name="yyy">#REF!</definedName>
    <definedName name="Z" localSheetId="1">#REF!</definedName>
    <definedName name="Z" localSheetId="2">#REF!</definedName>
    <definedName name="Z" localSheetId="4">#REF!</definedName>
    <definedName name="Z" localSheetId="6">#REF!</definedName>
    <definedName name="Z" localSheetId="8">#REF!</definedName>
    <definedName name="Z" localSheetId="10">#REF!</definedName>
    <definedName name="Z" localSheetId="11">#REF!</definedName>
    <definedName name="Z" localSheetId="12">#REF!</definedName>
    <definedName name="Z" localSheetId="13">#REF!</definedName>
    <definedName name="Z" localSheetId="14">#REF!</definedName>
    <definedName name="Z" localSheetId="15">#REF!</definedName>
    <definedName name="Z" localSheetId="16">#REF!</definedName>
    <definedName name="Z" localSheetId="17">#REF!</definedName>
    <definedName name="Z" localSheetId="18">#REF!</definedName>
    <definedName name="Z" localSheetId="19">#REF!</definedName>
    <definedName name="Z" localSheetId="20">#REF!</definedName>
    <definedName name="Z" localSheetId="22">#REF!</definedName>
    <definedName name="Z" localSheetId="21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33">#REF!</definedName>
    <definedName name="Z" localSheetId="34">#REF!</definedName>
    <definedName name="Z" localSheetId="35">#REF!</definedName>
    <definedName name="Z" localSheetId="36">#REF!</definedName>
    <definedName name="Z" localSheetId="38">#REF!</definedName>
    <definedName name="Z" localSheetId="41">#REF!</definedName>
    <definedName name="Z" localSheetId="42">#REF!</definedName>
    <definedName name="Z" localSheetId="43">#REF!</definedName>
    <definedName name="Z" localSheetId="45">#REF!</definedName>
    <definedName name="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76" l="1"/>
  <c r="F13" i="76"/>
  <c r="G13" i="76"/>
  <c r="H13" i="76"/>
  <c r="I13" i="76"/>
  <c r="J13" i="76"/>
  <c r="E14" i="76"/>
  <c r="F14" i="76"/>
  <c r="G14" i="76"/>
  <c r="H14" i="76"/>
  <c r="I14" i="76"/>
  <c r="J14" i="76"/>
  <c r="E15" i="76"/>
  <c r="F15" i="76"/>
  <c r="G15" i="76"/>
  <c r="H15" i="76"/>
  <c r="I15" i="76"/>
  <c r="J15" i="76"/>
  <c r="D14" i="76"/>
  <c r="D15" i="76"/>
  <c r="D13" i="76"/>
  <c r="D11" i="65"/>
  <c r="D13" i="65"/>
  <c r="D66" i="67" l="1"/>
  <c r="D65" i="67"/>
  <c r="D64" i="67"/>
  <c r="D62" i="67"/>
  <c r="D61" i="67"/>
  <c r="D60" i="67"/>
  <c r="D58" i="67"/>
  <c r="D57" i="67"/>
  <c r="D56" i="67"/>
  <c r="D54" i="67"/>
  <c r="D53" i="67"/>
  <c r="D52" i="67"/>
  <c r="D50" i="67"/>
  <c r="D49" i="67"/>
  <c r="D48" i="67"/>
  <c r="D46" i="67"/>
  <c r="D45" i="67"/>
  <c r="D44" i="67"/>
  <c r="D42" i="67"/>
  <c r="D41" i="67"/>
  <c r="D40" i="67"/>
  <c r="D38" i="67"/>
  <c r="D37" i="67"/>
  <c r="D36" i="67"/>
  <c r="D34" i="67"/>
  <c r="D33" i="67"/>
  <c r="D32" i="67"/>
  <c r="D30" i="67"/>
  <c r="D29" i="67"/>
  <c r="D28" i="67"/>
  <c r="D26" i="67"/>
  <c r="D25" i="67"/>
  <c r="D24" i="67"/>
  <c r="D22" i="67"/>
  <c r="D21" i="67"/>
  <c r="D20" i="67"/>
  <c r="D18" i="67"/>
  <c r="D17" i="67"/>
  <c r="D16" i="67"/>
  <c r="D13" i="67"/>
  <c r="D14" i="67"/>
  <c r="D12" i="67"/>
  <c r="E33" i="52" l="1"/>
  <c r="E29" i="52"/>
  <c r="E25" i="52"/>
  <c r="E21" i="52"/>
  <c r="E17" i="52"/>
  <c r="J60" i="105"/>
  <c r="D60" i="105"/>
  <c r="J59" i="105"/>
  <c r="D59" i="105"/>
  <c r="J58" i="105"/>
  <c r="D58" i="105"/>
  <c r="J44" i="105"/>
  <c r="D44" i="105"/>
  <c r="J43" i="105"/>
  <c r="D43" i="105"/>
  <c r="J42" i="105"/>
  <c r="D42" i="105"/>
  <c r="J24" i="105"/>
  <c r="D24" i="105"/>
  <c r="J23" i="105"/>
  <c r="D23" i="105"/>
  <c r="J22" i="105"/>
  <c r="D22" i="105"/>
  <c r="J52" i="109"/>
  <c r="D52" i="109"/>
  <c r="J51" i="109"/>
  <c r="D51" i="109"/>
  <c r="J50" i="109"/>
  <c r="D50" i="109"/>
  <c r="J32" i="109"/>
  <c r="D32" i="109"/>
  <c r="J31" i="109"/>
  <c r="D31" i="109"/>
  <c r="J30" i="109"/>
  <c r="D30" i="109"/>
  <c r="J20" i="109"/>
  <c r="D20" i="109"/>
  <c r="J19" i="109"/>
  <c r="D19" i="109"/>
  <c r="J18" i="109"/>
  <c r="D18" i="109"/>
  <c r="E60" i="108"/>
  <c r="E59" i="108"/>
  <c r="E58" i="108"/>
  <c r="E44" i="108"/>
  <c r="E43" i="108"/>
  <c r="E42" i="108"/>
  <c r="E24" i="108"/>
  <c r="E23" i="108"/>
  <c r="E22" i="108"/>
  <c r="E52" i="5"/>
  <c r="E51" i="5"/>
  <c r="E50" i="5"/>
  <c r="E32" i="5"/>
  <c r="E31" i="5"/>
  <c r="E30" i="5"/>
  <c r="E20" i="5"/>
  <c r="E19" i="5"/>
  <c r="E18" i="5"/>
  <c r="D67" i="97" l="1"/>
  <c r="D66" i="97"/>
  <c r="D63" i="97"/>
  <c r="D62" i="97"/>
  <c r="D59" i="97"/>
  <c r="D58" i="97"/>
  <c r="D55" i="97"/>
  <c r="D54" i="97"/>
  <c r="D51" i="97"/>
  <c r="D50" i="97"/>
  <c r="D47" i="97"/>
  <c r="D46" i="97"/>
  <c r="D43" i="97"/>
  <c r="D42" i="97"/>
  <c r="D39" i="97"/>
  <c r="D38" i="97"/>
  <c r="D35" i="97"/>
  <c r="D34" i="97"/>
  <c r="D31" i="97"/>
  <c r="D30" i="97"/>
  <c r="D27" i="97"/>
  <c r="D26" i="97"/>
  <c r="D23" i="97"/>
  <c r="D22" i="97"/>
  <c r="D19" i="97"/>
  <c r="D18" i="97"/>
  <c r="D14" i="80"/>
  <c r="D15" i="80"/>
  <c r="D18" i="80"/>
  <c r="D19" i="80"/>
  <c r="D22" i="80"/>
  <c r="D23" i="80"/>
  <c r="D26" i="80"/>
  <c r="D27" i="80"/>
  <c r="D30" i="80"/>
  <c r="D31" i="80"/>
  <c r="D34" i="80"/>
  <c r="D35" i="80"/>
  <c r="D38" i="80"/>
  <c r="D39" i="80"/>
  <c r="D42" i="80"/>
  <c r="D43" i="80"/>
  <c r="D46" i="80"/>
  <c r="D47" i="80"/>
  <c r="D50" i="80"/>
  <c r="D51" i="80"/>
  <c r="D54" i="80"/>
  <c r="D55" i="80"/>
  <c r="D58" i="80"/>
  <c r="D59" i="80"/>
  <c r="D62" i="80"/>
  <c r="D63" i="80"/>
  <c r="D66" i="80"/>
  <c r="D67" i="80"/>
  <c r="D18" i="79"/>
  <c r="D19" i="79"/>
  <c r="D22" i="79"/>
  <c r="D23" i="79"/>
  <c r="D26" i="79"/>
  <c r="D27" i="79"/>
  <c r="D30" i="79"/>
  <c r="D31" i="79"/>
  <c r="D34" i="79"/>
  <c r="D35" i="79"/>
  <c r="D38" i="79"/>
  <c r="D39" i="79"/>
  <c r="D42" i="79"/>
  <c r="D43" i="79"/>
  <c r="D46" i="79"/>
  <c r="D47" i="79"/>
  <c r="D50" i="79"/>
  <c r="D51" i="79"/>
  <c r="D54" i="79"/>
  <c r="D55" i="79"/>
  <c r="D58" i="79"/>
  <c r="D59" i="79"/>
  <c r="D62" i="79"/>
  <c r="D63" i="79"/>
  <c r="D66" i="79"/>
  <c r="D67" i="79"/>
  <c r="D14" i="74"/>
  <c r="D15" i="74"/>
  <c r="D18" i="74"/>
  <c r="D19" i="74"/>
  <c r="D22" i="74"/>
  <c r="D23" i="74"/>
  <c r="D26" i="74"/>
  <c r="D27" i="74"/>
  <c r="D30" i="74"/>
  <c r="D31" i="74"/>
  <c r="D34" i="74"/>
  <c r="D35" i="74"/>
  <c r="D38" i="74"/>
  <c r="D39" i="74"/>
  <c r="D42" i="74"/>
  <c r="D43" i="74"/>
  <c r="D46" i="74"/>
  <c r="D47" i="74"/>
  <c r="D50" i="74"/>
  <c r="D51" i="74"/>
  <c r="D54" i="74"/>
  <c r="D55" i="74"/>
  <c r="D58" i="74"/>
  <c r="D59" i="74"/>
  <c r="D62" i="74"/>
  <c r="D63" i="74"/>
  <c r="D66" i="74"/>
  <c r="D67" i="74"/>
  <c r="D18" i="73"/>
  <c r="D19" i="73"/>
  <c r="D22" i="73"/>
  <c r="D23" i="73"/>
  <c r="D26" i="73"/>
  <c r="D27" i="73"/>
  <c r="D30" i="73"/>
  <c r="D31" i="73"/>
  <c r="D34" i="73"/>
  <c r="D35" i="73"/>
  <c r="D38" i="73"/>
  <c r="D39" i="73"/>
  <c r="D42" i="73"/>
  <c r="D43" i="73"/>
  <c r="D46" i="73"/>
  <c r="D47" i="73"/>
  <c r="D50" i="73"/>
  <c r="D51" i="73"/>
  <c r="D54" i="73"/>
  <c r="D55" i="73"/>
  <c r="D58" i="73"/>
  <c r="D59" i="73"/>
  <c r="D62" i="73"/>
  <c r="D63" i="73"/>
  <c r="D66" i="73"/>
  <c r="D67" i="73"/>
  <c r="D17" i="39"/>
  <c r="D18" i="39"/>
  <c r="D21" i="39"/>
  <c r="D22" i="39"/>
  <c r="D25" i="39"/>
  <c r="D26" i="39"/>
  <c r="D29" i="39"/>
  <c r="D30" i="39"/>
  <c r="D33" i="39"/>
  <c r="D34" i="39"/>
  <c r="D37" i="39"/>
  <c r="D38" i="39"/>
  <c r="D41" i="39"/>
  <c r="D42" i="39"/>
  <c r="D45" i="39"/>
  <c r="D46" i="39"/>
  <c r="D49" i="39"/>
  <c r="D50" i="39"/>
  <c r="D53" i="39"/>
  <c r="D54" i="39"/>
  <c r="D57" i="39"/>
  <c r="D58" i="39"/>
  <c r="D61" i="39"/>
  <c r="D62" i="39"/>
  <c r="D65" i="39"/>
  <c r="D66" i="39"/>
  <c r="I17" i="63"/>
  <c r="J17" i="63"/>
  <c r="I18" i="63"/>
  <c r="J18" i="63"/>
  <c r="I21" i="63"/>
  <c r="J21" i="63"/>
  <c r="I22" i="63"/>
  <c r="J22" i="63"/>
  <c r="I25" i="63"/>
  <c r="J25" i="63"/>
  <c r="I26" i="63"/>
  <c r="J26" i="63"/>
  <c r="I29" i="63"/>
  <c r="J29" i="63"/>
  <c r="I30" i="63"/>
  <c r="J30" i="63"/>
  <c r="I33" i="63"/>
  <c r="J33" i="63"/>
  <c r="I34" i="63"/>
  <c r="J34" i="63"/>
  <c r="I37" i="63"/>
  <c r="J37" i="63"/>
  <c r="I38" i="63"/>
  <c r="J38" i="63"/>
  <c r="I41" i="63"/>
  <c r="J41" i="63"/>
  <c r="I42" i="63"/>
  <c r="J42" i="63"/>
  <c r="I45" i="63"/>
  <c r="J45" i="63"/>
  <c r="I46" i="63"/>
  <c r="J46" i="63"/>
  <c r="I49" i="63"/>
  <c r="J49" i="63"/>
  <c r="I50" i="63"/>
  <c r="J50" i="63"/>
  <c r="I53" i="63"/>
  <c r="J53" i="63"/>
  <c r="I54" i="63"/>
  <c r="J54" i="63"/>
  <c r="I57" i="63"/>
  <c r="J57" i="63"/>
  <c r="I58" i="63"/>
  <c r="J58" i="63"/>
  <c r="I61" i="63"/>
  <c r="J61" i="63"/>
  <c r="I62" i="63"/>
  <c r="J62" i="63"/>
  <c r="I65" i="63"/>
  <c r="J65" i="63"/>
  <c r="I66" i="63"/>
  <c r="J66" i="63"/>
  <c r="I69" i="63"/>
  <c r="J69" i="63"/>
  <c r="I70" i="63"/>
  <c r="J70" i="63"/>
  <c r="I21" i="38"/>
  <c r="J21" i="38"/>
  <c r="I22" i="38"/>
  <c r="J22" i="38"/>
  <c r="I25" i="38"/>
  <c r="J25" i="38"/>
  <c r="I26" i="38"/>
  <c r="J26" i="38"/>
  <c r="I29" i="38"/>
  <c r="J29" i="38"/>
  <c r="I30" i="38"/>
  <c r="J30" i="38"/>
  <c r="I33" i="38"/>
  <c r="J33" i="38"/>
  <c r="I34" i="38"/>
  <c r="J34" i="38"/>
  <c r="I37" i="38"/>
  <c r="J37" i="38"/>
  <c r="I38" i="38"/>
  <c r="J38" i="38"/>
  <c r="I41" i="38"/>
  <c r="J41" i="38"/>
  <c r="I42" i="38"/>
  <c r="J42" i="38"/>
  <c r="I45" i="38"/>
  <c r="J45" i="38"/>
  <c r="I46" i="38"/>
  <c r="J46" i="38"/>
  <c r="I49" i="38"/>
  <c r="J49" i="38"/>
  <c r="I50" i="38"/>
  <c r="J50" i="38"/>
  <c r="I53" i="38"/>
  <c r="J53" i="38"/>
  <c r="I54" i="38"/>
  <c r="J54" i="38"/>
  <c r="I57" i="38"/>
  <c r="J57" i="38"/>
  <c r="I58" i="38"/>
  <c r="J58" i="38"/>
  <c r="I61" i="38"/>
  <c r="J61" i="38"/>
  <c r="I62" i="38"/>
  <c r="J62" i="38"/>
  <c r="I65" i="38"/>
  <c r="J65" i="38"/>
  <c r="I66" i="38"/>
  <c r="J66" i="38"/>
  <c r="I69" i="38"/>
  <c r="J69" i="38"/>
  <c r="I70" i="38"/>
  <c r="J70" i="38"/>
  <c r="D60" i="61"/>
  <c r="D50" i="61"/>
  <c r="D40" i="61"/>
  <c r="D35" i="61"/>
  <c r="D25" i="61"/>
  <c r="D15" i="61"/>
  <c r="E85" i="60"/>
  <c r="E80" i="60"/>
  <c r="E75" i="60"/>
  <c r="E70" i="60"/>
  <c r="E65" i="60"/>
  <c r="E60" i="60"/>
  <c r="E55" i="60"/>
  <c r="E50" i="60"/>
  <c r="E45" i="60"/>
  <c r="E40" i="60"/>
  <c r="E35" i="60"/>
  <c r="E30" i="60"/>
  <c r="E25" i="60"/>
  <c r="E20" i="60"/>
  <c r="G14" i="60"/>
  <c r="H14" i="60"/>
  <c r="I14" i="60"/>
  <c r="J14" i="60"/>
  <c r="K14" i="60"/>
  <c r="G15" i="60"/>
  <c r="H15" i="60"/>
  <c r="I15" i="60"/>
  <c r="J15" i="60"/>
  <c r="K15" i="60"/>
  <c r="F15" i="60"/>
  <c r="H45" i="58"/>
  <c r="F45" i="58"/>
  <c r="H35" i="58"/>
  <c r="G35" i="58"/>
  <c r="F35" i="58"/>
  <c r="F10" i="1" s="1"/>
  <c r="E35" i="58"/>
  <c r="H20" i="58"/>
  <c r="G20" i="58"/>
  <c r="G10" i="1" s="1"/>
  <c r="F20" i="58"/>
  <c r="H65" i="1"/>
  <c r="F65" i="1"/>
  <c r="E65" i="1"/>
  <c r="H45" i="1"/>
  <c r="G45" i="1"/>
  <c r="F45" i="1"/>
  <c r="E45" i="1"/>
  <c r="H15" i="1"/>
  <c r="H10" i="1" s="1"/>
  <c r="G15" i="1"/>
  <c r="F15" i="1"/>
  <c r="E15" i="1"/>
  <c r="D56" i="58"/>
  <c r="D46" i="58"/>
  <c r="D36" i="58"/>
  <c r="D31" i="58"/>
  <c r="D21" i="58"/>
  <c r="D11" i="58"/>
  <c r="F11" i="1"/>
  <c r="G11" i="1"/>
  <c r="H11" i="1"/>
  <c r="E11" i="1"/>
  <c r="E10" i="1"/>
  <c r="D81" i="1"/>
  <c r="D76" i="1"/>
  <c r="D71" i="1"/>
  <c r="D66" i="1"/>
  <c r="D61" i="1"/>
  <c r="D56" i="1"/>
  <c r="D51" i="1"/>
  <c r="D46" i="1"/>
  <c r="D41" i="1"/>
  <c r="D36" i="1"/>
  <c r="D31" i="1"/>
  <c r="D26" i="1"/>
  <c r="D21" i="1"/>
  <c r="D16" i="1"/>
  <c r="D33" i="111"/>
  <c r="D32" i="111"/>
  <c r="D31" i="111"/>
  <c r="D29" i="111"/>
  <c r="D28" i="111"/>
  <c r="D27" i="111"/>
  <c r="D25" i="111"/>
  <c r="D24" i="111"/>
  <c r="D23" i="111"/>
  <c r="D21" i="111"/>
  <c r="D20" i="111"/>
  <c r="D19" i="111"/>
  <c r="D17" i="111"/>
  <c r="D16" i="111"/>
  <c r="D15" i="111"/>
  <c r="D13" i="111"/>
  <c r="D12" i="111"/>
  <c r="D11" i="111"/>
  <c r="D69" i="110"/>
  <c r="D68" i="110"/>
  <c r="D67" i="110"/>
  <c r="D65" i="110"/>
  <c r="D64" i="110"/>
  <c r="D63" i="110"/>
  <c r="D61" i="110"/>
  <c r="D60" i="110"/>
  <c r="D59" i="110"/>
  <c r="D57" i="110"/>
  <c r="D56" i="110"/>
  <c r="D55" i="110"/>
  <c r="D53" i="110"/>
  <c r="D52" i="110"/>
  <c r="D51" i="110"/>
  <c r="D49" i="110"/>
  <c r="D48" i="110"/>
  <c r="D47" i="110"/>
  <c r="D45" i="110"/>
  <c r="D44" i="110"/>
  <c r="D43" i="110"/>
  <c r="D41" i="110"/>
  <c r="D40" i="110"/>
  <c r="D39" i="110"/>
  <c r="D37" i="110"/>
  <c r="D36" i="110"/>
  <c r="D35" i="110"/>
  <c r="D33" i="110"/>
  <c r="D32" i="110"/>
  <c r="D31" i="110"/>
  <c r="D29" i="110"/>
  <c r="D28" i="110"/>
  <c r="D27" i="110"/>
  <c r="D25" i="110"/>
  <c r="D24" i="110"/>
  <c r="D23" i="110"/>
  <c r="D21" i="110"/>
  <c r="D20" i="110"/>
  <c r="D19" i="110"/>
  <c r="D17" i="110"/>
  <c r="D16" i="110"/>
  <c r="D15" i="110"/>
  <c r="F38" i="37"/>
  <c r="F37" i="37"/>
  <c r="F36" i="37"/>
  <c r="D11" i="1" l="1"/>
  <c r="E15" i="60"/>
  <c r="D10" i="1"/>
  <c r="G17" i="60" l="1"/>
  <c r="H17" i="60"/>
  <c r="I17" i="60"/>
  <c r="J17" i="60"/>
  <c r="K17" i="60"/>
  <c r="F17" i="60"/>
  <c r="L14" i="109" l="1"/>
  <c r="M14" i="109"/>
  <c r="N14" i="109"/>
  <c r="L15" i="109"/>
  <c r="M15" i="109"/>
  <c r="N15" i="109"/>
  <c r="L16" i="109"/>
  <c r="M16" i="109"/>
  <c r="N16" i="109"/>
  <c r="K15" i="109"/>
  <c r="K16" i="109"/>
  <c r="K14" i="109"/>
  <c r="F14" i="109"/>
  <c r="G14" i="109"/>
  <c r="H14" i="109"/>
  <c r="F15" i="109"/>
  <c r="G15" i="109"/>
  <c r="H15" i="109"/>
  <c r="F16" i="109"/>
  <c r="G16" i="109"/>
  <c r="H16" i="109"/>
  <c r="E15" i="109"/>
  <c r="E16" i="109"/>
  <c r="E14" i="109"/>
  <c r="G14" i="5"/>
  <c r="H14" i="5"/>
  <c r="I14" i="5"/>
  <c r="G15" i="5"/>
  <c r="H15" i="5"/>
  <c r="I15" i="5"/>
  <c r="G16" i="5"/>
  <c r="H16" i="5"/>
  <c r="I16" i="5"/>
  <c r="F15" i="5"/>
  <c r="F16" i="5"/>
  <c r="F14" i="5"/>
  <c r="E14" i="5" s="1"/>
  <c r="D15" i="5"/>
  <c r="D16" i="5"/>
  <c r="D14" i="5"/>
  <c r="D41" i="118" l="1"/>
  <c r="D40" i="118"/>
  <c r="D39" i="118"/>
  <c r="D20" i="118"/>
  <c r="D21" i="118"/>
  <c r="D19" i="118"/>
  <c r="D65" i="117"/>
  <c r="D64" i="117"/>
  <c r="D63" i="117"/>
  <c r="D41" i="117"/>
  <c r="D40" i="117"/>
  <c r="D39" i="117"/>
  <c r="D29" i="117"/>
  <c r="D28" i="117"/>
  <c r="D27" i="117"/>
  <c r="D17" i="117"/>
  <c r="D16" i="117"/>
  <c r="D15" i="117"/>
  <c r="F11" i="117"/>
  <c r="F12" i="117"/>
  <c r="F13" i="117"/>
  <c r="E12" i="117"/>
  <c r="E13" i="117"/>
  <c r="E11" i="117"/>
  <c r="D11" i="117" s="1"/>
  <c r="E71" i="52"/>
  <c r="D71" i="52" s="1"/>
  <c r="E70" i="52"/>
  <c r="D70" i="52" s="1"/>
  <c r="E69" i="52"/>
  <c r="D69" i="52" s="1"/>
  <c r="E67" i="52"/>
  <c r="D67" i="52" s="1"/>
  <c r="E66" i="52"/>
  <c r="D66" i="52" s="1"/>
  <c r="E65" i="52"/>
  <c r="D65" i="52" s="1"/>
  <c r="E63" i="52"/>
  <c r="D63" i="52" s="1"/>
  <c r="E62" i="52"/>
  <c r="D62" i="52" s="1"/>
  <c r="E61" i="52"/>
  <c r="D61" i="52" s="1"/>
  <c r="E59" i="52"/>
  <c r="D59" i="52" s="1"/>
  <c r="E58" i="52"/>
  <c r="D58" i="52" s="1"/>
  <c r="E57" i="52"/>
  <c r="D57" i="52" s="1"/>
  <c r="E55" i="52"/>
  <c r="D55" i="52" s="1"/>
  <c r="E54" i="52"/>
  <c r="D54" i="52" s="1"/>
  <c r="E53" i="52"/>
  <c r="D53" i="52" s="1"/>
  <c r="J49" i="52"/>
  <c r="J50" i="52"/>
  <c r="J51" i="52"/>
  <c r="G49" i="52"/>
  <c r="H49" i="52"/>
  <c r="I49" i="52"/>
  <c r="G50" i="52"/>
  <c r="H50" i="52"/>
  <c r="I50" i="52"/>
  <c r="G51" i="52"/>
  <c r="H51" i="52"/>
  <c r="I51" i="52"/>
  <c r="F50" i="52"/>
  <c r="F51" i="52"/>
  <c r="F49" i="52"/>
  <c r="J12" i="52"/>
  <c r="J13" i="52"/>
  <c r="H12" i="52"/>
  <c r="H13" i="52"/>
  <c r="E13" i="52" s="1"/>
  <c r="H11" i="52"/>
  <c r="D16" i="109"/>
  <c r="J16" i="109"/>
  <c r="J15" i="109"/>
  <c r="D15" i="109"/>
  <c r="E16" i="5"/>
  <c r="D12" i="117" l="1"/>
  <c r="E49" i="52"/>
  <c r="D49" i="52" s="1"/>
  <c r="E50" i="52"/>
  <c r="D50" i="52" s="1"/>
  <c r="E12" i="52"/>
  <c r="E51" i="52"/>
  <c r="D51" i="52" s="1"/>
  <c r="D13" i="117"/>
  <c r="E15" i="5"/>
  <c r="D11" i="4"/>
  <c r="D12" i="4"/>
  <c r="I13" i="100"/>
  <c r="I14" i="100"/>
  <c r="I15" i="100"/>
  <c r="J15" i="100"/>
  <c r="J14" i="100"/>
  <c r="J13" i="100"/>
  <c r="H15" i="100"/>
  <c r="G15" i="100"/>
  <c r="F15" i="100"/>
  <c r="E15" i="100"/>
  <c r="D15" i="100"/>
  <c r="H14" i="100"/>
  <c r="G14" i="100"/>
  <c r="F14" i="100"/>
  <c r="E14" i="100"/>
  <c r="D14" i="100"/>
  <c r="H13" i="100"/>
  <c r="G13" i="100"/>
  <c r="F13" i="100"/>
  <c r="E13" i="100"/>
  <c r="D13" i="100"/>
  <c r="D65" i="97" l="1"/>
  <c r="D61" i="97"/>
  <c r="D57" i="97"/>
  <c r="D53" i="97"/>
  <c r="D49" i="97"/>
  <c r="D45" i="97"/>
  <c r="D41" i="97"/>
  <c r="D37" i="97"/>
  <c r="D33" i="97"/>
  <c r="D29" i="97"/>
  <c r="D25" i="97"/>
  <c r="D21" i="97"/>
  <c r="D17" i="97"/>
  <c r="F13" i="97"/>
  <c r="G13" i="97"/>
  <c r="H13" i="97"/>
  <c r="I13" i="97"/>
  <c r="J13" i="97"/>
  <c r="F14" i="97"/>
  <c r="G14" i="97"/>
  <c r="H14" i="97"/>
  <c r="I14" i="97"/>
  <c r="J14" i="97"/>
  <c r="F15" i="97"/>
  <c r="G15" i="97"/>
  <c r="H15" i="97"/>
  <c r="I15" i="97"/>
  <c r="J15" i="97"/>
  <c r="E14" i="97"/>
  <c r="E15" i="97"/>
  <c r="E13" i="97"/>
  <c r="D15" i="97" l="1"/>
  <c r="D13" i="97"/>
  <c r="D14" i="97"/>
  <c r="E13" i="79"/>
  <c r="F13" i="79"/>
  <c r="G13" i="79"/>
  <c r="H13" i="79"/>
  <c r="I13" i="79"/>
  <c r="J13" i="79"/>
  <c r="E14" i="79"/>
  <c r="F14" i="79"/>
  <c r="G14" i="79"/>
  <c r="H14" i="79"/>
  <c r="I14" i="79"/>
  <c r="J14" i="79"/>
  <c r="E14" i="94"/>
  <c r="F14" i="94"/>
  <c r="G14" i="94"/>
  <c r="H14" i="94"/>
  <c r="I14" i="94"/>
  <c r="J14" i="94"/>
  <c r="E15" i="94"/>
  <c r="F15" i="94"/>
  <c r="G15" i="94"/>
  <c r="H15" i="94"/>
  <c r="I15" i="94"/>
  <c r="J15" i="94"/>
  <c r="D15" i="94"/>
  <c r="D14" i="94"/>
  <c r="D65" i="80" l="1"/>
  <c r="D61" i="80"/>
  <c r="D57" i="80"/>
  <c r="D53" i="80"/>
  <c r="D49" i="80"/>
  <c r="D45" i="80"/>
  <c r="D41" i="80"/>
  <c r="D37" i="80"/>
  <c r="D33" i="80"/>
  <c r="D29" i="80"/>
  <c r="D25" i="80"/>
  <c r="D21" i="80"/>
  <c r="D17" i="80"/>
  <c r="D13" i="80"/>
  <c r="D65" i="79"/>
  <c r="D61" i="79"/>
  <c r="D57" i="79"/>
  <c r="D53" i="79"/>
  <c r="D49" i="79"/>
  <c r="D45" i="79"/>
  <c r="D41" i="79"/>
  <c r="D37" i="79"/>
  <c r="D33" i="79"/>
  <c r="D29" i="79"/>
  <c r="D25" i="79"/>
  <c r="D21" i="79"/>
  <c r="D17" i="79"/>
  <c r="E13" i="94"/>
  <c r="F13" i="94"/>
  <c r="G13" i="94"/>
  <c r="H13" i="94"/>
  <c r="I13" i="94"/>
  <c r="J13" i="94"/>
  <c r="D13" i="94"/>
  <c r="E14" i="91"/>
  <c r="F14" i="91"/>
  <c r="G14" i="91"/>
  <c r="H14" i="91"/>
  <c r="I14" i="91"/>
  <c r="J14" i="91"/>
  <c r="E15" i="91"/>
  <c r="F15" i="91"/>
  <c r="G15" i="91"/>
  <c r="H15" i="91"/>
  <c r="I15" i="91"/>
  <c r="J15" i="91"/>
  <c r="E16" i="91"/>
  <c r="F16" i="91"/>
  <c r="G16" i="91"/>
  <c r="H16" i="91"/>
  <c r="I16" i="91"/>
  <c r="J16" i="91"/>
  <c r="D15" i="91"/>
  <c r="D16" i="91"/>
  <c r="D14" i="91"/>
  <c r="E14" i="88"/>
  <c r="F14" i="88"/>
  <c r="G14" i="88"/>
  <c r="H14" i="88"/>
  <c r="I14" i="88"/>
  <c r="J14" i="88"/>
  <c r="E15" i="88"/>
  <c r="F15" i="88"/>
  <c r="G15" i="88"/>
  <c r="H15" i="88"/>
  <c r="I15" i="88"/>
  <c r="J15" i="88"/>
  <c r="E16" i="88"/>
  <c r="F16" i="88"/>
  <c r="G16" i="88"/>
  <c r="H16" i="88"/>
  <c r="I16" i="88"/>
  <c r="J16" i="88"/>
  <c r="D15" i="88"/>
  <c r="D16" i="88"/>
  <c r="D14" i="88"/>
  <c r="E14" i="85"/>
  <c r="F14" i="85"/>
  <c r="G14" i="85"/>
  <c r="H14" i="85"/>
  <c r="I14" i="85"/>
  <c r="J14" i="85"/>
  <c r="E15" i="85"/>
  <c r="F15" i="85"/>
  <c r="G15" i="85"/>
  <c r="H15" i="85"/>
  <c r="I15" i="85"/>
  <c r="J15" i="85"/>
  <c r="E16" i="85"/>
  <c r="F16" i="85"/>
  <c r="G16" i="85"/>
  <c r="H16" i="85"/>
  <c r="I16" i="85"/>
  <c r="J16" i="85"/>
  <c r="D15" i="85"/>
  <c r="D16" i="85"/>
  <c r="D14" i="85"/>
  <c r="E12" i="82"/>
  <c r="F12" i="82"/>
  <c r="G12" i="82"/>
  <c r="H12" i="82"/>
  <c r="I12" i="82"/>
  <c r="J12" i="82"/>
  <c r="E13" i="82"/>
  <c r="F13" i="82"/>
  <c r="G13" i="82"/>
  <c r="H13" i="82"/>
  <c r="I13" i="82"/>
  <c r="J13" i="82"/>
  <c r="E14" i="82"/>
  <c r="F14" i="82"/>
  <c r="G14" i="82"/>
  <c r="H14" i="82"/>
  <c r="I14" i="82"/>
  <c r="J14" i="82"/>
  <c r="D13" i="82"/>
  <c r="D14" i="82"/>
  <c r="D12" i="82"/>
  <c r="F15" i="79"/>
  <c r="G15" i="79"/>
  <c r="H15" i="79"/>
  <c r="I15" i="79"/>
  <c r="J15" i="79"/>
  <c r="E15" i="79"/>
  <c r="D14" i="79" l="1"/>
  <c r="D13" i="79"/>
  <c r="D15" i="79"/>
  <c r="D65" i="74"/>
  <c r="D61" i="74"/>
  <c r="D57" i="74"/>
  <c r="D53" i="74"/>
  <c r="D49" i="74"/>
  <c r="D45" i="74"/>
  <c r="D41" i="74"/>
  <c r="D37" i="74"/>
  <c r="D33" i="74"/>
  <c r="D29" i="74"/>
  <c r="D25" i="74"/>
  <c r="D21" i="74"/>
  <c r="D17" i="74"/>
  <c r="D13" i="74"/>
  <c r="D65" i="73"/>
  <c r="D61" i="73"/>
  <c r="D57" i="73"/>
  <c r="D53" i="73"/>
  <c r="D49" i="73"/>
  <c r="D45" i="73"/>
  <c r="D41" i="73"/>
  <c r="D37" i="73"/>
  <c r="D33" i="73"/>
  <c r="D29" i="73"/>
  <c r="D25" i="73"/>
  <c r="D21" i="73"/>
  <c r="D17" i="73"/>
  <c r="F13" i="73"/>
  <c r="G13" i="73"/>
  <c r="H13" i="73"/>
  <c r="I13" i="73"/>
  <c r="J13" i="73"/>
  <c r="F14" i="73"/>
  <c r="G14" i="73"/>
  <c r="H14" i="73"/>
  <c r="I14" i="73"/>
  <c r="J14" i="73"/>
  <c r="F15" i="73"/>
  <c r="G15" i="73"/>
  <c r="H15" i="73"/>
  <c r="I15" i="73"/>
  <c r="J15" i="73"/>
  <c r="E14" i="73"/>
  <c r="E15" i="73"/>
  <c r="E13" i="73"/>
  <c r="D15" i="73" l="1"/>
  <c r="D14" i="73"/>
  <c r="D13" i="73"/>
  <c r="D16" i="39"/>
  <c r="D64" i="39"/>
  <c r="D60" i="39"/>
  <c r="D56" i="39"/>
  <c r="D52" i="39"/>
  <c r="D48" i="39"/>
  <c r="D44" i="39"/>
  <c r="D40" i="39"/>
  <c r="D36" i="39"/>
  <c r="D32" i="39"/>
  <c r="D28" i="39"/>
  <c r="D24" i="39"/>
  <c r="D20" i="39"/>
  <c r="E12" i="66" l="1"/>
  <c r="F12" i="66"/>
  <c r="G12" i="66"/>
  <c r="H12" i="66"/>
  <c r="I12" i="66"/>
  <c r="E13" i="66"/>
  <c r="F13" i="66"/>
  <c r="G13" i="66"/>
  <c r="H13" i="66"/>
  <c r="I13" i="66"/>
  <c r="E14" i="66"/>
  <c r="F14" i="66"/>
  <c r="G14" i="66"/>
  <c r="H14" i="66"/>
  <c r="I14" i="66"/>
  <c r="D13" i="66"/>
  <c r="D14" i="66"/>
  <c r="D12" i="66"/>
  <c r="E11" i="65"/>
  <c r="F11" i="65"/>
  <c r="G11" i="65"/>
  <c r="H11" i="65"/>
  <c r="I11" i="65"/>
  <c r="E12" i="65"/>
  <c r="F12" i="65"/>
  <c r="G12" i="65"/>
  <c r="H12" i="65"/>
  <c r="I12" i="65"/>
  <c r="E13" i="65"/>
  <c r="F13" i="65"/>
  <c r="G13" i="65"/>
  <c r="H13" i="65"/>
  <c r="I13" i="65"/>
  <c r="D12" i="65"/>
  <c r="F12" i="39"/>
  <c r="G12" i="39"/>
  <c r="H12" i="39"/>
  <c r="I12" i="39"/>
  <c r="J12" i="39"/>
  <c r="F13" i="39"/>
  <c r="G13" i="39"/>
  <c r="H13" i="39"/>
  <c r="I13" i="39"/>
  <c r="J13" i="39"/>
  <c r="F14" i="39"/>
  <c r="G14" i="39"/>
  <c r="H14" i="39"/>
  <c r="I14" i="39"/>
  <c r="J14" i="39"/>
  <c r="E13" i="39"/>
  <c r="E14" i="39"/>
  <c r="E12" i="39"/>
  <c r="D12" i="39" l="1"/>
  <c r="D13" i="39"/>
  <c r="D14" i="39"/>
  <c r="E16" i="38" l="1"/>
  <c r="F16" i="38"/>
  <c r="G16" i="38"/>
  <c r="H16" i="38"/>
  <c r="I16" i="38"/>
  <c r="J16" i="38"/>
  <c r="E17" i="38"/>
  <c r="F17" i="38"/>
  <c r="G17" i="38"/>
  <c r="H17" i="38"/>
  <c r="I17" i="38"/>
  <c r="J17" i="38"/>
  <c r="E18" i="38"/>
  <c r="F18" i="38"/>
  <c r="G18" i="38"/>
  <c r="H18" i="38"/>
  <c r="I18" i="38"/>
  <c r="J18" i="38"/>
  <c r="D17" i="38"/>
  <c r="D18" i="38"/>
  <c r="D16" i="38"/>
  <c r="D62" i="61" l="1"/>
  <c r="D61" i="61"/>
  <c r="D59" i="61"/>
  <c r="D52" i="61"/>
  <c r="D51" i="61"/>
  <c r="D49" i="61"/>
  <c r="D42" i="61"/>
  <c r="D41" i="61"/>
  <c r="D39" i="61"/>
  <c r="D37" i="61"/>
  <c r="D36" i="61"/>
  <c r="D34" i="61"/>
  <c r="D27" i="61"/>
  <c r="D26" i="61"/>
  <c r="D24" i="61"/>
  <c r="D16" i="61"/>
  <c r="D17" i="61"/>
  <c r="D14" i="61"/>
  <c r="E17" i="60"/>
  <c r="E87" i="60"/>
  <c r="E86" i="60"/>
  <c r="E84" i="60"/>
  <c r="E82" i="60"/>
  <c r="E81" i="60"/>
  <c r="E79" i="60"/>
  <c r="E77" i="60"/>
  <c r="E76" i="60"/>
  <c r="E74" i="60"/>
  <c r="E72" i="60"/>
  <c r="E71" i="60"/>
  <c r="E69" i="60"/>
  <c r="E67" i="60"/>
  <c r="E66" i="60"/>
  <c r="E64" i="60"/>
  <c r="E62" i="60"/>
  <c r="E61" i="60"/>
  <c r="E59" i="60"/>
  <c r="E57" i="60"/>
  <c r="E56" i="60"/>
  <c r="E54" i="60"/>
  <c r="E52" i="60"/>
  <c r="E51" i="60"/>
  <c r="E49" i="60"/>
  <c r="E47" i="60"/>
  <c r="E46" i="60"/>
  <c r="E44" i="60"/>
  <c r="E42" i="60"/>
  <c r="E41" i="60"/>
  <c r="E39" i="60"/>
  <c r="E37" i="60"/>
  <c r="E36" i="60"/>
  <c r="E34" i="60"/>
  <c r="E32" i="60"/>
  <c r="E31" i="60"/>
  <c r="E29" i="60"/>
  <c r="E27" i="60"/>
  <c r="E26" i="60"/>
  <c r="E24" i="60"/>
  <c r="E21" i="60"/>
  <c r="E22" i="60"/>
  <c r="E19" i="60"/>
  <c r="F14" i="60"/>
  <c r="D58" i="58" l="1"/>
  <c r="D48" i="58"/>
  <c r="D38" i="58"/>
  <c r="D33" i="58"/>
  <c r="D23" i="58"/>
  <c r="D13" i="58"/>
  <c r="D83" i="1"/>
  <c r="D82" i="1"/>
  <c r="D80" i="1"/>
  <c r="D78" i="1"/>
  <c r="D77" i="1"/>
  <c r="D75" i="1"/>
  <c r="D73" i="1"/>
  <c r="D72" i="1"/>
  <c r="D70" i="1"/>
  <c r="D68" i="1"/>
  <c r="D67" i="1"/>
  <c r="D65" i="1"/>
  <c r="D63" i="1"/>
  <c r="D62" i="1"/>
  <c r="D60" i="1"/>
  <c r="D58" i="1"/>
  <c r="D57" i="1"/>
  <c r="D55" i="1"/>
  <c r="D53" i="1"/>
  <c r="D52" i="1"/>
  <c r="D50" i="1"/>
  <c r="D48" i="1"/>
  <c r="D47" i="1"/>
  <c r="D45" i="1"/>
  <c r="D43" i="1"/>
  <c r="D42" i="1"/>
  <c r="D40" i="1"/>
  <c r="D38" i="1"/>
  <c r="D37" i="1"/>
  <c r="D35" i="1"/>
  <c r="D33" i="1"/>
  <c r="D32" i="1"/>
  <c r="D30" i="1"/>
  <c r="D28" i="1"/>
  <c r="D27" i="1"/>
  <c r="D25" i="1"/>
  <c r="D23" i="1"/>
  <c r="D22" i="1"/>
  <c r="D20" i="1"/>
  <c r="D17" i="1"/>
  <c r="D18" i="1"/>
  <c r="D15" i="1"/>
  <c r="F12" i="1" l="1"/>
  <c r="G12" i="1"/>
  <c r="H12" i="1"/>
  <c r="F13" i="1"/>
  <c r="G13" i="1"/>
  <c r="H13" i="1"/>
  <c r="E13" i="1"/>
  <c r="D13" i="1" l="1"/>
  <c r="D13" i="110" l="1"/>
  <c r="D12" i="110"/>
  <c r="D11" i="110"/>
  <c r="F11" i="110"/>
  <c r="F12" i="110"/>
  <c r="F13" i="110"/>
  <c r="E12" i="110"/>
  <c r="E13" i="110"/>
  <c r="E11" i="110"/>
  <c r="H12" i="37" l="1"/>
  <c r="H13" i="37"/>
  <c r="H14" i="37"/>
  <c r="G14" i="37"/>
  <c r="G13" i="37"/>
  <c r="F13" i="37" s="1"/>
  <c r="G12" i="37"/>
  <c r="D13" i="37"/>
  <c r="D14" i="37"/>
  <c r="D12" i="37"/>
  <c r="F12" i="37" l="1"/>
  <c r="F14" i="37"/>
  <c r="E12" i="2"/>
  <c r="F12" i="2"/>
  <c r="E13" i="2"/>
  <c r="F13" i="2"/>
  <c r="E14" i="2"/>
  <c r="F14" i="2"/>
  <c r="D13" i="2"/>
  <c r="D14" i="2"/>
  <c r="D12" i="2"/>
  <c r="J11" i="52" l="1"/>
  <c r="E11" i="52" s="1"/>
  <c r="D10" i="4" l="1"/>
  <c r="E12" i="1" l="1"/>
  <c r="D12" i="1" s="1"/>
  <c r="F16" i="60"/>
  <c r="G16" i="60"/>
  <c r="H16" i="60"/>
  <c r="I16" i="60"/>
  <c r="J16" i="60"/>
  <c r="K16" i="60"/>
  <c r="E14" i="60" l="1"/>
  <c r="E16" i="60"/>
  <c r="E32" i="52"/>
  <c r="E31" i="52"/>
  <c r="E28" i="52"/>
  <c r="E27" i="52"/>
  <c r="E24" i="52"/>
  <c r="E23" i="52"/>
  <c r="E20" i="52"/>
  <c r="E19" i="52"/>
  <c r="E15" i="52"/>
  <c r="E16" i="52"/>
  <c r="D12" i="58" l="1"/>
  <c r="D10" i="58"/>
  <c r="J14" i="109" l="1"/>
  <c r="D14" i="109"/>
  <c r="D37" i="58" l="1"/>
  <c r="D32" i="58"/>
  <c r="D57" i="58"/>
  <c r="D47" i="58"/>
  <c r="D22" i="58"/>
  <c r="D55" i="58" l="1"/>
  <c r="D45" i="58"/>
  <c r="D35" i="58"/>
  <c r="D30" i="58"/>
  <c r="D20" i="58"/>
</calcChain>
</file>

<file path=xl/sharedStrings.xml><?xml version="1.0" encoding="utf-8"?>
<sst xmlns="http://schemas.openxmlformats.org/spreadsheetml/2006/main" count="3727" uniqueCount="438">
  <si>
    <t>-</t>
  </si>
  <si>
    <t>Sumber: Polis Diraja Malaysia</t>
  </si>
  <si>
    <t>Source: Royal Malaysia Police</t>
  </si>
  <si>
    <t>Tahun</t>
  </si>
  <si>
    <t>Administrative district</t>
  </si>
  <si>
    <t>Year</t>
  </si>
  <si>
    <t>District Police</t>
  </si>
  <si>
    <t>Headquarter</t>
  </si>
  <si>
    <t>Daerah pentadbiran</t>
  </si>
  <si>
    <t>Sumber: Jabatan Bomba dan Penyelamat Malaysia</t>
  </si>
  <si>
    <t>Source: Fire and Rescue Department of Malaysia</t>
  </si>
  <si>
    <t>Sumber: Jabatan Penjara Malaysia</t>
  </si>
  <si>
    <t>Bilangan Orang DiParol</t>
  </si>
  <si>
    <t>Kemalangan</t>
  </si>
  <si>
    <t>jalan raya</t>
  </si>
  <si>
    <t>Road accident</t>
  </si>
  <si>
    <t>Jumlah</t>
  </si>
  <si>
    <t xml:space="preserve">Kecederaan </t>
  </si>
  <si>
    <t>Kematian</t>
  </si>
  <si>
    <t>Total</t>
  </si>
  <si>
    <t>Injury</t>
  </si>
  <si>
    <t>Bilangan penagih dadah</t>
  </si>
  <si>
    <t>Number of drug addicts</t>
  </si>
  <si>
    <t xml:space="preserve">Tahun 
</t>
  </si>
  <si>
    <t>Sumber: Agensi Antidadah Kebangsaan</t>
  </si>
  <si>
    <t>Bilangan</t>
  </si>
  <si>
    <t>Taksiran</t>
  </si>
  <si>
    <t>kebakaran</t>
  </si>
  <si>
    <t>panggilan</t>
  </si>
  <si>
    <t>kecederaan</t>
  </si>
  <si>
    <t>kerugian</t>
  </si>
  <si>
    <t>yang dapat</t>
  </si>
  <si>
    <t xml:space="preserve"> </t>
  </si>
  <si>
    <t>Number</t>
  </si>
  <si>
    <t>palsu</t>
  </si>
  <si>
    <t>Number of</t>
  </si>
  <si>
    <t>(RM juta)</t>
  </si>
  <si>
    <t>diselamatkan</t>
  </si>
  <si>
    <t>of fire</t>
  </si>
  <si>
    <t>deaths</t>
  </si>
  <si>
    <t>injuries</t>
  </si>
  <si>
    <t>Estimated</t>
  </si>
  <si>
    <t>breakouts</t>
  </si>
  <si>
    <t>loss</t>
  </si>
  <si>
    <t>stations</t>
  </si>
  <si>
    <t>alarms</t>
  </si>
  <si>
    <t>(RM million)</t>
  </si>
  <si>
    <t>amount</t>
  </si>
  <si>
    <t>saved</t>
  </si>
  <si>
    <t>Bangunan</t>
  </si>
  <si>
    <t>Kenderaan</t>
  </si>
  <si>
    <t>Mesin</t>
  </si>
  <si>
    <t>Alat</t>
  </si>
  <si>
    <t>Petrol</t>
  </si>
  <si>
    <t>Bahan</t>
  </si>
  <si>
    <t>Vehicle</t>
  </si>
  <si>
    <t>Machinery</t>
  </si>
  <si>
    <t>kimia</t>
  </si>
  <si>
    <t>Building</t>
  </si>
  <si>
    <t>Other</t>
  </si>
  <si>
    <t>Chemical</t>
  </si>
  <si>
    <t>equipment</t>
  </si>
  <si>
    <t>substance</t>
  </si>
  <si>
    <t>Gas</t>
  </si>
  <si>
    <t>Kapal</t>
  </si>
  <si>
    <t>Helikopter</t>
  </si>
  <si>
    <t>Feri</t>
  </si>
  <si>
    <t>Bot</t>
  </si>
  <si>
    <t>Helicopter</t>
  </si>
  <si>
    <t>Ferry</t>
  </si>
  <si>
    <t>Boat</t>
  </si>
  <si>
    <t>Aeroplane</t>
  </si>
  <si>
    <t>Ship</t>
  </si>
  <si>
    <t>Kebun/</t>
  </si>
  <si>
    <t>Hutan</t>
  </si>
  <si>
    <t>Belukar/</t>
  </si>
  <si>
    <t>Sampah</t>
  </si>
  <si>
    <t>Gerai</t>
  </si>
  <si>
    <t>Jungle</t>
  </si>
  <si>
    <t>Garbage</t>
  </si>
  <si>
    <t>Stall</t>
  </si>
  <si>
    <t>Farm/</t>
  </si>
  <si>
    <t>Others</t>
  </si>
  <si>
    <t>bush</t>
  </si>
  <si>
    <t>Puntung</t>
  </si>
  <si>
    <t>Percikan</t>
  </si>
  <si>
    <t>Mercun/</t>
  </si>
  <si>
    <t>Dapur</t>
  </si>
  <si>
    <t>rokok</t>
  </si>
  <si>
    <t>api</t>
  </si>
  <si>
    <t>bunga api</t>
  </si>
  <si>
    <t>Cigarette</t>
  </si>
  <si>
    <t>Fire</t>
  </si>
  <si>
    <t>lilin/colok</t>
  </si>
  <si>
    <t>butts</t>
  </si>
  <si>
    <t>crackers/</t>
  </si>
  <si>
    <t>Mosquito</t>
  </si>
  <si>
    <t>joss-stick</t>
  </si>
  <si>
    <t>kerosene</t>
  </si>
  <si>
    <t>Reaksi</t>
  </si>
  <si>
    <t>Sengaja</t>
  </si>
  <si>
    <t>Punca</t>
  </si>
  <si>
    <t>spontan</t>
  </si>
  <si>
    <t>Matches</t>
  </si>
  <si>
    <t>tidak</t>
  </si>
  <si>
    <t>Spontaneous</t>
  </si>
  <si>
    <t>diketahui</t>
  </si>
  <si>
    <t>reaction</t>
  </si>
  <si>
    <t>niat baik</t>
  </si>
  <si>
    <t>niat jahat</t>
  </si>
  <si>
    <t>Unknown</t>
  </si>
  <si>
    <t>Incendiary</t>
  </si>
  <si>
    <t>source</t>
  </si>
  <si>
    <t>arson</t>
  </si>
  <si>
    <t>Kilang</t>
  </si>
  <si>
    <t>Bengkel</t>
  </si>
  <si>
    <t>Hotel</t>
  </si>
  <si>
    <t>Pusat</t>
  </si>
  <si>
    <t>Shop</t>
  </si>
  <si>
    <t>Factory</t>
  </si>
  <si>
    <t>Workshop</t>
  </si>
  <si>
    <t>membeli</t>
  </si>
  <si>
    <t>belah</t>
  </si>
  <si>
    <t>Shopping</t>
  </si>
  <si>
    <t>centre</t>
  </si>
  <si>
    <t>Pejabat</t>
  </si>
  <si>
    <t>Restoran</t>
  </si>
  <si>
    <t>Rumah</t>
  </si>
  <si>
    <t>Setinggan</t>
  </si>
  <si>
    <t>Dewan</t>
  </si>
  <si>
    <t>Gudang</t>
  </si>
  <si>
    <t>Office</t>
  </si>
  <si>
    <t>Restaurant</t>
  </si>
  <si>
    <t>kediaman</t>
  </si>
  <si>
    <t>Squatter</t>
  </si>
  <si>
    <t>Kitchen</t>
  </si>
  <si>
    <t>Warehouse</t>
  </si>
  <si>
    <t>Makmal</t>
  </si>
  <si>
    <t>Panggung</t>
  </si>
  <si>
    <t xml:space="preserve">Rumah </t>
  </si>
  <si>
    <t>Laboratory</t>
  </si>
  <si>
    <t>bar hiburan</t>
  </si>
  <si>
    <t>teres</t>
  </si>
  <si>
    <t>flat</t>
  </si>
  <si>
    <t>apartment/</t>
  </si>
  <si>
    <t>ternakan</t>
  </si>
  <si>
    <t>Cinema</t>
  </si>
  <si>
    <t>Flat</t>
  </si>
  <si>
    <t>kondominium</t>
  </si>
  <si>
    <t>Livestock</t>
  </si>
  <si>
    <t>entertainment</t>
  </si>
  <si>
    <t>house</t>
  </si>
  <si>
    <t>Apartment/</t>
  </si>
  <si>
    <t>bar</t>
  </si>
  <si>
    <t>Masjid/</t>
  </si>
  <si>
    <t>Tokong</t>
  </si>
  <si>
    <t>Kuil</t>
  </si>
  <si>
    <t>Gereja</t>
  </si>
  <si>
    <t>panjang/</t>
  </si>
  <si>
    <t>surau</t>
  </si>
  <si>
    <t>Chinese</t>
  </si>
  <si>
    <t>Hindu</t>
  </si>
  <si>
    <t>Church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</si>
  <si>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</si>
  <si>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</si>
  <si>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</si>
  <si>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</si>
  <si>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</si>
  <si>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</si>
  <si>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</si>
  <si>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</si>
  <si>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</si>
  <si>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education</t>
  </si>
  <si>
    <t>institution</t>
  </si>
  <si>
    <t>Pra sekolah/</t>
  </si>
  <si>
    <t>Asrama</t>
  </si>
  <si>
    <t>rendah</t>
  </si>
  <si>
    <t>menengah</t>
  </si>
  <si>
    <t>tadika</t>
  </si>
  <si>
    <t>sekolah</t>
  </si>
  <si>
    <t>kerajaan</t>
  </si>
  <si>
    <t>swasta</t>
  </si>
  <si>
    <t>School</t>
  </si>
  <si>
    <t>Government</t>
  </si>
  <si>
    <t>Private</t>
  </si>
  <si>
    <t>hostel</t>
  </si>
  <si>
    <t>primary</t>
  </si>
  <si>
    <t>secondary</t>
  </si>
  <si>
    <t>school</t>
  </si>
  <si>
    <t>kindergarten</t>
  </si>
  <si>
    <t>Hospital/</t>
  </si>
  <si>
    <t>Premis/</t>
  </si>
  <si>
    <t>Asrama/</t>
  </si>
  <si>
    <t>pekerja</t>
  </si>
  <si>
    <t>hotel</t>
  </si>
  <si>
    <t>rumah</t>
  </si>
  <si>
    <t>kedai</t>
  </si>
  <si>
    <t>Worker</t>
  </si>
  <si>
    <t>tumpangan</t>
  </si>
  <si>
    <t>Budget</t>
  </si>
  <si>
    <t>Hostel/</t>
  </si>
  <si>
    <t>hospital/</t>
  </si>
  <si>
    <t>premise/</t>
  </si>
  <si>
    <t>guest house</t>
  </si>
  <si>
    <t>clinic</t>
  </si>
  <si>
    <t>Elektrik</t>
  </si>
  <si>
    <t>Electricity</t>
  </si>
  <si>
    <t>Gas stove/</t>
  </si>
  <si>
    <t>Lain-lain</t>
  </si>
  <si>
    <t>Lelaki</t>
  </si>
  <si>
    <t>Perempuan</t>
  </si>
  <si>
    <t>Male</t>
  </si>
  <si>
    <t>Female</t>
  </si>
  <si>
    <t>Bukan</t>
  </si>
  <si>
    <t>Bumiputera</t>
  </si>
  <si>
    <t>Cina</t>
  </si>
  <si>
    <t>India</t>
  </si>
  <si>
    <t>Warganegara</t>
  </si>
  <si>
    <t>Indians</t>
  </si>
  <si>
    <t>Total citizens</t>
  </si>
  <si>
    <t>Daerah</t>
  </si>
  <si>
    <t xml:space="preserve"> Ibu Pejabat Polis</t>
  </si>
  <si>
    <t>Bunuh</t>
  </si>
  <si>
    <t>Murder</t>
  </si>
  <si>
    <t>Rogol</t>
  </si>
  <si>
    <t>Rape</t>
  </si>
  <si>
    <t>Robbery</t>
  </si>
  <si>
    <t>Mencederakan</t>
  </si>
  <si>
    <t>Causing injury</t>
  </si>
  <si>
    <t xml:space="preserve">  Includes gang robbery with firearms, gang robbery without firearms, robbery with firearms and robbery without firearms</t>
  </si>
  <si>
    <t>Kecurian kenderaan</t>
  </si>
  <si>
    <t>Vehicles theft</t>
  </si>
  <si>
    <t>Lorry/ van</t>
  </si>
  <si>
    <t>Lori/ van</t>
  </si>
  <si>
    <t>Motorcar</t>
  </si>
  <si>
    <t>Kecurian lain</t>
  </si>
  <si>
    <t>Other theft</t>
  </si>
  <si>
    <t>Pecah rumah</t>
  </si>
  <si>
    <t>dan curi</t>
  </si>
  <si>
    <t>House break-in</t>
  </si>
  <si>
    <t>and theft</t>
  </si>
  <si>
    <t xml:space="preserve">Motosikal/
</t>
  </si>
  <si>
    <t>skuter</t>
  </si>
  <si>
    <t>Motorcycle/</t>
  </si>
  <si>
    <t>scooter</t>
  </si>
  <si>
    <t>Curi/ ragut</t>
  </si>
  <si>
    <t xml:space="preserve"> theft</t>
  </si>
  <si>
    <t>Theft/ snatch</t>
  </si>
  <si>
    <t>of false</t>
  </si>
  <si>
    <t>dan isinya</t>
  </si>
  <si>
    <t>perkakas</t>
  </si>
  <si>
    <t>terbang</t>
  </si>
  <si>
    <t>Kapal laut</t>
  </si>
  <si>
    <t>ladang</t>
  </si>
  <si>
    <t>estate</t>
  </si>
  <si>
    <t>lalang</t>
  </si>
  <si>
    <t>Weed/</t>
  </si>
  <si>
    <t>and volume</t>
  </si>
  <si>
    <t>Sparks of</t>
  </si>
  <si>
    <t>fire</t>
  </si>
  <si>
    <t>fireworks</t>
  </si>
  <si>
    <t>Ubat nyamuk/</t>
  </si>
  <si>
    <t>Dapur gas/</t>
  </si>
  <si>
    <t>minyak tanah</t>
  </si>
  <si>
    <t>coil/ candle/</t>
  </si>
  <si>
    <t>dibakar dengan</t>
  </si>
  <si>
    <t>Arson with</t>
  </si>
  <si>
    <t>good intention</t>
  </si>
  <si>
    <t>Tindak balas</t>
  </si>
  <si>
    <t>Mancis</t>
  </si>
  <si>
    <t>punca</t>
  </si>
  <si>
    <t>sources</t>
  </si>
  <si>
    <t>Kedai</t>
  </si>
  <si>
    <t>Setor</t>
  </si>
  <si>
    <t>Store</t>
  </si>
  <si>
    <t>Housing unit</t>
  </si>
  <si>
    <t>orang</t>
  </si>
  <si>
    <t>ramai</t>
  </si>
  <si>
    <t>Town hall</t>
  </si>
  <si>
    <t>Premis</t>
  </si>
  <si>
    <t>farms</t>
  </si>
  <si>
    <t>premise</t>
  </si>
  <si>
    <t>wayang</t>
  </si>
  <si>
    <t>Kelab/ pub</t>
  </si>
  <si>
    <t>Club/ pub</t>
  </si>
  <si>
    <t>Terrace</t>
  </si>
  <si>
    <t>condominium</t>
  </si>
  <si>
    <t>traditional</t>
  </si>
  <si>
    <t>Institut</t>
  </si>
  <si>
    <t>Sekolah</t>
  </si>
  <si>
    <t>pre-school/</t>
  </si>
  <si>
    <t>klinik awam</t>
  </si>
  <si>
    <t>klinik swasta</t>
  </si>
  <si>
    <t>hotel budget</t>
  </si>
  <si>
    <t>Source: Department of Prison Malaysia</t>
  </si>
  <si>
    <t>Institusi penjara</t>
  </si>
  <si>
    <t>Institute of prison</t>
  </si>
  <si>
    <t>Citizens</t>
  </si>
  <si>
    <t>Daerah PDRM</t>
  </si>
  <si>
    <t>SABAH</t>
  </si>
  <si>
    <t>Tawau</t>
  </si>
  <si>
    <t>Lahad Datu</t>
  </si>
  <si>
    <t>Semporna</t>
  </si>
  <si>
    <t>Sandakan</t>
  </si>
  <si>
    <t>Kinabatangan</t>
  </si>
  <si>
    <t>Beluran</t>
  </si>
  <si>
    <t>Kota Kinabalu</t>
  </si>
  <si>
    <t>Ranau</t>
  </si>
  <si>
    <t>Kota Belud</t>
  </si>
  <si>
    <t>Tuaran</t>
  </si>
  <si>
    <t>Penampang</t>
  </si>
  <si>
    <t>Papar</t>
  </si>
  <si>
    <t>Kudat</t>
  </si>
  <si>
    <t>Kota Marudu</t>
  </si>
  <si>
    <t>Pitas</t>
  </si>
  <si>
    <t>Beaufort</t>
  </si>
  <si>
    <t>Kuala Penyu</t>
  </si>
  <si>
    <t>Sipitang</t>
  </si>
  <si>
    <t>Tenom</t>
  </si>
  <si>
    <t>Nabawan</t>
  </si>
  <si>
    <t>Keningau</t>
  </si>
  <si>
    <t>Tambunan</t>
  </si>
  <si>
    <t>Kunak</t>
  </si>
  <si>
    <t>Tongod</t>
  </si>
  <si>
    <t>Putatan</t>
  </si>
  <si>
    <t>Telupid</t>
  </si>
  <si>
    <t>Kalabakan</t>
  </si>
  <si>
    <t>n.a</t>
  </si>
  <si>
    <t>Penjara Kota Kinabalu</t>
  </si>
  <si>
    <t>Penjara Wanita Kota Kinabalu</t>
  </si>
  <si>
    <t>Penjara Sandakan</t>
  </si>
  <si>
    <t>Penjara Tawau</t>
  </si>
  <si>
    <t>Sumber: Jabatan Kebajikan Masyarakat</t>
  </si>
  <si>
    <t>Source: Department of Social Welfare</t>
  </si>
  <si>
    <t>Bilangan pejabat</t>
  </si>
  <si>
    <t>parol daerah</t>
  </si>
  <si>
    <t>Number of parole</t>
  </si>
  <si>
    <t>Melayu</t>
  </si>
  <si>
    <t>Malay</t>
  </si>
  <si>
    <t>POL_170A</t>
  </si>
  <si>
    <t>POL_257</t>
  </si>
  <si>
    <t>W.P Labuan</t>
  </si>
  <si>
    <t>Pusat Koreksional Labuan</t>
  </si>
  <si>
    <t xml:space="preserve">        Data is not available/ applicable</t>
  </si>
  <si>
    <t>Police station</t>
  </si>
  <si>
    <t>Police hut</t>
  </si>
  <si>
    <t>Balai polis</t>
  </si>
  <si>
    <t>Pondok polis</t>
  </si>
  <si>
    <t>Deaths</t>
  </si>
  <si>
    <t>PDRM district</t>
  </si>
  <si>
    <t>Injury and deaths</t>
  </si>
  <si>
    <t>Kecederaan dan kematian</t>
  </si>
  <si>
    <t>Motokar</t>
  </si>
  <si>
    <t>balai</t>
  </si>
  <si>
    <t>bomba</t>
  </si>
  <si>
    <t>0.0 menunjukkan nilai taksiran yang kurang daripada RM100,000</t>
  </si>
  <si>
    <t>0.0 shows the estimated value is less than RM100,000</t>
  </si>
  <si>
    <t>Public</t>
  </si>
  <si>
    <t>district offices</t>
  </si>
  <si>
    <t>Number of parolees</t>
  </si>
  <si>
    <t>warganegara</t>
  </si>
  <si>
    <t>non-Citizens</t>
  </si>
  <si>
    <t xml:space="preserve"> Source: National Anti-Drugs Agency</t>
  </si>
  <si>
    <t xml:space="preserve">  Refers to instant deaths at the place of occurrence</t>
  </si>
  <si>
    <t>n.a - Data tidak tersedia/ berkenaan</t>
  </si>
  <si>
    <t>Includes Kudat</t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</si>
  <si>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</si>
  <si>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rPr>
        <b/>
        <sz val="12"/>
        <rFont val="Arial"/>
        <family val="2"/>
      </rPr>
      <t>Nota/</t>
    </r>
    <r>
      <rPr>
        <i/>
        <sz val="12"/>
        <rFont val="Arial"/>
        <family val="2"/>
      </rPr>
      <t xml:space="preserve"> Note:</t>
    </r>
  </si>
  <si>
    <r>
      <t>Kota Belud</t>
    </r>
    <r>
      <rPr>
        <vertAlign val="superscript"/>
        <sz val="12"/>
        <rFont val="Arial"/>
        <family val="2"/>
      </rPr>
      <t>a</t>
    </r>
  </si>
  <si>
    <r>
      <rPr>
        <b/>
        <sz val="12"/>
        <rFont val="Arial"/>
        <family val="2"/>
      </rPr>
      <t>Nota/</t>
    </r>
    <r>
      <rPr>
        <i/>
        <sz val="12"/>
        <rFont val="Arial"/>
        <family val="2"/>
      </rPr>
      <t xml:space="preserve"> Notes: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</si>
  <si>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Kudat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</si>
  <si>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</si>
  <si>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</si>
  <si>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</si>
  <si>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 Notes: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</si>
  <si>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 Note:</t>
    </r>
  </si>
  <si>
    <r>
      <t>Samun</t>
    </r>
    <r>
      <rPr>
        <b/>
        <vertAlign val="superscript"/>
        <sz val="12"/>
        <color theme="0"/>
        <rFont val="Arial"/>
        <family val="2"/>
      </rPr>
      <t>a</t>
    </r>
  </si>
  <si>
    <r>
      <t>kematian</t>
    </r>
    <r>
      <rPr>
        <b/>
        <vertAlign val="superscript"/>
        <sz val="12"/>
        <color theme="0"/>
        <rFont val="Arial"/>
        <family val="2"/>
      </rPr>
      <t>a</t>
    </r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</si>
  <si>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</t>
    </r>
  </si>
  <si>
    <t xml:space="preserve">  dan samun tidak bersenjata api</t>
  </si>
  <si>
    <t>Jadual 49:</t>
  </si>
  <si>
    <t>Bilangan Ibu Pejabat Polis Daerah, balai polis dan pondok polis mengikut daerah PDRM, Sabah, 2018-2020</t>
  </si>
  <si>
    <t>Bilangan Ibu Pejabat Polis Daerah, balai polis dan pondok polis mengikut daerah PDRM, Sabah, 2018-2020 (samb.)</t>
  </si>
  <si>
    <t>Jadual 50: Bilangan kemalangan jalan raya, kecederaan dan kematian yang dilaporkan mengikut daerah PDRM, Sabah, 2018-2020</t>
  </si>
  <si>
    <t>Table 50: Number of road accidents, injuries and deaths reported by PDRM district, Sabah, 2018-2020</t>
  </si>
  <si>
    <t>Jadual 51:</t>
  </si>
  <si>
    <t>Statistik saman yang dikeluarkan mengikut daerah PDRM, Sabah, 2018-2020</t>
  </si>
  <si>
    <t>Table 51:Statistics of summons issued by PDRM district, Sabah, 2018-2020</t>
  </si>
  <si>
    <t>Jadual 51: Statistik saman yang dikeluarkan mengikut daerah PDRM, Sabah, 2018-2020 (samb.)</t>
  </si>
  <si>
    <t>Table 51: Statistics of summons issued by PDRM district, Sabah, 2018-2020 (cont'd)</t>
  </si>
  <si>
    <t>Jadual 52: Jenayah kekerasan mengikut daerah PDRM dan jenis jenayah, Sabah, 2018-2021</t>
  </si>
  <si>
    <t>Table 52: Violent crime by PDRM district and type of crime, Sabah, 2018-2021</t>
  </si>
  <si>
    <t>Jadual 52: Jenayah kekerasan mengikut daerah PDRM dan jenis jenayah, Sabah, 2018-2021 (samb.)</t>
  </si>
  <si>
    <t>Table 52: Violent crime by PDRM district and type of crime, Sabah, 2018-2021 (cont'd)</t>
  </si>
  <si>
    <t xml:space="preserve">Jadual 53: Jenayah harta benda mengikut daerah PDRM dan jenis jenayah, Sabah, 2018-2021 </t>
  </si>
  <si>
    <t>Jadual 53: Jenayah harta benda mengikut daerah PDRM dan jenis jenayah, Sabah, 2018-2021 (samb.)</t>
  </si>
  <si>
    <t>Table 53: Property crime by PDRM district and type of crime, Sabah, 2018-2021 (cont'd)</t>
  </si>
  <si>
    <t>Jadual 54: Statistik kebakaran mengikut daerah pentadbiran, Sabah, 2018-2020</t>
  </si>
  <si>
    <t>Table 54: Statistics on fire breakouts by administrative district, Sabah, 2018-2020</t>
  </si>
  <si>
    <t>Jadual 54: Statistik kebakaran mengikut daerah pentadbiran, Sabah, 2018-2020 (samb.)</t>
  </si>
  <si>
    <t>Table 54: Statistics on fire breakouts by administrative district, Sabah, 2018-2020 (cont'd)</t>
  </si>
  <si>
    <t>Table 55: Number of fire breakouts by administrative district and type, Sabah, 2018-2020</t>
  </si>
  <si>
    <t>Jadual 55: Bilangan kebakaran mengikut daerah pentadbiran dan jenis, Sabah, 2018-2020</t>
  </si>
  <si>
    <t>Jadual 55: Bilangan kebakaran mengikut daerah pentadbiran dan jenis, Sabah, 2018-2020 (samb.)</t>
  </si>
  <si>
    <t>Table 55: Number of fire breakouts by administrative district and type, Sabah, 2018-2020 (cont'd)</t>
  </si>
  <si>
    <t>Jadual 56: Bilangan kebakaran mengikut daerah pentadbiran dan punca kebakaran, Sabah, 2018-2020</t>
  </si>
  <si>
    <t>Table 56: Number of fire breakouts by administrative district and cause, Sabah, 2018-2020</t>
  </si>
  <si>
    <t>Jadual 56: Bilangan kebakaran mengikut daerah pentadbiran dan punca kebakaran, Sabah, 2018-2020 (samb.)</t>
  </si>
  <si>
    <t>Table 56: Number of fire breakouts by administrative district and cause, Sabah, 2018-2020 (cont'd)</t>
  </si>
  <si>
    <t>Jadual 57: Bilangan kebakaran bangunan mengikut daerah pentadbiran dan jenis, Sabah, 2018-2020</t>
  </si>
  <si>
    <t>Table 57: Number of fire breakouts in building by administrative district and type, Sabah, 2018-2020</t>
  </si>
  <si>
    <t>Jadual 57: Bilangan kebakaran bangunan mengikut daerah pentadbiran dan jenis, Sabah, 2018-2020 (samb.)</t>
  </si>
  <si>
    <t>Table 57: Number of fire breakouts in building by administrative district and type, Sabah, 2018-2020 (cont'd)</t>
  </si>
  <si>
    <t>Table 57: Number of fire breakouts in building by administrative district and type, 2018-2020 (cont'd)</t>
  </si>
  <si>
    <t>Jadual 58: Bilangan kebakaran bangunan mengikut daerah pentadbiran dan punca kebakaran, Sabah, 2018-2020</t>
  </si>
  <si>
    <t>Table 58: Number of fire breakouts in building by administrative district and cause, Sabah, 2018-2020</t>
  </si>
  <si>
    <t>Jadual 58: Bilangan kebakaran bangunan mengikut daerah pentadbiran dan punca kebakaran, Sabah, 2018-2020 (samb.)</t>
  </si>
  <si>
    <t>Table 58: Number of fire breakouts in building by administrative district and cause, Sabah, 2018-2020 (cont'd)</t>
  </si>
  <si>
    <t>Jadual 59: Bilangan penagih dadah mengikut daerah pentadbiran, Sabah, 2018-2020</t>
  </si>
  <si>
    <t>Table 59: Number of drug addicts by administrative district, Sabah, 2018-2020</t>
  </si>
  <si>
    <t>Jadual 59: Bilangan penagih dadah mengikut daerah pentadbiran, Sabah, 2018-2020 (samb.)</t>
  </si>
  <si>
    <t>Table 59: Number of drug addicts by administrative district, Sabah, 2018-2020 (cont'd)</t>
  </si>
  <si>
    <t>Jadual 60: Bilangan pejabat parol daerah dan Orang DiParol mengikut daerah pentadbiran, Sabah, 2018-2020</t>
  </si>
  <si>
    <t>Table 60: Number of parole district offices and parolees by administrative district, Sabah, 2018-2020</t>
  </si>
  <si>
    <t>Jadual 60: Bilangan pejabat parol daerah dan Orang DiParol mengikut daerah pentadbiran, Sabah, 2018-2020 (samb.)</t>
  </si>
  <si>
    <t>Table 60: Number of parole district offices and parolees by administrative district, Sabah, 2018-2020 (cont'd)</t>
  </si>
  <si>
    <t>Jadual 61: Bilangan kemasukan banduan sabitan mengikut institusi penjara dan jantina, Sabah, 2018-2020</t>
  </si>
  <si>
    <t>Table 61: Number of convicted prisoners admission by institute of prison and sex, Sabah, 2018-2020</t>
  </si>
  <si>
    <t>Jadual 62: Bilangan kemasukan banduan sabitan mengikut institusi penjara dan kumpulan etnik, Sabah, 2018-2020</t>
  </si>
  <si>
    <t>Table 62: Number of convicted prisoners admission by institute of prison and ethnic group, Sabah, 2018-2020</t>
  </si>
  <si>
    <t>Jadual 63:</t>
  </si>
  <si>
    <t>Table 63: Number of children involved in crime by administrative district and sex, Sabah, 2018-2020</t>
  </si>
  <si>
    <t>Bilangan kanak-kanak yang terlibat dengan jenayah mengikut daerah pentadbiran dan jantina, Sabah, 2018-2020 (samb.)</t>
  </si>
  <si>
    <t>Table 63: Number of children involved in crime by administrative district and sex, Sabah, 2018-2020 (cont'd)</t>
  </si>
  <si>
    <t>Table 53: Property crime by PDRM district and type of crime, Sabah, 2018-2021</t>
  </si>
  <si>
    <t>Table 49: Number of District Police Headquarters, police stations and police huts by PDRM district, Sabah, 2018-2020 (cont'd)</t>
  </si>
  <si>
    <t>Bilangan kanak-kanak yang terlibat dengan jenayah mengikut daerah pentadbiran dan jantina, Sabah, 2018-2020</t>
  </si>
  <si>
    <t>Table 49: Number of District Police Headquarters, police stations and police huts by PDRM district, Sabah,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</si>
</sst>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General_)"/>
    <numFmt numFmtId="168" formatCode="#,##0.0"/>
    <numFmt numFmtId="169" formatCode="[$-409]d\-mmm\-yy;@"/>
    <numFmt numFmtId="170" formatCode="#,##0.00;[Red]#,##0.00"/>
    <numFmt numFmtId="171" formatCode="[$-409]mmm\-yy;@"/>
    <numFmt numFmtId="172" formatCode="_(* #,##0.0_);_(* \(#,##0.0\);_(* &quot;-&quot;??_);_(@_)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7"/>
      <name val="Helv"/>
    </font>
    <font>
      <sz val="8"/>
      <name val="Helv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Helv"/>
      <charset val="134"/>
    </font>
    <font>
      <sz val="8"/>
      <name val="Helv"/>
      <charset val="134"/>
    </font>
    <font>
      <u/>
      <sz val="7"/>
      <color indexed="12"/>
      <name val="Helv"/>
      <charset val="134"/>
    </font>
    <font>
      <u/>
      <sz val="9"/>
      <color indexed="12"/>
      <name val="Helv"/>
      <charset val="134"/>
    </font>
    <font>
      <sz val="10"/>
      <name val="Helv"/>
      <charset val="134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i/>
      <sz val="12"/>
      <color rgb="FF212121"/>
      <name val="Arial"/>
      <family val="2"/>
    </font>
    <font>
      <i/>
      <sz val="12"/>
      <color theme="1"/>
      <name val="Arial"/>
      <family val="2"/>
    </font>
    <font>
      <i/>
      <sz val="12"/>
      <color rgb="FFFF0000"/>
      <name val="Arial"/>
      <family val="2"/>
    </font>
    <font>
      <b/>
      <i/>
      <sz val="12"/>
      <name val="Arial"/>
      <family val="2"/>
    </font>
    <font>
      <sz val="12"/>
      <color rgb="FF000000"/>
      <name val="Arial"/>
      <family val="2"/>
    </font>
    <font>
      <vertAlign val="superscript"/>
      <sz val="12"/>
      <name val="Arial"/>
      <family val="2"/>
    </font>
    <font>
      <b/>
      <vertAlign val="superscript"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vertAlign val="superscript"/>
      <sz val="12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  <font>
      <u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7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51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4" fillId="0" borderId="0"/>
    <xf numFmtId="0" fontId="4" fillId="0" borderId="0"/>
    <xf numFmtId="0" fontId="1" fillId="0" borderId="0"/>
    <xf numFmtId="167" fontId="5" fillId="0" borderId="0"/>
    <xf numFmtId="167" fontId="6" fillId="0" borderId="0"/>
    <xf numFmtId="37" fontId="6" fillId="0" borderId="0"/>
    <xf numFmtId="0" fontId="5" fillId="0" borderId="0"/>
    <xf numFmtId="0" fontId="7" fillId="0" borderId="0"/>
    <xf numFmtId="165" fontId="8" fillId="0" borderId="0" applyFont="0" applyFill="0" applyBorder="0" applyAlignment="0" applyProtection="0"/>
    <xf numFmtId="169" fontId="8" fillId="0" borderId="0"/>
    <xf numFmtId="164" fontId="9" fillId="0" borderId="0" applyFont="0" applyFill="0" applyBorder="0" applyAlignment="0" applyProtection="0"/>
    <xf numFmtId="0" fontId="8" fillId="0" borderId="0"/>
    <xf numFmtId="0" fontId="7" fillId="0" borderId="0"/>
    <xf numFmtId="165" fontId="1" fillId="0" borderId="0" applyFont="0" applyFill="0" applyBorder="0" applyAlignment="0" applyProtection="0"/>
    <xf numFmtId="0" fontId="9" fillId="0" borderId="0"/>
    <xf numFmtId="167" fontId="10" fillId="0" borderId="0"/>
    <xf numFmtId="0" fontId="1" fillId="0" borderId="0"/>
    <xf numFmtId="165" fontId="4" fillId="0" borderId="0" applyFont="0" applyFill="0" applyBorder="0" applyAlignment="0" applyProtection="0"/>
    <xf numFmtId="167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67" fontId="9" fillId="0" borderId="0"/>
    <xf numFmtId="0" fontId="4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/>
    <xf numFmtId="0" fontId="13" fillId="0" borderId="0"/>
    <xf numFmtId="0" fontId="1" fillId="0" borderId="0"/>
    <xf numFmtId="171" fontId="14" fillId="0" borderId="0"/>
    <xf numFmtId="0" fontId="1" fillId="0" borderId="0"/>
    <xf numFmtId="0" fontId="15" fillId="0" borderId="0"/>
    <xf numFmtId="0" fontId="16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65" fontId="15" fillId="0" borderId="0" applyFont="0" applyFill="0" applyBorder="0" applyAlignment="0" applyProtection="0">
      <alignment vertical="center"/>
    </xf>
    <xf numFmtId="0" fontId="18" fillId="0" borderId="0"/>
    <xf numFmtId="165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/>
  </cellStyleXfs>
  <cellXfs count="533">
    <xf numFmtId="0" fontId="0" fillId="0" borderId="0" xfId="0"/>
    <xf numFmtId="0" fontId="19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right" vertical="center"/>
    </xf>
    <xf numFmtId="0" fontId="20" fillId="2" borderId="0" xfId="0" applyFont="1" applyFill="1" applyAlignment="1">
      <alignment horizontal="right" vertical="center"/>
    </xf>
    <xf numFmtId="0" fontId="20" fillId="2" borderId="0" xfId="0" applyFont="1" applyFill="1" applyAlignment="1">
      <alignment vertical="center"/>
    </xf>
    <xf numFmtId="0" fontId="21" fillId="2" borderId="0" xfId="0" applyFont="1" applyFill="1" applyAlignment="1">
      <alignment horizontal="right" vertical="center"/>
    </xf>
    <xf numFmtId="0" fontId="21" fillId="2" borderId="0" xfId="0" applyFont="1" applyFill="1" applyAlignment="1">
      <alignment vertical="center"/>
    </xf>
    <xf numFmtId="0" fontId="21" fillId="2" borderId="0" xfId="0" applyFont="1" applyFill="1" applyBorder="1" applyAlignment="1">
      <alignment vertical="center"/>
    </xf>
    <xf numFmtId="0" fontId="19" fillId="2" borderId="4" xfId="0" applyFont="1" applyFill="1" applyBorder="1" applyAlignment="1">
      <alignment vertical="center"/>
    </xf>
    <xf numFmtId="0" fontId="19" fillId="2" borderId="4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right" vertical="center"/>
    </xf>
    <xf numFmtId="0" fontId="22" fillId="5" borderId="0" xfId="0" applyFont="1" applyFill="1" applyBorder="1" applyAlignment="1">
      <alignment vertical="center"/>
    </xf>
    <xf numFmtId="0" fontId="22" fillId="5" borderId="0" xfId="0" applyFont="1" applyFill="1" applyAlignment="1">
      <alignment vertical="center"/>
    </xf>
    <xf numFmtId="0" fontId="22" fillId="5" borderId="0" xfId="0" applyFont="1" applyFill="1" applyAlignment="1">
      <alignment horizontal="left" vertical="center"/>
    </xf>
    <xf numFmtId="0" fontId="23" fillId="2" borderId="0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right" vertical="center"/>
    </xf>
    <xf numFmtId="167" fontId="20" fillId="2" borderId="0" xfId="33" applyNumberFormat="1" applyFont="1" applyFill="1" applyBorder="1" applyAlignment="1">
      <alignment horizontal="left" vertical="center"/>
    </xf>
    <xf numFmtId="167" fontId="20" fillId="2" borderId="0" xfId="33" applyNumberFormat="1" applyFont="1" applyFill="1" applyBorder="1" applyAlignment="1">
      <alignment vertical="center"/>
    </xf>
    <xf numFmtId="0" fontId="23" fillId="2" borderId="0" xfId="0" applyFont="1" applyFill="1" applyAlignment="1">
      <alignment horizontal="center" vertical="center"/>
    </xf>
    <xf numFmtId="0" fontId="20" fillId="2" borderId="0" xfId="0" applyFont="1" applyFill="1" applyBorder="1" applyAlignment="1">
      <alignment horizontal="right" vertical="center" wrapText="1"/>
    </xf>
    <xf numFmtId="0" fontId="23" fillId="2" borderId="0" xfId="0" applyFont="1" applyFill="1" applyAlignment="1">
      <alignment vertical="center"/>
    </xf>
    <xf numFmtId="0" fontId="19" fillId="2" borderId="0" xfId="0" applyFont="1" applyFill="1"/>
    <xf numFmtId="0" fontId="23" fillId="2" borderId="0" xfId="0" applyFont="1" applyFill="1" applyAlignment="1">
      <alignment horizontal="right" vertical="center"/>
    </xf>
    <xf numFmtId="0" fontId="22" fillId="2" borderId="0" xfId="0" applyFont="1" applyFill="1" applyBorder="1" applyAlignment="1">
      <alignment horizontal="right" vertical="center"/>
    </xf>
    <xf numFmtId="0" fontId="19" fillId="2" borderId="0" xfId="0" applyFont="1" applyFill="1" applyBorder="1" applyAlignment="1">
      <alignment horizontal="right" vertical="center"/>
    </xf>
    <xf numFmtId="0" fontId="22" fillId="2" borderId="0" xfId="0" applyFont="1" applyFill="1" applyBorder="1" applyAlignment="1">
      <alignment horizontal="right" vertical="center" wrapText="1"/>
    </xf>
    <xf numFmtId="0" fontId="22" fillId="2" borderId="0" xfId="8" applyFont="1" applyFill="1" applyBorder="1" applyAlignment="1">
      <alignment horizontal="left" vertical="center" wrapText="1" indent="1"/>
    </xf>
    <xf numFmtId="0" fontId="22" fillId="2" borderId="0" xfId="0" applyFont="1" applyFill="1" applyBorder="1" applyAlignment="1">
      <alignment vertical="center"/>
    </xf>
    <xf numFmtId="0" fontId="22" fillId="2" borderId="0" xfId="8" applyFont="1" applyFill="1" applyBorder="1" applyAlignment="1">
      <alignment horizontal="left" vertical="center" indent="1"/>
    </xf>
    <xf numFmtId="0" fontId="22" fillId="2" borderId="0" xfId="8" applyFont="1" applyFill="1" applyBorder="1" applyAlignment="1">
      <alignment horizontal="center" vertical="center"/>
    </xf>
    <xf numFmtId="0" fontId="19" fillId="2" borderId="0" xfId="4" applyNumberFormat="1" applyFont="1" applyFill="1" applyBorder="1" applyAlignment="1">
      <alignment horizontal="left" vertical="center" indent="1"/>
    </xf>
    <xf numFmtId="0" fontId="19" fillId="2" borderId="0" xfId="32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right"/>
    </xf>
    <xf numFmtId="0" fontId="23" fillId="2" borderId="0" xfId="4" applyFont="1" applyFill="1" applyAlignment="1">
      <alignment vertical="center"/>
    </xf>
    <xf numFmtId="0" fontId="23" fillId="2" borderId="0" xfId="0" applyFont="1" applyFill="1" applyBorder="1" applyAlignment="1">
      <alignment vertical="center"/>
    </xf>
    <xf numFmtId="0" fontId="24" fillId="2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19" fillId="2" borderId="0" xfId="0" applyFont="1" applyFill="1" applyBorder="1" applyAlignment="1">
      <alignment vertical="center"/>
    </xf>
    <xf numFmtId="0" fontId="19" fillId="2" borderId="0" xfId="0" applyFont="1" applyFill="1" applyBorder="1"/>
    <xf numFmtId="0" fontId="19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vertical="center" wrapText="1"/>
    </xf>
    <xf numFmtId="0" fontId="19" fillId="2" borderId="3" xfId="0" applyFont="1" applyFill="1" applyBorder="1" applyAlignment="1">
      <alignment horizontal="right" vertical="center"/>
    </xf>
    <xf numFmtId="0" fontId="19" fillId="2" borderId="3" xfId="0" applyFont="1" applyFill="1" applyBorder="1" applyAlignment="1">
      <alignment vertical="center"/>
    </xf>
    <xf numFmtId="0" fontId="22" fillId="2" borderId="0" xfId="0" applyNumberFormat="1" applyFont="1" applyFill="1" applyBorder="1" applyAlignment="1">
      <alignment horizontal="left" vertical="center"/>
    </xf>
    <xf numFmtId="0" fontId="22" fillId="2" borderId="0" xfId="0" applyNumberFormat="1" applyFont="1" applyFill="1" applyBorder="1" applyAlignment="1">
      <alignment vertical="center"/>
    </xf>
    <xf numFmtId="0" fontId="22" fillId="2" borderId="0" xfId="0" applyNumberFormat="1" applyFont="1" applyFill="1" applyBorder="1" applyAlignment="1">
      <alignment horizontal="center" vertical="center"/>
    </xf>
    <xf numFmtId="0" fontId="20" fillId="2" borderId="0" xfId="3" applyFont="1" applyFill="1" applyAlignment="1">
      <alignment vertical="center"/>
    </xf>
    <xf numFmtId="0" fontId="20" fillId="2" borderId="0" xfId="3" applyFont="1" applyFill="1" applyAlignment="1">
      <alignment horizontal="center" vertical="center"/>
    </xf>
    <xf numFmtId="0" fontId="20" fillId="2" borderId="0" xfId="0" applyFont="1" applyFill="1" applyBorder="1" applyAlignment="1">
      <alignment horizontal="right" vertical="center"/>
    </xf>
    <xf numFmtId="0" fontId="25" fillId="2" borderId="0" xfId="0" applyFont="1" applyFill="1" applyAlignment="1">
      <alignment horizontal="right" vertical="center"/>
    </xf>
    <xf numFmtId="0" fontId="22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right" vertical="center"/>
    </xf>
    <xf numFmtId="0" fontId="23" fillId="2" borderId="0" xfId="0" applyFont="1" applyFill="1" applyAlignment="1">
      <alignment horizontal="left" vertical="center"/>
    </xf>
    <xf numFmtId="0" fontId="25" fillId="2" borderId="0" xfId="0" applyFont="1" applyFill="1" applyAlignment="1">
      <alignment vertical="center"/>
    </xf>
    <xf numFmtId="0" fontId="25" fillId="2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left" vertical="center"/>
    </xf>
    <xf numFmtId="0" fontId="26" fillId="2" borderId="0" xfId="0" applyFont="1" applyFill="1" applyAlignment="1">
      <alignment horizontal="center" vertical="center"/>
    </xf>
    <xf numFmtId="0" fontId="22" fillId="0" borderId="0" xfId="41" applyFont="1" applyFill="1" applyAlignment="1">
      <alignment vertical="center"/>
    </xf>
    <xf numFmtId="0" fontId="22" fillId="0" borderId="0" xfId="41" applyFont="1" applyFill="1" applyAlignment="1">
      <alignment horizontal="left" vertical="center"/>
    </xf>
    <xf numFmtId="0" fontId="22" fillId="0" borderId="0" xfId="41" applyFont="1" applyFill="1" applyAlignment="1">
      <alignment horizontal="center" vertical="center"/>
    </xf>
    <xf numFmtId="0" fontId="20" fillId="0" borderId="0" xfId="41" applyFont="1" applyFill="1" applyAlignment="1">
      <alignment horizontal="right" vertical="center"/>
    </xf>
    <xf numFmtId="0" fontId="20" fillId="0" borderId="0" xfId="41" applyFont="1" applyFill="1" applyAlignment="1">
      <alignment vertical="center"/>
    </xf>
    <xf numFmtId="0" fontId="21" fillId="0" borderId="0" xfId="41" applyFont="1" applyFill="1" applyBorder="1" applyAlignment="1">
      <alignment vertical="center"/>
    </xf>
    <xf numFmtId="0" fontId="20" fillId="0" borderId="0" xfId="41" applyFont="1" applyFill="1" applyBorder="1" applyAlignment="1">
      <alignment vertical="center"/>
    </xf>
    <xf numFmtId="0" fontId="22" fillId="0" borderId="0" xfId="41" applyFont="1" applyFill="1" applyBorder="1" applyAlignment="1">
      <alignment horizontal="left" vertical="center"/>
    </xf>
    <xf numFmtId="0" fontId="22" fillId="0" borderId="0" xfId="41" applyFont="1" applyFill="1" applyBorder="1" applyAlignment="1">
      <alignment horizontal="center" vertical="center"/>
    </xf>
    <xf numFmtId="0" fontId="20" fillId="0" borderId="0" xfId="41" applyFont="1" applyFill="1" applyBorder="1" applyAlignment="1">
      <alignment horizontal="right" vertical="center"/>
    </xf>
    <xf numFmtId="0" fontId="22" fillId="5" borderId="0" xfId="41" applyFont="1" applyFill="1" applyAlignment="1">
      <alignment vertical="center"/>
    </xf>
    <xf numFmtId="0" fontId="27" fillId="5" borderId="0" xfId="41" applyFont="1" applyFill="1" applyAlignment="1">
      <alignment vertical="center"/>
    </xf>
    <xf numFmtId="0" fontId="20" fillId="5" borderId="0" xfId="41" applyFont="1" applyFill="1" applyAlignment="1">
      <alignment vertical="center"/>
    </xf>
    <xf numFmtId="0" fontId="20" fillId="0" borderId="0" xfId="41" applyFont="1" applyFill="1" applyBorder="1" applyAlignment="1">
      <alignment horizontal="left" vertical="center"/>
    </xf>
    <xf numFmtId="166" fontId="22" fillId="2" borderId="0" xfId="19" applyNumberFormat="1" applyFont="1" applyFill="1" applyAlignment="1">
      <alignment horizontal="right" vertical="center" wrapText="1"/>
    </xf>
    <xf numFmtId="166" fontId="19" fillId="2" borderId="0" xfId="19" applyNumberFormat="1" applyFont="1" applyFill="1" applyBorder="1" applyAlignment="1">
      <alignment horizontal="right" vertical="center" wrapText="1"/>
    </xf>
    <xf numFmtId="166" fontId="22" fillId="2" borderId="0" xfId="19" applyNumberFormat="1" applyFont="1" applyFill="1" applyBorder="1" applyAlignment="1">
      <alignment horizontal="right" vertical="center" wrapText="1"/>
    </xf>
    <xf numFmtId="166" fontId="19" fillId="2" borderId="0" xfId="19" applyNumberFormat="1" applyFont="1" applyFill="1" applyBorder="1" applyAlignment="1">
      <alignment horizontal="right" wrapText="1"/>
    </xf>
    <xf numFmtId="0" fontId="21" fillId="2" borderId="0" xfId="0" applyFont="1" applyFill="1" applyBorder="1" applyAlignment="1">
      <alignment vertical="center" wrapText="1"/>
    </xf>
    <xf numFmtId="0" fontId="22" fillId="0" borderId="0" xfId="41" applyFont="1" applyFill="1" applyAlignment="1">
      <alignment horizontal="right" vertical="center"/>
    </xf>
    <xf numFmtId="0" fontId="23" fillId="0" borderId="0" xfId="41" applyFont="1" applyAlignment="1">
      <alignment horizontal="right" vertical="center"/>
    </xf>
    <xf numFmtId="0" fontId="25" fillId="0" borderId="0" xfId="41" applyFont="1" applyAlignment="1">
      <alignment horizontal="right" vertical="center"/>
    </xf>
    <xf numFmtId="0" fontId="19" fillId="0" borderId="0" xfId="41" applyFont="1"/>
    <xf numFmtId="0" fontId="23" fillId="2" borderId="0" xfId="41" applyFont="1" applyFill="1" applyBorder="1" applyAlignment="1">
      <alignment vertical="center"/>
    </xf>
    <xf numFmtId="0" fontId="23" fillId="2" borderId="0" xfId="36" applyFont="1" applyFill="1"/>
    <xf numFmtId="0" fontId="25" fillId="2" borderId="0" xfId="36" applyFont="1" applyFill="1"/>
    <xf numFmtId="0" fontId="19" fillId="0" borderId="0" xfId="41" applyFont="1" applyAlignment="1">
      <alignment horizontal="center" vertical="center"/>
    </xf>
    <xf numFmtId="0" fontId="19" fillId="0" borderId="0" xfId="41" applyFont="1" applyAlignment="1">
      <alignment vertical="center"/>
    </xf>
    <xf numFmtId="0" fontId="28" fillId="0" borderId="0" xfId="45" applyFont="1" applyAlignment="1">
      <alignment vertical="center"/>
    </xf>
    <xf numFmtId="166" fontId="20" fillId="2" borderId="0" xfId="19" applyNumberFormat="1" applyFont="1" applyFill="1" applyBorder="1" applyAlignment="1">
      <alignment horizontal="right" vertical="center" wrapText="1"/>
    </xf>
    <xf numFmtId="0" fontId="20" fillId="2" borderId="0" xfId="0" applyFont="1" applyFill="1" applyBorder="1" applyAlignment="1">
      <alignment vertical="center"/>
    </xf>
    <xf numFmtId="0" fontId="20" fillId="2" borderId="0" xfId="0" applyFont="1" applyFill="1" applyBorder="1" applyAlignment="1">
      <alignment horizontal="left" vertical="center"/>
    </xf>
    <xf numFmtId="0" fontId="22" fillId="2" borderId="0" xfId="0" applyFont="1" applyFill="1" applyBorder="1" applyAlignment="1">
      <alignment horizontal="center" vertical="center"/>
    </xf>
    <xf numFmtId="166" fontId="19" fillId="2" borderId="0" xfId="0" applyNumberFormat="1" applyFont="1" applyFill="1" applyBorder="1" applyAlignment="1">
      <alignment horizontal="right" wrapText="1"/>
    </xf>
    <xf numFmtId="0" fontId="22" fillId="0" borderId="0" xfId="37" applyFont="1" applyFill="1" applyAlignment="1">
      <alignment vertical="center"/>
    </xf>
    <xf numFmtId="0" fontId="22" fillId="0" borderId="0" xfId="37" applyFont="1" applyFill="1" applyAlignment="1">
      <alignment horizontal="left" vertical="center"/>
    </xf>
    <xf numFmtId="0" fontId="22" fillId="0" borderId="0" xfId="37" applyFont="1" applyFill="1" applyAlignment="1">
      <alignment horizontal="center" vertical="center"/>
    </xf>
    <xf numFmtId="0" fontId="22" fillId="0" borderId="0" xfId="37" applyFont="1" applyFill="1" applyAlignment="1">
      <alignment horizontal="right" vertical="center"/>
    </xf>
    <xf numFmtId="0" fontId="20" fillId="0" borderId="0" xfId="37" applyFont="1" applyFill="1" applyAlignment="1">
      <alignment horizontal="right" vertical="center"/>
    </xf>
    <xf numFmtId="0" fontId="20" fillId="0" borderId="0" xfId="37" applyFont="1" applyFill="1" applyAlignment="1">
      <alignment vertical="center"/>
    </xf>
    <xf numFmtId="0" fontId="21" fillId="0" borderId="0" xfId="37" applyFont="1" applyFill="1" applyBorder="1" applyAlignment="1">
      <alignment vertical="center"/>
    </xf>
    <xf numFmtId="0" fontId="20" fillId="0" borderId="0" xfId="37" applyFont="1" applyFill="1" applyBorder="1" applyAlignment="1">
      <alignment vertical="center"/>
    </xf>
    <xf numFmtId="0" fontId="22" fillId="5" borderId="0" xfId="37" applyFont="1" applyFill="1" applyAlignment="1">
      <alignment vertical="center"/>
    </xf>
    <xf numFmtId="0" fontId="27" fillId="5" borderId="0" xfId="37" applyFont="1" applyFill="1" applyAlignment="1">
      <alignment vertical="center"/>
    </xf>
    <xf numFmtId="0" fontId="20" fillId="5" borderId="0" xfId="37" applyFont="1" applyFill="1" applyAlignment="1">
      <alignment vertical="center"/>
    </xf>
    <xf numFmtId="0" fontId="20" fillId="2" borderId="0" xfId="0" applyFont="1" applyFill="1" applyBorder="1" applyAlignment="1">
      <alignment horizontal="left" vertical="top" wrapText="1"/>
    </xf>
    <xf numFmtId="0" fontId="22" fillId="2" borderId="0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right" vertical="top" wrapText="1"/>
    </xf>
    <xf numFmtId="0" fontId="20" fillId="2" borderId="0" xfId="0" applyFont="1" applyFill="1"/>
    <xf numFmtId="0" fontId="20" fillId="2" borderId="0" xfId="0" applyFont="1" applyFill="1" applyBorder="1"/>
    <xf numFmtId="0" fontId="19" fillId="2" borderId="0" xfId="4" applyNumberFormat="1" applyFont="1" applyFill="1" applyBorder="1"/>
    <xf numFmtId="0" fontId="20" fillId="2" borderId="0" xfId="20" applyFont="1" applyFill="1" applyBorder="1" applyAlignment="1">
      <alignment horizontal="left"/>
    </xf>
    <xf numFmtId="0" fontId="20" fillId="2" borderId="0" xfId="20" applyFont="1" applyFill="1" applyBorder="1"/>
    <xf numFmtId="0" fontId="20" fillId="2" borderId="0" xfId="20" applyFont="1" applyFill="1" applyBorder="1" applyAlignment="1">
      <alignment horizontal="center"/>
    </xf>
    <xf numFmtId="3" fontId="20" fillId="2" borderId="0" xfId="4" applyNumberFormat="1" applyFont="1" applyFill="1" applyBorder="1" applyAlignment="1">
      <alignment horizontal="right" vertical="center" wrapText="1"/>
    </xf>
    <xf numFmtId="166" fontId="20" fillId="2" borderId="0" xfId="4" applyNumberFormat="1" applyFont="1" applyFill="1" applyBorder="1" applyAlignment="1">
      <alignment horizontal="right" vertical="center" wrapText="1"/>
    </xf>
    <xf numFmtId="166" fontId="20" fillId="2" borderId="0" xfId="0" applyNumberFormat="1" applyFont="1" applyFill="1" applyAlignment="1">
      <alignment vertical="center"/>
    </xf>
    <xf numFmtId="166" fontId="19" fillId="2" borderId="0" xfId="19" applyNumberFormat="1" applyFont="1" applyFill="1" applyAlignment="1">
      <alignment horizontal="right" vertical="center" wrapText="1"/>
    </xf>
    <xf numFmtId="3" fontId="19" fillId="2" borderId="0" xfId="0" applyNumberFormat="1" applyFont="1" applyFill="1" applyBorder="1"/>
    <xf numFmtId="0" fontId="19" fillId="2" borderId="0" xfId="4" applyNumberFormat="1" applyFont="1" applyFill="1" applyBorder="1" applyAlignment="1">
      <alignment vertical="center"/>
    </xf>
    <xf numFmtId="0" fontId="19" fillId="2" borderId="0" xfId="4" applyNumberFormat="1" applyFont="1" applyFill="1" applyBorder="1" applyAlignment="1">
      <alignment horizontal="right" vertical="center"/>
    </xf>
    <xf numFmtId="166" fontId="19" fillId="2" borderId="0" xfId="19" applyNumberFormat="1" applyFont="1" applyFill="1" applyAlignment="1">
      <alignment horizontal="right" wrapText="1"/>
    </xf>
    <xf numFmtId="166" fontId="19" fillId="2" borderId="0" xfId="4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right" vertical="center"/>
    </xf>
    <xf numFmtId="0" fontId="20" fillId="0" borderId="0" xfId="50" applyFont="1" applyFill="1" applyAlignment="1">
      <alignment vertical="center"/>
    </xf>
    <xf numFmtId="0" fontId="21" fillId="0" borderId="0" xfId="0" applyFont="1" applyFill="1" applyAlignment="1">
      <alignment horizontal="right" vertical="center"/>
    </xf>
    <xf numFmtId="0" fontId="21" fillId="0" borderId="0" xfId="50" applyFont="1" applyFill="1" applyBorder="1" applyAlignment="1">
      <alignment vertical="center"/>
    </xf>
    <xf numFmtId="0" fontId="22" fillId="4" borderId="0" xfId="0" applyFont="1" applyFill="1" applyAlignment="1">
      <alignment vertical="center"/>
    </xf>
    <xf numFmtId="0" fontId="22" fillId="4" borderId="0" xfId="0" applyFont="1" applyFill="1"/>
    <xf numFmtId="0" fontId="22" fillId="5" borderId="0" xfId="0" applyFont="1" applyFill="1"/>
    <xf numFmtId="0" fontId="27" fillId="5" borderId="0" xfId="0" applyFont="1" applyFill="1" applyAlignment="1">
      <alignment vertical="center"/>
    </xf>
    <xf numFmtId="0" fontId="20" fillId="5" borderId="0" xfId="0" applyFont="1" applyFill="1" applyAlignment="1">
      <alignment vertical="center"/>
    </xf>
    <xf numFmtId="0" fontId="25" fillId="2" borderId="0" xfId="0" applyFont="1" applyFill="1" applyBorder="1" applyAlignment="1">
      <alignment horizontal="left" vertical="center"/>
    </xf>
    <xf numFmtId="0" fontId="22" fillId="2" borderId="3" xfId="0" applyFont="1" applyFill="1" applyBorder="1" applyAlignment="1">
      <alignment vertical="center"/>
    </xf>
    <xf numFmtId="0" fontId="22" fillId="2" borderId="3" xfId="0" applyFont="1" applyFill="1" applyBorder="1" applyAlignment="1">
      <alignment horizontal="left" vertical="center"/>
    </xf>
    <xf numFmtId="0" fontId="22" fillId="2" borderId="3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right" vertical="center"/>
    </xf>
    <xf numFmtId="0" fontId="22" fillId="2" borderId="3" xfId="0" applyFont="1" applyFill="1" applyBorder="1" applyAlignment="1">
      <alignment horizontal="right" vertical="center"/>
    </xf>
    <xf numFmtId="0" fontId="22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166" fontId="23" fillId="2" borderId="0" xfId="19" applyNumberFormat="1" applyFont="1" applyFill="1" applyBorder="1" applyAlignment="1">
      <alignment horizontal="right" vertical="center" wrapText="1"/>
    </xf>
    <xf numFmtId="0" fontId="25" fillId="2" borderId="0" xfId="36" applyFont="1" applyFill="1" applyAlignment="1">
      <alignment horizontal="left" vertical="top" indent="1"/>
    </xf>
    <xf numFmtId="0" fontId="22" fillId="2" borderId="0" xfId="0" applyFont="1" applyFill="1" applyBorder="1" applyAlignment="1">
      <alignment horizontal="left" vertical="center"/>
    </xf>
    <xf numFmtId="0" fontId="25" fillId="2" borderId="0" xfId="0" applyFont="1" applyFill="1" applyBorder="1" applyAlignment="1">
      <alignment horizontal="right" vertical="center"/>
    </xf>
    <xf numFmtId="166" fontId="23" fillId="2" borderId="0" xfId="19" applyNumberFormat="1" applyFont="1" applyFill="1" applyAlignment="1">
      <alignment horizontal="right" vertical="center" wrapText="1"/>
    </xf>
    <xf numFmtId="0" fontId="28" fillId="2" borderId="0" xfId="3" applyFont="1" applyFill="1" applyAlignment="1">
      <alignment vertical="center"/>
    </xf>
    <xf numFmtId="0" fontId="28" fillId="2" borderId="0" xfId="3" applyFont="1" applyFill="1" applyAlignment="1">
      <alignment horizontal="right" vertical="center"/>
    </xf>
    <xf numFmtId="0" fontId="20" fillId="2" borderId="0" xfId="11" applyNumberFormat="1" applyFont="1" applyFill="1" applyBorder="1" applyAlignment="1">
      <alignment horizontal="left" vertical="center"/>
    </xf>
    <xf numFmtId="0" fontId="21" fillId="2" borderId="0" xfId="11" applyNumberFormat="1" applyFont="1" applyFill="1" applyBorder="1" applyAlignment="1">
      <alignment horizontal="left" vertical="center"/>
    </xf>
    <xf numFmtId="0" fontId="22" fillId="5" borderId="0" xfId="3" applyFont="1" applyFill="1" applyAlignment="1">
      <alignment vertical="center"/>
    </xf>
    <xf numFmtId="0" fontId="19" fillId="2" borderId="0" xfId="0" applyFont="1" applyFill="1" applyBorder="1" applyAlignment="1">
      <alignment horizontal="right"/>
    </xf>
    <xf numFmtId="0" fontId="28" fillId="2" borderId="0" xfId="3" applyFont="1" applyFill="1" applyBorder="1" applyAlignment="1">
      <alignment vertical="center"/>
    </xf>
    <xf numFmtId="0" fontId="28" fillId="2" borderId="0" xfId="3" applyFont="1" applyFill="1" applyBorder="1" applyAlignment="1">
      <alignment horizontal="right" vertical="center"/>
    </xf>
    <xf numFmtId="167" fontId="20" fillId="0" borderId="0" xfId="10" applyFont="1" applyAlignment="1">
      <alignment horizontal="right"/>
    </xf>
    <xf numFmtId="0" fontId="31" fillId="2" borderId="0" xfId="3" applyFont="1" applyFill="1" applyBorder="1" applyAlignment="1">
      <alignment horizontal="right" vertical="center"/>
    </xf>
    <xf numFmtId="167" fontId="21" fillId="0" borderId="0" xfId="9" applyFont="1" applyAlignment="1">
      <alignment horizontal="right" vertical="top"/>
    </xf>
    <xf numFmtId="171" fontId="31" fillId="2" borderId="0" xfId="35" applyFont="1" applyFill="1" applyBorder="1" applyAlignment="1">
      <alignment horizontal="left" vertical="center"/>
    </xf>
    <xf numFmtId="0" fontId="28" fillId="0" borderId="0" xfId="3" applyFont="1" applyFill="1" applyAlignment="1">
      <alignment vertical="center"/>
    </xf>
    <xf numFmtId="0" fontId="28" fillId="0" borderId="0" xfId="3" applyFont="1" applyFill="1" applyAlignment="1">
      <alignment horizontal="right" vertical="center"/>
    </xf>
    <xf numFmtId="0" fontId="19" fillId="0" borderId="0" xfId="0" applyFont="1" applyFill="1" applyAlignment="1">
      <alignment vertical="center"/>
    </xf>
    <xf numFmtId="0" fontId="20" fillId="0" borderId="0" xfId="11" applyNumberFormat="1" applyFont="1" applyFill="1" applyBorder="1" applyAlignment="1">
      <alignment horizontal="left" vertical="center"/>
    </xf>
    <xf numFmtId="0" fontId="20" fillId="0" borderId="0" xfId="0" applyFont="1" applyFill="1" applyAlignment="1">
      <alignment vertical="center"/>
    </xf>
    <xf numFmtId="0" fontId="21" fillId="0" borderId="0" xfId="11" applyNumberFormat="1" applyFont="1" applyFill="1" applyBorder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0" fillId="0" borderId="0" xfId="0" applyFont="1" applyFill="1" applyBorder="1" applyAlignment="1">
      <alignment horizontal="left" vertical="center"/>
    </xf>
    <xf numFmtId="167" fontId="20" fillId="0" borderId="0" xfId="33" applyNumberFormat="1" applyFont="1" applyFill="1" applyBorder="1" applyAlignment="1">
      <alignment vertical="center"/>
    </xf>
    <xf numFmtId="0" fontId="23" fillId="0" borderId="0" xfId="0" applyFont="1" applyFill="1" applyAlignment="1">
      <alignment horizontal="center" vertical="center"/>
    </xf>
    <xf numFmtId="166" fontId="20" fillId="0" borderId="0" xfId="19" applyNumberFormat="1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right" vertical="center"/>
    </xf>
    <xf numFmtId="0" fontId="22" fillId="0" borderId="0" xfId="0" applyFont="1" applyFill="1" applyBorder="1" applyAlignment="1">
      <alignment horizontal="right" vertical="center"/>
    </xf>
    <xf numFmtId="0" fontId="23" fillId="0" borderId="0" xfId="0" applyFont="1" applyFill="1" applyAlignment="1">
      <alignment vertical="center"/>
    </xf>
    <xf numFmtId="0" fontId="19" fillId="0" borderId="0" xfId="0" applyFont="1" applyFill="1"/>
    <xf numFmtId="0" fontId="23" fillId="0" borderId="0" xfId="0" applyFont="1" applyFill="1" applyAlignment="1">
      <alignment horizontal="right" vertical="center"/>
    </xf>
    <xf numFmtId="0" fontId="20" fillId="0" borderId="0" xfId="0" applyFont="1" applyFill="1" applyBorder="1" applyAlignment="1">
      <alignment horizontal="right" vertical="center" wrapText="1"/>
    </xf>
    <xf numFmtId="0" fontId="22" fillId="0" borderId="0" xfId="0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right" vertical="center"/>
    </xf>
    <xf numFmtId="0" fontId="19" fillId="0" borderId="0" xfId="0" applyFont="1" applyFill="1" applyAlignment="1">
      <alignment horizontal="center" vertical="center"/>
    </xf>
    <xf numFmtId="166" fontId="19" fillId="0" borderId="0" xfId="19" applyNumberFormat="1" applyFont="1" applyFill="1" applyBorder="1" applyAlignment="1">
      <alignment horizontal="right" vertical="center" wrapText="1"/>
    </xf>
    <xf numFmtId="0" fontId="22" fillId="0" borderId="0" xfId="0" applyFont="1" applyFill="1" applyBorder="1" applyAlignment="1">
      <alignment vertical="center"/>
    </xf>
    <xf numFmtId="0" fontId="19" fillId="0" borderId="0" xfId="0" applyFont="1" applyFill="1" applyAlignment="1">
      <alignment horizontal="right" vertical="center"/>
    </xf>
    <xf numFmtId="166" fontId="22" fillId="0" borderId="0" xfId="19" applyNumberFormat="1" applyFont="1" applyFill="1" applyBorder="1" applyAlignment="1">
      <alignment horizontal="right" vertical="center" wrapText="1"/>
    </xf>
    <xf numFmtId="0" fontId="19" fillId="0" borderId="0" xfId="0" applyFont="1" applyFill="1" applyAlignment="1">
      <alignment horizontal="right"/>
    </xf>
    <xf numFmtId="0" fontId="19" fillId="0" borderId="0" xfId="32" applyNumberFormat="1" applyFont="1" applyFill="1" applyBorder="1" applyAlignment="1">
      <alignment horizontal="right" vertical="center"/>
    </xf>
    <xf numFmtId="0" fontId="23" fillId="0" borderId="0" xfId="0" applyFont="1" applyFill="1" applyBorder="1" applyAlignment="1">
      <alignment vertical="center"/>
    </xf>
    <xf numFmtId="0" fontId="25" fillId="0" borderId="0" xfId="0" applyFont="1" applyFill="1" applyAlignment="1">
      <alignment horizontal="left" vertical="center"/>
    </xf>
    <xf numFmtId="0" fontId="19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 wrapText="1"/>
    </xf>
    <xf numFmtId="0" fontId="28" fillId="0" borderId="0" xfId="3" applyFont="1" applyFill="1" applyBorder="1" applyAlignment="1">
      <alignment vertical="center"/>
    </xf>
    <xf numFmtId="0" fontId="28" fillId="0" borderId="0" xfId="3" applyFont="1" applyFill="1" applyBorder="1" applyAlignment="1">
      <alignment horizontal="right" vertical="center"/>
    </xf>
    <xf numFmtId="0" fontId="31" fillId="0" borderId="0" xfId="3" applyFont="1" applyFill="1" applyBorder="1" applyAlignment="1">
      <alignment horizontal="right" vertical="center"/>
    </xf>
    <xf numFmtId="0" fontId="19" fillId="0" borderId="0" xfId="0" applyFont="1" applyFill="1" applyBorder="1"/>
    <xf numFmtId="171" fontId="31" fillId="0" borderId="0" xfId="35" applyFont="1" applyFill="1" applyBorder="1" applyAlignment="1">
      <alignment horizontal="left" vertical="center"/>
    </xf>
    <xf numFmtId="0" fontId="23" fillId="0" borderId="0" xfId="36" applyFont="1" applyFill="1"/>
    <xf numFmtId="0" fontId="25" fillId="0" borderId="0" xfId="36" applyFont="1" applyFill="1"/>
    <xf numFmtId="167" fontId="22" fillId="2" borderId="0" xfId="21" applyFont="1" applyFill="1" applyAlignment="1">
      <alignment vertical="center"/>
    </xf>
    <xf numFmtId="167" fontId="22" fillId="2" borderId="0" xfId="21" applyFont="1" applyFill="1" applyAlignment="1">
      <alignment horizontal="center" vertical="center"/>
    </xf>
    <xf numFmtId="167" fontId="20" fillId="2" borderId="0" xfId="21" applyFont="1" applyFill="1" applyAlignment="1">
      <alignment horizontal="left" vertical="center"/>
    </xf>
    <xf numFmtId="167" fontId="20" fillId="2" borderId="0" xfId="21" applyFont="1" applyFill="1" applyAlignment="1">
      <alignment horizontal="center" vertical="center"/>
    </xf>
    <xf numFmtId="167" fontId="21" fillId="2" borderId="0" xfId="21" applyFont="1" applyFill="1" applyAlignment="1">
      <alignment horizontal="left" vertical="center"/>
    </xf>
    <xf numFmtId="167" fontId="21" fillId="2" borderId="0" xfId="21" applyFont="1" applyFill="1" applyAlignment="1">
      <alignment horizontal="center" vertical="center"/>
    </xf>
    <xf numFmtId="167" fontId="22" fillId="5" borderId="0" xfId="21" applyFont="1" applyFill="1" applyAlignment="1">
      <alignment vertical="center"/>
    </xf>
    <xf numFmtId="167" fontId="22" fillId="5" borderId="0" xfId="21" applyFont="1" applyFill="1" applyBorder="1" applyAlignment="1">
      <alignment vertical="center"/>
    </xf>
    <xf numFmtId="0" fontId="22" fillId="2" borderId="0" xfId="20" applyFont="1" applyFill="1" applyBorder="1" applyAlignment="1">
      <alignment horizontal="left"/>
    </xf>
    <xf numFmtId="166" fontId="22" fillId="2" borderId="0" xfId="19" applyNumberFormat="1" applyFont="1" applyFill="1" applyBorder="1" applyAlignment="1">
      <alignment horizontal="right" wrapText="1"/>
    </xf>
    <xf numFmtId="166" fontId="22" fillId="2" borderId="0" xfId="19" applyNumberFormat="1" applyFont="1" applyFill="1" applyAlignment="1">
      <alignment horizontal="right" wrapText="1"/>
    </xf>
    <xf numFmtId="0" fontId="20" fillId="3" borderId="0" xfId="20" applyFont="1" applyFill="1" applyBorder="1" applyAlignment="1">
      <alignment horizontal="left"/>
    </xf>
    <xf numFmtId="0" fontId="22" fillId="2" borderId="0" xfId="20" applyFont="1" applyFill="1" applyBorder="1" applyAlignment="1">
      <alignment horizontal="center" vertical="center"/>
    </xf>
    <xf numFmtId="167" fontId="22" fillId="2" borderId="3" xfId="21" applyFont="1" applyFill="1" applyBorder="1" applyAlignment="1">
      <alignment vertical="center"/>
    </xf>
    <xf numFmtId="167" fontId="22" fillId="2" borderId="3" xfId="21" applyFont="1" applyFill="1" applyBorder="1" applyAlignment="1">
      <alignment horizontal="center" vertical="center"/>
    </xf>
    <xf numFmtId="167" fontId="22" fillId="2" borderId="0" xfId="21" applyFont="1" applyFill="1" applyBorder="1" applyAlignment="1">
      <alignment vertical="center"/>
    </xf>
    <xf numFmtId="167" fontId="20" fillId="2" borderId="0" xfId="21" applyFont="1" applyFill="1" applyBorder="1" applyAlignment="1">
      <alignment horizontal="left" vertical="center"/>
    </xf>
    <xf numFmtId="167" fontId="20" fillId="2" borderId="0" xfId="21" applyFont="1" applyFill="1" applyBorder="1" applyAlignment="1">
      <alignment horizontal="center" vertical="center"/>
    </xf>
    <xf numFmtId="166" fontId="20" fillId="2" borderId="0" xfId="19" applyNumberFormat="1" applyFont="1" applyFill="1" applyBorder="1" applyAlignment="1">
      <alignment horizontal="right" wrapText="1"/>
    </xf>
    <xf numFmtId="166" fontId="20" fillId="0" borderId="0" xfId="19" applyNumberFormat="1" applyFont="1" applyFill="1" applyBorder="1" applyAlignment="1">
      <alignment horizontal="right" wrapText="1"/>
    </xf>
    <xf numFmtId="1" fontId="22" fillId="2" borderId="0" xfId="0" applyNumberFormat="1" applyFont="1" applyFill="1" applyBorder="1" applyAlignment="1">
      <alignment horizontal="right" vertical="center"/>
    </xf>
    <xf numFmtId="1" fontId="19" fillId="2" borderId="0" xfId="0" applyNumberFormat="1" applyFont="1" applyFill="1"/>
    <xf numFmtId="0" fontId="22" fillId="2" borderId="0" xfId="20" applyFont="1" applyFill="1" applyBorder="1"/>
    <xf numFmtId="0" fontId="22" fillId="2" borderId="0" xfId="20" applyFont="1" applyFill="1"/>
    <xf numFmtId="1" fontId="22" fillId="2" borderId="0" xfId="20" applyNumberFormat="1" applyFont="1" applyFill="1" applyBorder="1" applyAlignment="1">
      <alignment horizontal="right"/>
    </xf>
    <xf numFmtId="0" fontId="22" fillId="2" borderId="0" xfId="0" applyFont="1" applyFill="1"/>
    <xf numFmtId="4" fontId="22" fillId="2" borderId="0" xfId="20" applyNumberFormat="1" applyFont="1" applyFill="1" applyBorder="1" applyAlignment="1"/>
    <xf numFmtId="167" fontId="21" fillId="2" borderId="0" xfId="21" applyFont="1" applyFill="1" applyBorder="1" applyAlignment="1">
      <alignment horizontal="right" vertical="center"/>
    </xf>
    <xf numFmtId="166" fontId="21" fillId="2" borderId="0" xfId="19" applyNumberFormat="1" applyFont="1" applyFill="1" applyBorder="1" applyAlignment="1">
      <alignment horizontal="right" vertical="center" wrapText="1"/>
    </xf>
    <xf numFmtId="166" fontId="22" fillId="2" borderId="0" xfId="19" quotePrefix="1" applyNumberFormat="1" applyFont="1" applyFill="1" applyBorder="1" applyAlignment="1">
      <alignment horizontal="right" vertical="center" wrapText="1"/>
    </xf>
    <xf numFmtId="37" fontId="20" fillId="2" borderId="0" xfId="21" applyNumberFormat="1" applyFont="1" applyFill="1" applyBorder="1" applyAlignment="1" applyProtection="1">
      <alignment vertical="center"/>
    </xf>
    <xf numFmtId="37" fontId="22" fillId="2" borderId="0" xfId="21" applyNumberFormat="1" applyFont="1" applyFill="1" applyBorder="1" applyAlignment="1" applyProtection="1">
      <alignment vertical="center"/>
    </xf>
    <xf numFmtId="166" fontId="22" fillId="2" borderId="0" xfId="19" quotePrefix="1" applyNumberFormat="1" applyFont="1" applyFill="1" applyAlignment="1">
      <alignment horizontal="right" vertical="center" wrapText="1"/>
    </xf>
    <xf numFmtId="0" fontId="19" fillId="2" borderId="0" xfId="0" applyFont="1" applyFill="1" applyBorder="1" applyAlignment="1">
      <alignment horizontal="left" vertical="center"/>
    </xf>
    <xf numFmtId="167" fontId="22" fillId="2" borderId="0" xfId="21" applyFont="1" applyFill="1" applyBorder="1" applyAlignment="1">
      <alignment horizontal="left" vertical="center"/>
    </xf>
    <xf numFmtId="166" fontId="28" fillId="2" borderId="0" xfId="19" quotePrefix="1" applyNumberFormat="1" applyFont="1" applyFill="1" applyAlignment="1">
      <alignment horizontal="right" vertical="center" wrapText="1"/>
    </xf>
    <xf numFmtId="166" fontId="28" fillId="2" borderId="0" xfId="19" applyNumberFormat="1" applyFont="1" applyFill="1" applyAlignment="1">
      <alignment horizontal="right" vertical="center" wrapText="1"/>
    </xf>
    <xf numFmtId="37" fontId="22" fillId="2" borderId="0" xfId="21" applyNumberFormat="1" applyFont="1" applyFill="1" applyBorder="1" applyAlignment="1" applyProtection="1">
      <alignment horizontal="right" vertical="center"/>
    </xf>
    <xf numFmtId="167" fontId="22" fillId="2" borderId="0" xfId="21" applyFont="1" applyFill="1" applyBorder="1" applyAlignment="1">
      <alignment horizontal="center" vertical="center"/>
    </xf>
    <xf numFmtId="0" fontId="22" fillId="2" borderId="0" xfId="0" applyNumberFormat="1" applyFont="1" applyFill="1" applyBorder="1" applyAlignment="1">
      <alignment horizontal="right"/>
    </xf>
    <xf numFmtId="166" fontId="28" fillId="2" borderId="0" xfId="19" applyNumberFormat="1" applyFont="1" applyFill="1" applyBorder="1" applyAlignment="1">
      <alignment horizontal="right" vertical="center" wrapText="1"/>
    </xf>
    <xf numFmtId="166" fontId="22" fillId="2" borderId="0" xfId="19" applyNumberFormat="1" applyFont="1" applyFill="1" applyBorder="1" applyAlignment="1" applyProtection="1">
      <alignment horizontal="right" vertical="center" wrapText="1"/>
    </xf>
    <xf numFmtId="167" fontId="22" fillId="4" borderId="0" xfId="21" applyFont="1" applyFill="1" applyBorder="1" applyAlignment="1">
      <alignment vertical="center"/>
    </xf>
    <xf numFmtId="167" fontId="20" fillId="4" borderId="0" xfId="21" applyFont="1" applyFill="1" applyBorder="1" applyAlignment="1">
      <alignment horizontal="left" vertical="center"/>
    </xf>
    <xf numFmtId="166" fontId="22" fillId="4" borderId="0" xfId="19" applyNumberFormat="1" applyFont="1" applyFill="1" applyBorder="1" applyAlignment="1">
      <alignment horizontal="right" vertical="center" wrapText="1"/>
    </xf>
    <xf numFmtId="167" fontId="22" fillId="4" borderId="0" xfId="21" applyFont="1" applyFill="1" applyAlignment="1">
      <alignment vertical="center"/>
    </xf>
    <xf numFmtId="166" fontId="22" fillId="0" borderId="0" xfId="19" applyNumberFormat="1" applyFont="1" applyFill="1" applyBorder="1" applyAlignment="1">
      <alignment horizontal="right" wrapText="1"/>
    </xf>
    <xf numFmtId="166" fontId="20" fillId="2" borderId="0" xfId="19" applyNumberFormat="1" applyFont="1" applyFill="1" applyAlignment="1">
      <alignment horizontal="right" wrapText="1"/>
    </xf>
    <xf numFmtId="166" fontId="20" fillId="2" borderId="0" xfId="19" applyNumberFormat="1" applyFont="1" applyFill="1" applyAlignment="1">
      <alignment horizontal="right" vertical="center" wrapText="1"/>
    </xf>
    <xf numFmtId="167" fontId="21" fillId="2" borderId="0" xfId="21" applyFont="1" applyFill="1" applyBorder="1" applyAlignment="1">
      <alignment horizontal="left" vertical="center"/>
    </xf>
    <xf numFmtId="0" fontId="22" fillId="2" borderId="0" xfId="20" applyFont="1" applyFill="1" applyBorder="1" applyAlignment="1">
      <alignment horizontal="center"/>
    </xf>
    <xf numFmtId="3" fontId="22" fillId="2" borderId="0" xfId="20" applyNumberFormat="1" applyFont="1" applyFill="1" applyBorder="1"/>
    <xf numFmtId="3" fontId="22" fillId="2" borderId="0" xfId="20" applyNumberFormat="1" applyFont="1" applyFill="1"/>
    <xf numFmtId="170" fontId="20" fillId="2" borderId="0" xfId="20" applyNumberFormat="1" applyFont="1" applyFill="1" applyBorder="1" applyAlignment="1">
      <alignment horizontal="right"/>
    </xf>
    <xf numFmtId="3" fontId="22" fillId="2" borderId="0" xfId="0" applyNumberFormat="1" applyFont="1" applyFill="1" applyBorder="1" applyAlignment="1">
      <alignment horizontal="right"/>
    </xf>
    <xf numFmtId="3" fontId="22" fillId="2" borderId="0" xfId="0" applyNumberFormat="1" applyFont="1" applyFill="1" applyAlignment="1">
      <alignment horizontal="right"/>
    </xf>
    <xf numFmtId="4" fontId="22" fillId="2" borderId="0" xfId="20" applyNumberFormat="1" applyFont="1" applyFill="1" applyBorder="1" applyAlignment="1">
      <alignment horizontal="right"/>
    </xf>
    <xf numFmtId="170" fontId="20" fillId="2" borderId="0" xfId="20" applyNumberFormat="1" applyFont="1" applyFill="1" applyAlignment="1">
      <alignment horizontal="right"/>
    </xf>
    <xf numFmtId="4" fontId="22" fillId="2" borderId="0" xfId="20" applyNumberFormat="1" applyFont="1" applyFill="1" applyAlignment="1">
      <alignment horizontal="right"/>
    </xf>
    <xf numFmtId="0" fontId="19" fillId="2" borderId="0" xfId="0" applyFont="1" applyFill="1" applyAlignment="1">
      <alignment horizontal="left"/>
    </xf>
    <xf numFmtId="3" fontId="20" fillId="2" borderId="0" xfId="20" applyNumberFormat="1" applyFont="1" applyFill="1" applyBorder="1"/>
    <xf numFmtId="3" fontId="20" fillId="2" borderId="0" xfId="0" applyNumberFormat="1" applyFont="1" applyFill="1" applyAlignment="1">
      <alignment horizontal="right"/>
    </xf>
    <xf numFmtId="3" fontId="20" fillId="2" borderId="0" xfId="20" applyNumberFormat="1" applyFont="1" applyFill="1"/>
    <xf numFmtId="0" fontId="20" fillId="2" borderId="0" xfId="20" applyFont="1" applyFill="1"/>
    <xf numFmtId="0" fontId="20" fillId="2" borderId="0" xfId="0" applyFont="1" applyFill="1" applyAlignment="1">
      <alignment horizontal="left"/>
    </xf>
    <xf numFmtId="3" fontId="20" fillId="2" borderId="0" xfId="0" applyNumberFormat="1" applyFont="1" applyFill="1" applyBorder="1" applyAlignment="1">
      <alignment horizontal="right"/>
    </xf>
    <xf numFmtId="3" fontId="22" fillId="0" borderId="0" xfId="20" applyNumberFormat="1" applyFont="1" applyFill="1"/>
    <xf numFmtId="0" fontId="22" fillId="2" borderId="0" xfId="20" applyFont="1" applyFill="1" applyAlignment="1">
      <alignment vertical="center"/>
    </xf>
    <xf numFmtId="0" fontId="22" fillId="2" borderId="0" xfId="20" applyFont="1" applyFill="1" applyAlignment="1">
      <alignment horizontal="center" vertical="center"/>
    </xf>
    <xf numFmtId="0" fontId="22" fillId="2" borderId="0" xfId="20" applyFont="1" applyFill="1" applyBorder="1" applyAlignment="1">
      <alignment vertical="center"/>
    </xf>
    <xf numFmtId="0" fontId="20" fillId="2" borderId="0" xfId="20" applyFont="1" applyFill="1" applyAlignment="1">
      <alignment horizontal="left" vertical="center"/>
    </xf>
    <xf numFmtId="0" fontId="20" fillId="2" borderId="0" xfId="20" applyFont="1" applyFill="1" applyAlignment="1">
      <alignment horizontal="center" vertical="center"/>
    </xf>
    <xf numFmtId="0" fontId="21" fillId="2" borderId="0" xfId="20" applyFont="1" applyFill="1" applyAlignment="1">
      <alignment horizontal="left" vertical="center"/>
    </xf>
    <xf numFmtId="0" fontId="21" fillId="2" borderId="0" xfId="20" applyFont="1" applyFill="1" applyAlignment="1">
      <alignment horizontal="center" vertical="center"/>
    </xf>
    <xf numFmtId="0" fontId="22" fillId="5" borderId="0" xfId="20" applyFont="1" applyFill="1" applyAlignment="1">
      <alignment vertical="center"/>
    </xf>
    <xf numFmtId="0" fontId="22" fillId="5" borderId="0" xfId="20" applyFont="1" applyFill="1" applyBorder="1" applyAlignment="1">
      <alignment vertical="center"/>
    </xf>
    <xf numFmtId="0" fontId="22" fillId="5" borderId="0" xfId="21" applyNumberFormat="1" applyFont="1" applyFill="1" applyBorder="1" applyAlignment="1">
      <alignment vertical="center"/>
    </xf>
    <xf numFmtId="170" fontId="22" fillId="5" borderId="0" xfId="20" applyNumberFormat="1" applyFont="1" applyFill="1" applyAlignment="1">
      <alignment vertical="center"/>
    </xf>
    <xf numFmtId="172" fontId="22" fillId="2" borderId="0" xfId="19" applyNumberFormat="1" applyFont="1" applyFill="1" applyBorder="1" applyAlignment="1">
      <alignment horizontal="right" vertical="center" wrapText="1"/>
    </xf>
    <xf numFmtId="172" fontId="19" fillId="2" borderId="0" xfId="19" applyNumberFormat="1" applyFont="1" applyFill="1" applyAlignment="1">
      <alignment horizontal="right" wrapText="1"/>
    </xf>
    <xf numFmtId="0" fontId="34" fillId="2" borderId="0" xfId="0" applyFont="1" applyFill="1"/>
    <xf numFmtId="172" fontId="19" fillId="2" borderId="0" xfId="19" applyNumberFormat="1" applyFont="1" applyFill="1" applyBorder="1" applyAlignment="1">
      <alignment horizontal="right" wrapText="1"/>
    </xf>
    <xf numFmtId="0" fontId="22" fillId="2" borderId="3" xfId="20" applyFont="1" applyFill="1" applyBorder="1" applyAlignment="1">
      <alignment vertical="center"/>
    </xf>
    <xf numFmtId="0" fontId="20" fillId="2" borderId="0" xfId="20" applyFont="1" applyFill="1" applyAlignment="1">
      <alignment vertical="center"/>
    </xf>
    <xf numFmtId="0" fontId="21" fillId="2" borderId="0" xfId="20" applyFont="1" applyFill="1" applyAlignment="1">
      <alignment horizontal="right" vertical="center"/>
    </xf>
    <xf numFmtId="0" fontId="20" fillId="0" borderId="0" xfId="22" applyFont="1" applyFill="1" applyAlignment="1">
      <alignment vertical="center"/>
    </xf>
    <xf numFmtId="0" fontId="33" fillId="0" borderId="0" xfId="45" applyFont="1" applyFill="1" applyAlignment="1">
      <alignment vertical="center"/>
    </xf>
    <xf numFmtId="0" fontId="27" fillId="2" borderId="0" xfId="20" applyFont="1" applyFill="1" applyAlignment="1">
      <alignment horizontal="left" vertical="center"/>
    </xf>
    <xf numFmtId="0" fontId="20" fillId="2" borderId="0" xfId="20" applyFont="1" applyFill="1" applyBorder="1" applyAlignment="1">
      <alignment vertical="center"/>
    </xf>
    <xf numFmtId="0" fontId="21" fillId="0" borderId="0" xfId="45" applyFont="1" applyFill="1" applyAlignment="1">
      <alignment vertical="center"/>
    </xf>
    <xf numFmtId="0" fontId="20" fillId="0" borderId="0" xfId="36" applyFont="1" applyFill="1" applyAlignment="1">
      <alignment vertical="center"/>
    </xf>
    <xf numFmtId="0" fontId="21" fillId="0" borderId="0" xfId="36" applyFont="1" applyFill="1" applyAlignment="1">
      <alignment vertical="center"/>
    </xf>
    <xf numFmtId="170" fontId="22" fillId="2" borderId="0" xfId="20" applyNumberFormat="1" applyFont="1" applyFill="1" applyBorder="1" applyAlignment="1">
      <alignment horizontal="right" vertical="center"/>
    </xf>
    <xf numFmtId="172" fontId="20" fillId="2" borderId="0" xfId="19" applyNumberFormat="1" applyFont="1" applyFill="1" applyBorder="1" applyAlignment="1">
      <alignment horizontal="right" vertical="center" wrapText="1"/>
    </xf>
    <xf numFmtId="0" fontId="35" fillId="2" borderId="0" xfId="0" applyFont="1" applyFill="1" applyAlignment="1">
      <alignment horizontal="left" vertical="center"/>
    </xf>
    <xf numFmtId="172" fontId="19" fillId="2" borderId="0" xfId="19" applyNumberFormat="1" applyFont="1" applyFill="1" applyBorder="1" applyAlignment="1">
      <alignment horizontal="right" vertical="center" wrapText="1"/>
    </xf>
    <xf numFmtId="0" fontId="22" fillId="2" borderId="0" xfId="0" applyFont="1" applyFill="1" applyBorder="1" applyAlignment="1">
      <alignment horizontal="left" vertical="center" indent="1"/>
    </xf>
    <xf numFmtId="0" fontId="22" fillId="2" borderId="0" xfId="0" applyFont="1" applyFill="1" applyBorder="1" applyAlignment="1">
      <alignment horizontal="left" vertical="center" indent="2"/>
    </xf>
    <xf numFmtId="0" fontId="20" fillId="2" borderId="0" xfId="0" applyFont="1" applyFill="1" applyBorder="1" applyAlignment="1">
      <alignment horizontal="center" vertical="center"/>
    </xf>
    <xf numFmtId="0" fontId="22" fillId="2" borderId="0" xfId="30" applyFont="1" applyFill="1" applyAlignment="1">
      <alignment horizontal="right" vertical="center"/>
    </xf>
    <xf numFmtId="3" fontId="22" fillId="2" borderId="0" xfId="30" applyNumberFormat="1" applyFont="1" applyFill="1" applyBorder="1" applyAlignment="1">
      <alignment horizontal="right" vertical="center"/>
    </xf>
    <xf numFmtId="0" fontId="22" fillId="2" borderId="0" xfId="0" quotePrefix="1" applyFont="1" applyFill="1" applyBorder="1" applyAlignment="1">
      <alignment vertical="center"/>
    </xf>
    <xf numFmtId="166" fontId="22" fillId="2" borderId="0" xfId="0" applyNumberFormat="1" applyFont="1" applyFill="1" applyBorder="1" applyAlignment="1">
      <alignment horizontal="right" vertical="center" wrapText="1"/>
    </xf>
    <xf numFmtId="0" fontId="25" fillId="2" borderId="0" xfId="0" applyFont="1" applyFill="1" applyBorder="1" applyAlignment="1">
      <alignment horizontal="center" vertical="center"/>
    </xf>
    <xf numFmtId="3" fontId="22" fillId="2" borderId="0" xfId="0" applyNumberFormat="1" applyFont="1" applyFill="1" applyBorder="1" applyAlignment="1">
      <alignment horizontal="right" vertical="center"/>
    </xf>
    <xf numFmtId="0" fontId="22" fillId="2" borderId="0" xfId="0" applyNumberFormat="1" applyFont="1" applyFill="1" applyAlignment="1">
      <alignment vertical="center"/>
    </xf>
    <xf numFmtId="166" fontId="22" fillId="2" borderId="0" xfId="19" quotePrefix="1" applyNumberFormat="1" applyFont="1" applyFill="1" applyAlignment="1">
      <alignment horizontal="right" wrapText="1"/>
    </xf>
    <xf numFmtId="0" fontId="21" fillId="2" borderId="0" xfId="0" applyFont="1" applyFill="1" applyBorder="1" applyAlignment="1">
      <alignment horizontal="right" vertical="center"/>
    </xf>
    <xf numFmtId="0" fontId="30" fillId="2" borderId="0" xfId="30" applyFont="1" applyFill="1" applyBorder="1" applyAlignment="1">
      <alignment vertical="center"/>
    </xf>
    <xf numFmtId="0" fontId="25" fillId="2" borderId="0" xfId="30" applyFont="1" applyFill="1" applyBorder="1" applyAlignment="1">
      <alignment horizontal="left" vertical="center"/>
    </xf>
    <xf numFmtId="166" fontId="23" fillId="2" borderId="0" xfId="0" applyNumberFormat="1" applyFont="1" applyFill="1" applyAlignment="1">
      <alignment horizontal="right" vertical="center" wrapText="1"/>
    </xf>
    <xf numFmtId="3" fontId="22" fillId="2" borderId="0" xfId="30" applyNumberFormat="1" applyFont="1" applyFill="1" applyBorder="1" applyAlignment="1">
      <alignment vertical="center"/>
    </xf>
    <xf numFmtId="166" fontId="19" fillId="2" borderId="0" xfId="0" applyNumberFormat="1" applyFont="1" applyFill="1" applyAlignment="1">
      <alignment horizontal="right" wrapText="1"/>
    </xf>
    <xf numFmtId="0" fontId="20" fillId="2" borderId="0" xfId="3" applyFont="1" applyFill="1" applyBorder="1" applyAlignment="1">
      <alignment vertical="center"/>
    </xf>
    <xf numFmtId="0" fontId="20" fillId="2" borderId="0" xfId="3" applyFont="1" applyFill="1" applyBorder="1" applyAlignment="1">
      <alignment horizontal="center" vertical="center"/>
    </xf>
    <xf numFmtId="0" fontId="20" fillId="2" borderId="0" xfId="0" applyFont="1" applyFill="1" applyAlignment="1">
      <alignment horizontal="left" vertical="center"/>
    </xf>
    <xf numFmtId="0" fontId="21" fillId="2" borderId="0" xfId="0" applyFont="1" applyFill="1" applyAlignment="1">
      <alignment horizontal="left" vertical="center"/>
    </xf>
    <xf numFmtId="0" fontId="21" fillId="2" borderId="0" xfId="0" applyFont="1" applyFill="1" applyAlignment="1">
      <alignment horizontal="center" vertical="center"/>
    </xf>
    <xf numFmtId="3" fontId="20" fillId="2" borderId="0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right" vertical="center" wrapText="1"/>
    </xf>
    <xf numFmtId="0" fontId="22" fillId="2" borderId="0" xfId="0" applyFont="1" applyFill="1" applyAlignment="1">
      <alignment horizontal="right" vertical="center" wrapText="1"/>
    </xf>
    <xf numFmtId="0" fontId="21" fillId="0" borderId="0" xfId="0" applyFont="1" applyFill="1" applyBorder="1" applyAlignment="1">
      <alignment horizontal="right" vertical="center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34" fillId="6" borderId="0" xfId="0" applyFont="1" applyFill="1" applyBorder="1" applyAlignment="1">
      <alignment vertical="center"/>
    </xf>
    <xf numFmtId="0" fontId="34" fillId="6" borderId="0" xfId="0" applyFont="1" applyFill="1" applyBorder="1" applyAlignment="1">
      <alignment horizontal="center" vertical="center"/>
    </xf>
    <xf numFmtId="0" fontId="35" fillId="6" borderId="0" xfId="0" applyFont="1" applyFill="1" applyBorder="1" applyAlignment="1">
      <alignment horizontal="right" vertical="center"/>
    </xf>
    <xf numFmtId="0" fontId="36" fillId="6" borderId="0" xfId="0" applyFont="1" applyFill="1" applyBorder="1" applyAlignment="1">
      <alignment vertical="center"/>
    </xf>
    <xf numFmtId="0" fontId="36" fillId="6" borderId="0" xfId="0" applyFont="1" applyFill="1" applyBorder="1" applyAlignment="1">
      <alignment horizontal="center" vertical="center"/>
    </xf>
    <xf numFmtId="0" fontId="36" fillId="6" borderId="0" xfId="0" applyFont="1" applyFill="1" applyBorder="1" applyAlignment="1">
      <alignment horizontal="right" vertical="center"/>
    </xf>
    <xf numFmtId="0" fontId="35" fillId="6" borderId="0" xfId="0" applyFont="1" applyFill="1" applyBorder="1" applyAlignment="1">
      <alignment vertical="center"/>
    </xf>
    <xf numFmtId="0" fontId="36" fillId="6" borderId="0" xfId="0" applyFont="1" applyFill="1" applyBorder="1" applyAlignment="1">
      <alignment horizontal="left" vertical="center"/>
    </xf>
    <xf numFmtId="0" fontId="35" fillId="6" borderId="0" xfId="0" applyFont="1" applyFill="1" applyBorder="1" applyAlignment="1">
      <alignment horizontal="center" vertical="center"/>
    </xf>
    <xf numFmtId="0" fontId="35" fillId="6" borderId="0" xfId="0" applyFont="1" applyFill="1" applyBorder="1" applyAlignment="1">
      <alignment horizontal="left" vertical="center"/>
    </xf>
    <xf numFmtId="0" fontId="34" fillId="6" borderId="0" xfId="0" applyFont="1" applyFill="1" applyAlignment="1">
      <alignment horizontal="center" vertical="center"/>
    </xf>
    <xf numFmtId="0" fontId="36" fillId="6" borderId="0" xfId="0" applyFont="1" applyFill="1" applyBorder="1" applyAlignment="1">
      <alignment horizontal="right" vertical="top" wrapText="1"/>
    </xf>
    <xf numFmtId="0" fontId="35" fillId="6" borderId="0" xfId="0" applyFont="1" applyFill="1" applyBorder="1" applyAlignment="1">
      <alignment horizontal="right" vertical="center" wrapText="1"/>
    </xf>
    <xf numFmtId="0" fontId="36" fillId="6" borderId="0" xfId="0" applyFont="1" applyFill="1" applyBorder="1" applyAlignment="1">
      <alignment horizontal="right" vertical="center" wrapText="1"/>
    </xf>
    <xf numFmtId="0" fontId="34" fillId="6" borderId="1" xfId="20" applyFont="1" applyFill="1" applyBorder="1" applyAlignment="1">
      <alignment vertical="center"/>
    </xf>
    <xf numFmtId="0" fontId="34" fillId="7" borderId="1" xfId="20" applyFont="1" applyFill="1" applyBorder="1" applyAlignment="1">
      <alignment vertical="center"/>
    </xf>
    <xf numFmtId="0" fontId="34" fillId="7" borderId="1" xfId="20" applyFont="1" applyFill="1" applyBorder="1" applyAlignment="1">
      <alignment horizontal="center" vertical="center"/>
    </xf>
    <xf numFmtId="0" fontId="36" fillId="7" borderId="0" xfId="20" applyFont="1" applyFill="1" applyBorder="1" applyAlignment="1">
      <alignment horizontal="left" vertical="center"/>
    </xf>
    <xf numFmtId="0" fontId="36" fillId="7" borderId="0" xfId="20" applyFont="1" applyFill="1" applyBorder="1" applyAlignment="1">
      <alignment horizontal="center" vertical="center"/>
    </xf>
    <xf numFmtId="0" fontId="36" fillId="7" borderId="0" xfId="20" applyFont="1" applyFill="1" applyBorder="1" applyAlignment="1">
      <alignment horizontal="right" vertical="center"/>
    </xf>
    <xf numFmtId="0" fontId="35" fillId="7" borderId="0" xfId="20" applyFont="1" applyFill="1" applyBorder="1" applyAlignment="1">
      <alignment horizontal="left" vertical="center"/>
    </xf>
    <xf numFmtId="0" fontId="35" fillId="7" borderId="0" xfId="20" applyFont="1" applyFill="1" applyBorder="1" applyAlignment="1">
      <alignment horizontal="center" vertical="center"/>
    </xf>
    <xf numFmtId="0" fontId="35" fillId="7" borderId="0" xfId="20" applyFont="1" applyFill="1" applyBorder="1" applyAlignment="1">
      <alignment horizontal="right" vertical="center"/>
    </xf>
    <xf numFmtId="0" fontId="34" fillId="6" borderId="0" xfId="20" applyFont="1" applyFill="1" applyBorder="1" applyAlignment="1">
      <alignment vertical="center"/>
    </xf>
    <xf numFmtId="167" fontId="36" fillId="6" borderId="1" xfId="21" applyFont="1" applyFill="1" applyBorder="1" applyAlignment="1">
      <alignment vertical="center"/>
    </xf>
    <xf numFmtId="167" fontId="36" fillId="6" borderId="1" xfId="21" applyFont="1" applyFill="1" applyBorder="1" applyAlignment="1">
      <alignment horizontal="center" vertical="center"/>
    </xf>
    <xf numFmtId="167" fontId="36" fillId="6" borderId="0" xfId="21" applyFont="1" applyFill="1" applyBorder="1" applyAlignment="1">
      <alignment horizontal="left" vertical="center"/>
    </xf>
    <xf numFmtId="167" fontId="36" fillId="6" borderId="0" xfId="21" applyFont="1" applyFill="1" applyBorder="1" applyAlignment="1">
      <alignment horizontal="center" vertical="center"/>
    </xf>
    <xf numFmtId="167" fontId="36" fillId="6" borderId="0" xfId="21" applyFont="1" applyFill="1" applyBorder="1" applyAlignment="1">
      <alignment horizontal="right" vertical="center"/>
    </xf>
    <xf numFmtId="167" fontId="35" fillId="6" borderId="0" xfId="21" applyFont="1" applyFill="1" applyBorder="1" applyAlignment="1">
      <alignment horizontal="left" vertical="center"/>
    </xf>
    <xf numFmtId="167" fontId="35" fillId="6" borderId="0" xfId="21" applyFont="1" applyFill="1" applyBorder="1" applyAlignment="1">
      <alignment horizontal="center" vertical="center"/>
    </xf>
    <xf numFmtId="167" fontId="35" fillId="6" borderId="0" xfId="21" applyFont="1" applyFill="1" applyBorder="1" applyAlignment="1">
      <alignment horizontal="right" vertical="center"/>
    </xf>
    <xf numFmtId="167" fontId="34" fillId="6" borderId="0" xfId="21" applyFont="1" applyFill="1" applyBorder="1" applyAlignment="1">
      <alignment vertical="center"/>
    </xf>
    <xf numFmtId="167" fontId="34" fillId="6" borderId="0" xfId="21" applyFont="1" applyFill="1" applyBorder="1" applyAlignment="1">
      <alignment horizontal="center" vertical="center"/>
    </xf>
    <xf numFmtId="167" fontId="34" fillId="6" borderId="0" xfId="21" applyFont="1" applyFill="1" applyBorder="1" applyAlignment="1">
      <alignment horizontal="right" vertical="center"/>
    </xf>
    <xf numFmtId="167" fontId="38" fillId="6" borderId="0" xfId="21" applyFont="1" applyFill="1" applyBorder="1" applyAlignment="1">
      <alignment horizontal="right" vertical="center"/>
    </xf>
    <xf numFmtId="167" fontId="36" fillId="6" borderId="2" xfId="21" applyFont="1" applyFill="1" applyBorder="1" applyAlignment="1">
      <alignment horizontal="left" vertical="center"/>
    </xf>
    <xf numFmtId="167" fontId="36" fillId="6" borderId="2" xfId="21" applyFont="1" applyFill="1" applyBorder="1" applyAlignment="1">
      <alignment horizontal="center" vertical="center"/>
    </xf>
    <xf numFmtId="167" fontId="34" fillId="6" borderId="2" xfId="21" applyFont="1" applyFill="1" applyBorder="1" applyAlignment="1">
      <alignment vertical="center"/>
    </xf>
    <xf numFmtId="0" fontId="34" fillId="6" borderId="0" xfId="0" applyFont="1" applyFill="1" applyBorder="1" applyAlignment="1">
      <alignment horizontal="right" vertical="center"/>
    </xf>
    <xf numFmtId="166" fontId="36" fillId="6" borderId="0" xfId="2" applyNumberFormat="1" applyFont="1" applyFill="1" applyBorder="1" applyAlignment="1">
      <alignment horizontal="right" vertical="center"/>
    </xf>
    <xf numFmtId="0" fontId="35" fillId="6" borderId="0" xfId="2" applyNumberFormat="1" applyFont="1" applyFill="1" applyBorder="1" applyAlignment="1">
      <alignment horizontal="center" vertical="center"/>
    </xf>
    <xf numFmtId="0" fontId="35" fillId="6" borderId="0" xfId="2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right" vertical="center"/>
    </xf>
    <xf numFmtId="0" fontId="38" fillId="6" borderId="0" xfId="0" applyFont="1" applyFill="1" applyBorder="1" applyAlignment="1">
      <alignment vertical="center"/>
    </xf>
    <xf numFmtId="0" fontId="34" fillId="6" borderId="0" xfId="37" applyFont="1" applyFill="1" applyBorder="1" applyAlignment="1">
      <alignment horizontal="center" vertical="center"/>
    </xf>
    <xf numFmtId="0" fontId="34" fillId="6" borderId="0" xfId="37" applyFont="1" applyFill="1" applyAlignment="1">
      <alignment vertical="center"/>
    </xf>
    <xf numFmtId="0" fontId="34" fillId="6" borderId="0" xfId="37" applyFont="1" applyFill="1" applyBorder="1" applyAlignment="1">
      <alignment vertical="center"/>
    </xf>
    <xf numFmtId="0" fontId="36" fillId="6" borderId="0" xfId="37" applyFont="1" applyFill="1" applyBorder="1" applyAlignment="1">
      <alignment vertical="center"/>
    </xf>
    <xf numFmtId="0" fontId="36" fillId="6" borderId="0" xfId="37" applyFont="1" applyFill="1" applyBorder="1" applyAlignment="1">
      <alignment horizontal="center" vertical="center"/>
    </xf>
    <xf numFmtId="0" fontId="36" fillId="6" borderId="0" xfId="37" applyFont="1" applyFill="1" applyBorder="1" applyAlignment="1">
      <alignment horizontal="right" vertical="center"/>
    </xf>
    <xf numFmtId="0" fontId="35" fillId="6" borderId="0" xfId="37" applyFont="1" applyFill="1" applyBorder="1" applyAlignment="1">
      <alignment vertical="center"/>
    </xf>
    <xf numFmtId="0" fontId="38" fillId="6" borderId="0" xfId="37" applyFont="1" applyFill="1" applyBorder="1" applyAlignment="1">
      <alignment vertical="center"/>
    </xf>
    <xf numFmtId="0" fontId="34" fillId="6" borderId="0" xfId="37" applyFont="1" applyFill="1" applyBorder="1" applyAlignment="1">
      <alignment horizontal="right" vertical="center"/>
    </xf>
    <xf numFmtId="0" fontId="38" fillId="6" borderId="0" xfId="37" applyFont="1" applyFill="1" applyAlignment="1">
      <alignment vertical="center"/>
    </xf>
    <xf numFmtId="0" fontId="35" fillId="6" borderId="0" xfId="37" applyFont="1" applyFill="1" applyBorder="1" applyAlignment="1">
      <alignment horizontal="right" vertical="center"/>
    </xf>
    <xf numFmtId="167" fontId="36" fillId="6" borderId="0" xfId="42" applyNumberFormat="1" applyFont="1" applyFill="1" applyBorder="1" applyAlignment="1">
      <alignment vertical="center"/>
    </xf>
    <xf numFmtId="168" fontId="36" fillId="6" borderId="0" xfId="43" applyNumberFormat="1" applyFont="1" applyFill="1" applyBorder="1" applyAlignment="1">
      <alignment horizontal="right" vertical="center"/>
    </xf>
    <xf numFmtId="168" fontId="35" fillId="6" borderId="0" xfId="43" applyNumberFormat="1" applyFont="1" applyFill="1" applyBorder="1" applyAlignment="1">
      <alignment horizontal="right" vertical="center"/>
    </xf>
    <xf numFmtId="0" fontId="36" fillId="6" borderId="0" xfId="42" applyNumberFormat="1" applyFont="1" applyFill="1" applyBorder="1" applyAlignment="1">
      <alignment horizontal="right" vertical="center"/>
    </xf>
    <xf numFmtId="168" fontId="36" fillId="6" borderId="0" xfId="43" applyNumberFormat="1" applyFont="1" applyFill="1" applyBorder="1" applyAlignment="1">
      <alignment horizontal="center" vertical="center"/>
    </xf>
    <xf numFmtId="167" fontId="34" fillId="6" borderId="0" xfId="42" applyNumberFormat="1" applyFont="1" applyFill="1" applyBorder="1" applyAlignment="1">
      <alignment vertical="center"/>
    </xf>
    <xf numFmtId="167" fontId="35" fillId="6" borderId="0" xfId="42" applyNumberFormat="1" applyFont="1" applyFill="1" applyBorder="1" applyAlignment="1">
      <alignment horizontal="left" vertical="center"/>
    </xf>
    <xf numFmtId="0" fontId="36" fillId="6" borderId="0" xfId="43" applyNumberFormat="1" applyFont="1" applyFill="1" applyBorder="1" applyAlignment="1">
      <alignment horizontal="right" vertical="center"/>
    </xf>
    <xf numFmtId="167" fontId="35" fillId="6" borderId="0" xfId="42" applyNumberFormat="1" applyFont="1" applyFill="1" applyBorder="1" applyAlignment="1">
      <alignment horizontal="right" vertical="center"/>
    </xf>
    <xf numFmtId="0" fontId="36" fillId="6" borderId="0" xfId="41" applyFont="1" applyFill="1" applyBorder="1" applyAlignment="1">
      <alignment vertical="center"/>
    </xf>
    <xf numFmtId="0" fontId="36" fillId="6" borderId="0" xfId="41" applyFont="1" applyFill="1" applyBorder="1" applyAlignment="1">
      <alignment horizontal="center" vertical="center"/>
    </xf>
    <xf numFmtId="0" fontId="36" fillId="6" borderId="0" xfId="41" applyFont="1" applyFill="1" applyBorder="1" applyAlignment="1">
      <alignment horizontal="right" vertical="center"/>
    </xf>
    <xf numFmtId="0" fontId="35" fillId="6" borderId="0" xfId="41" applyFont="1" applyFill="1" applyBorder="1" applyAlignment="1">
      <alignment vertical="center"/>
    </xf>
    <xf numFmtId="0" fontId="38" fillId="6" borderId="0" xfId="41" applyFont="1" applyFill="1" applyBorder="1" applyAlignment="1">
      <alignment vertical="center"/>
    </xf>
    <xf numFmtId="0" fontId="34" fillId="6" borderId="0" xfId="41" applyFont="1" applyFill="1" applyBorder="1" applyAlignment="1">
      <alignment horizontal="center" vertical="center"/>
    </xf>
    <xf numFmtId="0" fontId="35" fillId="6" borderId="0" xfId="41" applyFont="1" applyFill="1" applyBorder="1" applyAlignment="1">
      <alignment horizontal="right" vertical="center"/>
    </xf>
    <xf numFmtId="0" fontId="22" fillId="0" borderId="0" xfId="41" applyFont="1" applyFill="1" applyBorder="1" applyAlignment="1">
      <alignment vertical="center"/>
    </xf>
    <xf numFmtId="0" fontId="27" fillId="0" borderId="0" xfId="41" applyFont="1" applyFill="1" applyBorder="1" applyAlignment="1">
      <alignment vertical="center"/>
    </xf>
    <xf numFmtId="0" fontId="36" fillId="6" borderId="3" xfId="41" applyFont="1" applyFill="1" applyBorder="1" applyAlignment="1">
      <alignment vertical="center"/>
    </xf>
    <xf numFmtId="0" fontId="34" fillId="6" borderId="3" xfId="41" applyFont="1" applyFill="1" applyBorder="1" applyAlignment="1">
      <alignment horizontal="center" vertical="center"/>
    </xf>
    <xf numFmtId="0" fontId="34" fillId="6" borderId="3" xfId="41" applyFont="1" applyFill="1" applyBorder="1" applyAlignment="1">
      <alignment horizontal="right" vertical="center"/>
    </xf>
    <xf numFmtId="0" fontId="36" fillId="6" borderId="3" xfId="41" applyFont="1" applyFill="1" applyBorder="1" applyAlignment="1">
      <alignment horizontal="right" vertical="center"/>
    </xf>
    <xf numFmtId="0" fontId="34" fillId="0" borderId="0" xfId="41" applyFont="1" applyFill="1" applyBorder="1" applyAlignment="1">
      <alignment vertical="center"/>
    </xf>
    <xf numFmtId="0" fontId="38" fillId="0" borderId="0" xfId="41" applyFont="1" applyFill="1" applyBorder="1" applyAlignment="1">
      <alignment vertical="center"/>
    </xf>
    <xf numFmtId="0" fontId="36" fillId="0" borderId="0" xfId="41" applyFont="1" applyFill="1" applyBorder="1" applyAlignment="1">
      <alignment vertical="center"/>
    </xf>
    <xf numFmtId="0" fontId="22" fillId="0" borderId="0" xfId="37" applyFont="1" applyFill="1" applyBorder="1" applyAlignment="1">
      <alignment vertical="center"/>
    </xf>
    <xf numFmtId="0" fontId="27" fillId="0" borderId="0" xfId="37" applyFont="1" applyFill="1" applyBorder="1" applyAlignment="1">
      <alignment vertical="center"/>
    </xf>
    <xf numFmtId="0" fontId="20" fillId="0" borderId="0" xfId="0" applyFont="1" applyFill="1" applyBorder="1"/>
    <xf numFmtId="0" fontId="34" fillId="6" borderId="0" xfId="37" applyFont="1" applyFill="1" applyBorder="1" applyAlignment="1">
      <alignment horizontal="left" vertical="center"/>
    </xf>
    <xf numFmtId="0" fontId="22" fillId="0" borderId="3" xfId="37" applyFont="1" applyFill="1" applyBorder="1" applyAlignment="1">
      <alignment horizontal="left" vertical="center"/>
    </xf>
    <xf numFmtId="0" fontId="22" fillId="0" borderId="3" xfId="37" applyFont="1" applyFill="1" applyBorder="1" applyAlignment="1">
      <alignment horizontal="center" vertical="center"/>
    </xf>
    <xf numFmtId="0" fontId="22" fillId="0" borderId="3" xfId="37" applyFont="1" applyFill="1" applyBorder="1" applyAlignment="1">
      <alignment vertical="center"/>
    </xf>
    <xf numFmtId="0" fontId="36" fillId="6" borderId="3" xfId="37" applyFont="1" applyFill="1" applyBorder="1" applyAlignment="1">
      <alignment vertical="center"/>
    </xf>
    <xf numFmtId="0" fontId="34" fillId="6" borderId="3" xfId="37" applyFont="1" applyFill="1" applyBorder="1" applyAlignment="1">
      <alignment horizontal="center" vertical="center"/>
    </xf>
    <xf numFmtId="0" fontId="34" fillId="6" borderId="3" xfId="37" applyFont="1" applyFill="1" applyBorder="1" applyAlignment="1">
      <alignment vertical="center"/>
    </xf>
    <xf numFmtId="0" fontId="34" fillId="6" borderId="3" xfId="37" applyFont="1" applyFill="1" applyBorder="1" applyAlignment="1">
      <alignment horizontal="right" vertical="center"/>
    </xf>
    <xf numFmtId="167" fontId="20" fillId="0" borderId="0" xfId="42" applyNumberFormat="1" applyFont="1" applyFill="1" applyBorder="1" applyAlignment="1">
      <alignment vertical="center"/>
    </xf>
    <xf numFmtId="0" fontId="22" fillId="0" borderId="3" xfId="37" applyFont="1" applyFill="1" applyBorder="1" applyAlignment="1">
      <alignment horizontal="right" vertical="center"/>
    </xf>
    <xf numFmtId="0" fontId="20" fillId="0" borderId="3" xfId="37" applyFont="1" applyFill="1" applyBorder="1" applyAlignment="1">
      <alignment horizontal="right" vertical="center"/>
    </xf>
    <xf numFmtId="167" fontId="36" fillId="6" borderId="3" xfId="42" applyNumberFormat="1" applyFont="1" applyFill="1" applyBorder="1" applyAlignment="1">
      <alignment vertical="center"/>
    </xf>
    <xf numFmtId="3" fontId="34" fillId="6" borderId="3" xfId="37" applyNumberFormat="1" applyFont="1" applyFill="1" applyBorder="1" applyAlignment="1">
      <alignment horizontal="right" vertical="center"/>
    </xf>
    <xf numFmtId="0" fontId="34" fillId="6" borderId="0" xfId="0" applyFont="1" applyFill="1" applyBorder="1" applyAlignment="1">
      <alignment horizontal="left" vertical="center"/>
    </xf>
    <xf numFmtId="0" fontId="22" fillId="4" borderId="3" xfId="0" applyFont="1" applyFill="1" applyBorder="1" applyAlignment="1">
      <alignment horizontal="left" vertical="center"/>
    </xf>
    <xf numFmtId="0" fontId="22" fillId="4" borderId="3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right" vertical="center"/>
    </xf>
    <xf numFmtId="0" fontId="36" fillId="6" borderId="3" xfId="0" applyFont="1" applyFill="1" applyBorder="1" applyAlignment="1">
      <alignment vertical="center"/>
    </xf>
    <xf numFmtId="0" fontId="34" fillId="6" borderId="3" xfId="0" applyFont="1" applyFill="1" applyBorder="1" applyAlignment="1">
      <alignment horizontal="center" vertical="center"/>
    </xf>
    <xf numFmtId="0" fontId="36" fillId="6" borderId="3" xfId="0" applyFont="1" applyFill="1" applyBorder="1" applyAlignment="1">
      <alignment horizontal="right" vertical="center"/>
    </xf>
    <xf numFmtId="0" fontId="22" fillId="4" borderId="3" xfId="0" applyFont="1" applyFill="1" applyBorder="1"/>
    <xf numFmtId="166" fontId="20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left" vertical="center"/>
    </xf>
    <xf numFmtId="0" fontId="35" fillId="6" borderId="3" xfId="0" applyFont="1" applyFill="1" applyBorder="1" applyAlignment="1">
      <alignment horizontal="left" vertical="center"/>
    </xf>
    <xf numFmtId="0" fontId="35" fillId="6" borderId="3" xfId="2" applyNumberFormat="1" applyFont="1" applyFill="1" applyBorder="1" applyAlignment="1">
      <alignment horizontal="center" vertical="center"/>
    </xf>
    <xf numFmtId="0" fontId="35" fillId="6" borderId="3" xfId="2" applyNumberFormat="1" applyFont="1" applyFill="1" applyBorder="1" applyAlignment="1">
      <alignment horizontal="right" vertical="center"/>
    </xf>
    <xf numFmtId="0" fontId="26" fillId="0" borderId="3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right" vertical="center"/>
    </xf>
    <xf numFmtId="167" fontId="22" fillId="0" borderId="0" xfId="21" applyFont="1" applyFill="1" applyBorder="1" applyAlignment="1">
      <alignment vertical="center"/>
    </xf>
    <xf numFmtId="167" fontId="20" fillId="0" borderId="0" xfId="21" applyFont="1" applyFill="1" applyBorder="1" applyAlignment="1">
      <alignment horizontal="left" vertical="center"/>
    </xf>
    <xf numFmtId="167" fontId="21" fillId="0" borderId="0" xfId="21" applyFont="1" applyFill="1" applyBorder="1" applyAlignment="1">
      <alignment vertical="center"/>
    </xf>
    <xf numFmtId="167" fontId="27" fillId="0" borderId="0" xfId="21" applyFont="1" applyFill="1" applyBorder="1" applyAlignment="1">
      <alignment horizontal="left" vertical="center"/>
    </xf>
    <xf numFmtId="167" fontId="20" fillId="0" borderId="0" xfId="21" applyFont="1" applyFill="1" applyBorder="1" applyAlignment="1">
      <alignment vertical="center"/>
    </xf>
    <xf numFmtId="167" fontId="36" fillId="6" borderId="0" xfId="21" applyFont="1" applyFill="1" applyBorder="1" applyAlignment="1">
      <alignment vertical="center"/>
    </xf>
    <xf numFmtId="167" fontId="36" fillId="6" borderId="3" xfId="21" applyFont="1" applyFill="1" applyBorder="1" applyAlignment="1">
      <alignment horizontal="left" vertical="center"/>
    </xf>
    <xf numFmtId="167" fontId="36" fillId="6" borderId="3" xfId="21" applyFont="1" applyFill="1" applyBorder="1" applyAlignment="1">
      <alignment horizontal="center" vertical="center"/>
    </xf>
    <xf numFmtId="167" fontId="34" fillId="6" borderId="3" xfId="21" applyFont="1" applyFill="1" applyBorder="1" applyAlignment="1">
      <alignment vertical="center"/>
    </xf>
    <xf numFmtId="167" fontId="35" fillId="6" borderId="3" xfId="21" applyFont="1" applyFill="1" applyBorder="1" applyAlignment="1">
      <alignment horizontal="right" vertical="center"/>
    </xf>
    <xf numFmtId="37" fontId="20" fillId="0" borderId="0" xfId="21" applyNumberFormat="1" applyFont="1" applyFill="1" applyBorder="1" applyAlignment="1" applyProtection="1">
      <alignment vertical="center"/>
    </xf>
    <xf numFmtId="37" fontId="22" fillId="0" borderId="0" xfId="21" applyNumberFormat="1" applyFont="1" applyFill="1" applyBorder="1" applyAlignment="1" applyProtection="1">
      <alignment vertical="center"/>
    </xf>
    <xf numFmtId="3" fontId="22" fillId="0" borderId="0" xfId="20" applyNumberFormat="1" applyFont="1" applyFill="1" applyBorder="1"/>
    <xf numFmtId="0" fontId="22" fillId="0" borderId="0" xfId="20" applyFont="1" applyFill="1" applyBorder="1" applyAlignment="1">
      <alignment vertical="center"/>
    </xf>
    <xf numFmtId="0" fontId="22" fillId="0" borderId="0" xfId="20" applyFont="1" applyFill="1" applyBorder="1" applyAlignment="1">
      <alignment horizontal="left" vertical="center"/>
    </xf>
    <xf numFmtId="0" fontId="35" fillId="7" borderId="3" xfId="20" applyFont="1" applyFill="1" applyBorder="1" applyAlignment="1">
      <alignment vertical="center"/>
    </xf>
    <xf numFmtId="0" fontId="34" fillId="7" borderId="3" xfId="20" applyFont="1" applyFill="1" applyBorder="1" applyAlignment="1">
      <alignment vertical="center"/>
    </xf>
    <xf numFmtId="0" fontId="34" fillId="7" borderId="3" xfId="20" applyFont="1" applyFill="1" applyBorder="1" applyAlignment="1">
      <alignment horizontal="center" vertical="center"/>
    </xf>
    <xf numFmtId="0" fontId="34" fillId="7" borderId="0" xfId="20" applyFont="1" applyFill="1" applyBorder="1" applyAlignment="1">
      <alignment vertical="center"/>
    </xf>
    <xf numFmtId="0" fontId="34" fillId="7" borderId="0" xfId="20" applyFont="1" applyFill="1" applyBorder="1" applyAlignment="1">
      <alignment horizontal="center" vertical="center"/>
    </xf>
    <xf numFmtId="0" fontId="22" fillId="2" borderId="3" xfId="2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36" fillId="6" borderId="3" xfId="0" applyFont="1" applyFill="1" applyBorder="1" applyAlignment="1">
      <alignment horizontal="center" vertical="center"/>
    </xf>
    <xf numFmtId="0" fontId="34" fillId="6" borderId="3" xfId="0" applyFont="1" applyFill="1" applyBorder="1" applyAlignment="1">
      <alignment horizontal="right" vertical="center"/>
    </xf>
    <xf numFmtId="0" fontId="34" fillId="6" borderId="3" xfId="0" applyFont="1" applyFill="1" applyBorder="1" applyAlignment="1">
      <alignment vertical="center"/>
    </xf>
    <xf numFmtId="0" fontId="21" fillId="2" borderId="3" xfId="0" applyFont="1" applyFill="1" applyBorder="1" applyAlignment="1">
      <alignment horizontal="right" vertical="center"/>
    </xf>
    <xf numFmtId="0" fontId="35" fillId="6" borderId="3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right" vertical="center"/>
    </xf>
    <xf numFmtId="0" fontId="25" fillId="2" borderId="3" xfId="0" applyFont="1" applyFill="1" applyBorder="1" applyAlignment="1">
      <alignment vertical="center"/>
    </xf>
    <xf numFmtId="0" fontId="25" fillId="2" borderId="3" xfId="0" applyFont="1" applyFill="1" applyBorder="1" applyAlignment="1">
      <alignment horizontal="right" vertical="center"/>
    </xf>
    <xf numFmtId="0" fontId="22" fillId="2" borderId="2" xfId="0" applyNumberFormat="1" applyFont="1" applyFill="1" applyBorder="1" applyAlignment="1">
      <alignment vertical="center"/>
    </xf>
    <xf numFmtId="0" fontId="22" fillId="2" borderId="2" xfId="0" applyNumberFormat="1" applyFont="1" applyFill="1" applyBorder="1" applyAlignment="1">
      <alignment horizontal="left" vertical="center"/>
    </xf>
    <xf numFmtId="0" fontId="22" fillId="2" borderId="2" xfId="0" applyNumberFormat="1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right" vertical="center"/>
    </xf>
    <xf numFmtId="0" fontId="22" fillId="2" borderId="2" xfId="0" applyFont="1" applyFill="1" applyBorder="1" applyAlignment="1">
      <alignment horizontal="left" vertical="center"/>
    </xf>
    <xf numFmtId="0" fontId="22" fillId="2" borderId="2" xfId="0" applyFont="1" applyFill="1" applyBorder="1" applyAlignment="1">
      <alignment horizontal="center" vertical="center"/>
    </xf>
    <xf numFmtId="3" fontId="22" fillId="2" borderId="2" xfId="0" applyNumberFormat="1" applyFont="1" applyFill="1" applyBorder="1" applyAlignment="1">
      <alignment horizontal="right" vertical="center"/>
    </xf>
    <xf numFmtId="0" fontId="22" fillId="2" borderId="2" xfId="0" applyFont="1" applyFill="1" applyBorder="1" applyAlignment="1">
      <alignment horizontal="right" vertical="center"/>
    </xf>
    <xf numFmtId="0" fontId="22" fillId="2" borderId="2" xfId="0" applyFont="1" applyFill="1" applyBorder="1" applyAlignment="1">
      <alignment vertical="center"/>
    </xf>
    <xf numFmtId="166" fontId="22" fillId="2" borderId="2" xfId="19" applyNumberFormat="1" applyFont="1" applyFill="1" applyBorder="1" applyAlignment="1">
      <alignment horizontal="right" vertical="center" wrapText="1"/>
    </xf>
    <xf numFmtId="0" fontId="22" fillId="2" borderId="2" xfId="20" applyFont="1" applyFill="1" applyBorder="1" applyAlignment="1">
      <alignment vertical="center"/>
    </xf>
    <xf numFmtId="0" fontId="20" fillId="2" borderId="2" xfId="20" applyFont="1" applyFill="1" applyBorder="1" applyAlignment="1">
      <alignment vertical="center"/>
    </xf>
    <xf numFmtId="0" fontId="20" fillId="2" borderId="2" xfId="20" applyFont="1" applyFill="1" applyBorder="1" applyAlignment="1">
      <alignment horizontal="center" vertical="center"/>
    </xf>
    <xf numFmtId="167" fontId="22" fillId="2" borderId="2" xfId="21" applyFont="1" applyFill="1" applyBorder="1" applyAlignment="1">
      <alignment vertical="center"/>
    </xf>
    <xf numFmtId="167" fontId="22" fillId="2" borderId="2" xfId="21" applyFont="1" applyFill="1" applyBorder="1" applyAlignment="1">
      <alignment horizontal="center" vertical="center"/>
    </xf>
    <xf numFmtId="167" fontId="20" fillId="2" borderId="2" xfId="21" applyFont="1" applyFill="1" applyBorder="1" applyAlignment="1">
      <alignment vertical="center"/>
    </xf>
    <xf numFmtId="0" fontId="22" fillId="2" borderId="2" xfId="20" applyFont="1" applyFill="1" applyBorder="1"/>
    <xf numFmtId="0" fontId="28" fillId="0" borderId="2" xfId="3" applyFont="1" applyFill="1" applyBorder="1" applyAlignment="1">
      <alignment vertical="center"/>
    </xf>
    <xf numFmtId="0" fontId="28" fillId="0" borderId="2" xfId="3" applyFont="1" applyFill="1" applyBorder="1" applyAlignment="1">
      <alignment horizontal="right" vertical="center"/>
    </xf>
    <xf numFmtId="0" fontId="28" fillId="2" borderId="2" xfId="3" applyFont="1" applyFill="1" applyBorder="1" applyAlignment="1">
      <alignment vertical="center"/>
    </xf>
    <xf numFmtId="0" fontId="28" fillId="2" borderId="2" xfId="3" applyFont="1" applyFill="1" applyBorder="1" applyAlignment="1">
      <alignment horizontal="right" vertical="center"/>
    </xf>
    <xf numFmtId="0" fontId="20" fillId="2" borderId="2" xfId="0" applyFont="1" applyFill="1" applyBorder="1" applyAlignment="1">
      <alignment horizontal="right" vertical="center"/>
    </xf>
    <xf numFmtId="3" fontId="19" fillId="2" borderId="0" xfId="4" applyNumberFormat="1" applyFont="1" applyFill="1" applyBorder="1" applyAlignment="1">
      <alignment horizontal="right" vertical="center"/>
    </xf>
    <xf numFmtId="0" fontId="19" fillId="2" borderId="2" xfId="4" applyNumberFormat="1" applyFont="1" applyFill="1" applyBorder="1" applyAlignment="1">
      <alignment vertical="center"/>
    </xf>
    <xf numFmtId="0" fontId="19" fillId="2" borderId="2" xfId="4" applyNumberFormat="1" applyFont="1" applyFill="1" applyBorder="1" applyAlignment="1">
      <alignment horizontal="right" vertical="center"/>
    </xf>
    <xf numFmtId="3" fontId="23" fillId="2" borderId="2" xfId="4" applyNumberFormat="1" applyFont="1" applyFill="1" applyBorder="1" applyAlignment="1">
      <alignment horizontal="right" vertical="center"/>
    </xf>
    <xf numFmtId="3" fontId="19" fillId="2" borderId="2" xfId="4" applyNumberFormat="1" applyFont="1" applyFill="1" applyBorder="1" applyAlignment="1">
      <alignment horizontal="right" vertical="center"/>
    </xf>
    <xf numFmtId="0" fontId="22" fillId="0" borderId="2" xfId="41" applyFont="1" applyFill="1" applyBorder="1" applyAlignment="1">
      <alignment horizontal="left" vertical="center"/>
    </xf>
    <xf numFmtId="0" fontId="22" fillId="0" borderId="2" xfId="41" applyFont="1" applyFill="1" applyBorder="1" applyAlignment="1">
      <alignment horizontal="center" vertical="center"/>
    </xf>
    <xf numFmtId="0" fontId="20" fillId="0" borderId="2" xfId="41" applyFont="1" applyFill="1" applyBorder="1" applyAlignment="1">
      <alignment horizontal="right" vertical="center"/>
    </xf>
    <xf numFmtId="0" fontId="22" fillId="0" borderId="2" xfId="41" applyFont="1" applyFill="1" applyBorder="1" applyAlignment="1">
      <alignment horizontal="right" vertical="center"/>
    </xf>
    <xf numFmtId="0" fontId="20" fillId="2" borderId="0" xfId="0" applyFont="1" applyFill="1" applyAlignment="1">
      <alignment horizontal="left" vertical="top"/>
    </xf>
    <xf numFmtId="0" fontId="19" fillId="2" borderId="0" xfId="0" applyFont="1" applyFill="1" applyAlignment="1">
      <alignment vertical="top"/>
    </xf>
    <xf numFmtId="0" fontId="21" fillId="2" borderId="0" xfId="0" applyFont="1" applyFill="1" applyAlignment="1">
      <alignment horizontal="left" vertical="center"/>
    </xf>
    <xf numFmtId="0" fontId="21" fillId="2" borderId="0" xfId="0" applyFont="1" applyFill="1" applyAlignment="1">
      <alignment horizontal="left" vertical="top"/>
    </xf>
    <xf numFmtId="0" fontId="21" fillId="0" borderId="3" xfId="0" applyFont="1" applyFill="1" applyBorder="1" applyAlignment="1">
      <alignment vertical="center"/>
    </xf>
    <xf numFmtId="0" fontId="22" fillId="5" borderId="3" xfId="0" applyFont="1" applyFill="1" applyBorder="1" applyAlignment="1">
      <alignment vertical="center"/>
    </xf>
    <xf numFmtId="0" fontId="21" fillId="2" borderId="0" xfId="0" applyFont="1" applyFill="1" applyAlignment="1">
      <alignment horizontal="left" vertical="center"/>
    </xf>
    <xf numFmtId="167" fontId="22" fillId="2" borderId="0" xfId="21" applyFont="1" applyFill="1" applyAlignment="1">
      <alignment horizontal="left" vertical="center"/>
    </xf>
    <xf numFmtId="167" fontId="22" fillId="2" borderId="3" xfId="21" applyFont="1" applyFill="1" applyBorder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left" vertical="center"/>
    </xf>
    <xf numFmtId="0" fontId="20" fillId="0" borderId="0" xfId="37" applyFont="1" applyFill="1" applyAlignment="1">
      <alignment horizontal="left" vertical="center"/>
    </xf>
    <xf numFmtId="0" fontId="21" fillId="0" borderId="0" xfId="37" applyFont="1" applyFill="1" applyAlignment="1">
      <alignment horizontal="left" vertical="center"/>
    </xf>
    <xf numFmtId="0" fontId="21" fillId="0" borderId="0" xfId="41" applyFont="1" applyFill="1" applyAlignment="1">
      <alignment horizontal="left" vertical="center"/>
    </xf>
    <xf numFmtId="0" fontId="20" fillId="0" borderId="0" xfId="41" applyFont="1" applyFill="1" applyAlignment="1">
      <alignment horizontal="left" vertical="top"/>
    </xf>
    <xf numFmtId="0" fontId="22" fillId="0" borderId="0" xfId="41" applyFont="1" applyFill="1" applyAlignment="1">
      <alignment vertical="top"/>
    </xf>
    <xf numFmtId="167" fontId="39" fillId="2" borderId="0" xfId="21" applyFont="1" applyFill="1" applyAlignment="1">
      <alignment vertical="center"/>
    </xf>
    <xf numFmtId="167" fontId="39" fillId="0" borderId="0" xfId="21" applyFont="1" applyFill="1" applyBorder="1" applyAlignment="1">
      <alignment vertical="center"/>
    </xf>
    <xf numFmtId="167" fontId="39" fillId="2" borderId="3" xfId="21" applyFont="1" applyFill="1" applyBorder="1" applyAlignment="1">
      <alignment vertical="center"/>
    </xf>
    <xf numFmtId="167" fontId="39" fillId="2" borderId="3" xfId="21" applyFont="1" applyFill="1" applyBorder="1" applyAlignment="1">
      <alignment horizontal="center" vertical="center"/>
    </xf>
    <xf numFmtId="0" fontId="19" fillId="2" borderId="3" xfId="0" applyFont="1" applyFill="1" applyBorder="1"/>
    <xf numFmtId="0" fontId="19" fillId="2" borderId="6" xfId="0" applyFont="1" applyFill="1" applyBorder="1" applyAlignment="1">
      <alignment horizontal="right" vertical="center"/>
    </xf>
    <xf numFmtId="0" fontId="34" fillId="6" borderId="5" xfId="41" applyFont="1" applyFill="1" applyBorder="1" applyAlignment="1">
      <alignment horizontal="left" vertical="center"/>
    </xf>
    <xf numFmtId="0" fontId="34" fillId="6" borderId="0" xfId="41" applyFont="1" applyFill="1" applyBorder="1" applyAlignment="1">
      <alignment horizontal="left" vertical="center"/>
    </xf>
    <xf numFmtId="0" fontId="22" fillId="0" borderId="3" xfId="41" applyFont="1" applyFill="1" applyBorder="1" applyAlignment="1">
      <alignment horizontal="left" vertical="center"/>
    </xf>
    <xf numFmtId="0" fontId="34" fillId="6" borderId="5" xfId="41" applyFont="1" applyFill="1" applyBorder="1" applyAlignment="1">
      <alignment horizontal="center" vertical="center"/>
    </xf>
    <xf numFmtId="0" fontId="36" fillId="6" borderId="5" xfId="41" applyFont="1" applyFill="1" applyBorder="1" applyAlignment="1">
      <alignment horizontal="right" vertical="center"/>
    </xf>
    <xf numFmtId="0" fontId="22" fillId="0" borderId="3" xfId="41" applyFont="1" applyFill="1" applyBorder="1" applyAlignment="1">
      <alignment horizontal="center" vertical="center"/>
    </xf>
    <xf numFmtId="0" fontId="21" fillId="2" borderId="0" xfId="0" applyFont="1" applyFill="1" applyAlignment="1">
      <alignment vertical="top"/>
    </xf>
    <xf numFmtId="0" fontId="20" fillId="2" borderId="0" xfId="0" applyFont="1" applyFill="1" applyAlignment="1">
      <alignment horizontal="justify" vertical="top"/>
    </xf>
    <xf numFmtId="0" fontId="22" fillId="2" borderId="0" xfId="0" applyFont="1" applyFill="1" applyBorder="1" applyAlignment="1">
      <alignment horizontal="left" vertical="center" wrapText="1"/>
    </xf>
    <xf numFmtId="0" fontId="36" fillId="6" borderId="0" xfId="0" applyFont="1" applyFill="1" applyBorder="1" applyAlignment="1">
      <alignment horizontal="center" vertical="center"/>
    </xf>
    <xf numFmtId="0" fontId="35" fillId="6" borderId="2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left" vertical="center"/>
    </xf>
    <xf numFmtId="0" fontId="36" fillId="0" borderId="5" xfId="0" applyFont="1" applyFill="1" applyBorder="1" applyAlignment="1">
      <alignment horizontal="center" vertical="center"/>
    </xf>
    <xf numFmtId="0" fontId="36" fillId="6" borderId="0" xfId="0" applyFont="1" applyFill="1" applyAlignment="1">
      <alignment horizontal="center" vertical="center"/>
    </xf>
    <xf numFmtId="167" fontId="36" fillId="6" borderId="0" xfId="42" applyNumberFormat="1" applyFont="1" applyFill="1" applyBorder="1" applyAlignment="1">
      <alignment horizontal="center" vertical="center"/>
    </xf>
    <xf numFmtId="167" fontId="35" fillId="6" borderId="2" xfId="42" applyNumberFormat="1" applyFont="1" applyFill="1" applyBorder="1" applyAlignment="1">
      <alignment horizontal="center" vertical="center"/>
    </xf>
    <xf numFmtId="0" fontId="20" fillId="0" borderId="0" xfId="41" applyFont="1" applyFill="1" applyAlignment="1">
      <alignment horizontal="justify" vertical="top"/>
    </xf>
  </cellXfs>
  <cellStyles count="51">
    <cellStyle name="Comma" xfId="19" builtinId="3"/>
    <cellStyle name="Comma [0]" xfId="32" builtinId="6"/>
    <cellStyle name="Comma [0] 2" xfId="16"/>
    <cellStyle name="Comma 2" xfId="2"/>
    <cellStyle name="Comma 2 2" xfId="14"/>
    <cellStyle name="Comma 2 2 2" xfId="23"/>
    <cellStyle name="Comma 2 3" xfId="46"/>
    <cellStyle name="Comma 3" xfId="39"/>
    <cellStyle name="Comma 867" xfId="44"/>
    <cellStyle name="Comma 868 2" xfId="40"/>
    <cellStyle name="Hyperlink 2" xfId="25"/>
    <cellStyle name="Hyperlink 3" xfId="26"/>
    <cellStyle name="Hyperlink 4" xfId="27"/>
    <cellStyle name="Normal" xfId="0" builtinId="0"/>
    <cellStyle name="Normal 10 11 2" xfId="30"/>
    <cellStyle name="Normal 10 11 2 2" xfId="50"/>
    <cellStyle name="Normal 10 11 2 3" xfId="41"/>
    <cellStyle name="Normal 10 11 2 3 2" xfId="48"/>
    <cellStyle name="Normal 13" xfId="3"/>
    <cellStyle name="Normal 13 2" xfId="35"/>
    <cellStyle name="Normal 13 3" xfId="45"/>
    <cellStyle name="Normal 2" xfId="13"/>
    <cellStyle name="Normal 2 2" xfId="17"/>
    <cellStyle name="Normal 2 2 2" xfId="15"/>
    <cellStyle name="Normal 2 2 2 2 2 4" xfId="31"/>
    <cellStyle name="Normal 2 2 2 2 2 4 2" xfId="47"/>
    <cellStyle name="Normal 2 2 2 2 2 4 2 2" xfId="49"/>
    <cellStyle name="Normal 2 2 2 3" xfId="34"/>
    <cellStyle name="Normal 2 2 3" xfId="29"/>
    <cellStyle name="Normal 2 2 3 2" xfId="43"/>
    <cellStyle name="Normal 2 258" xfId="11"/>
    <cellStyle name="Normal 2 3" xfId="24"/>
    <cellStyle name="Normal 3" xfId="28"/>
    <cellStyle name="Normal 3 2 3" xfId="36"/>
    <cellStyle name="Normal 3 5" xfId="1"/>
    <cellStyle name="Normal 3 5 2 5" xfId="22"/>
    <cellStyle name="Normal 3 5 2 5 5" xfId="18"/>
    <cellStyle name="Normal 3 84" xfId="9"/>
    <cellStyle name="Normal 4" xfId="20"/>
    <cellStyle name="Normal 4 2" xfId="6"/>
    <cellStyle name="Normal 4 2 10" xfId="33"/>
    <cellStyle name="Normal 4 2 2" xfId="42"/>
    <cellStyle name="Normal 4 4" xfId="8"/>
    <cellStyle name="Normal 5" xfId="7"/>
    <cellStyle name="Normal 5 13" xfId="12"/>
    <cellStyle name="Normal 6" xfId="37"/>
    <cellStyle name="Normal 6 57" xfId="5"/>
    <cellStyle name="Normal 7 54" xfId="10"/>
    <cellStyle name="Normal 7 54 2" xfId="21"/>
    <cellStyle name="Normal 724" xfId="4"/>
    <cellStyle name="Normal 724 2" xfId="38"/>
  </cellStyles>
  <dxfs count="0"/>
  <tableStyles count="0" defaultTableStyle="TableStyleMedium2" defaultPivotStyle="PivotStyleLight16"/>
  <colors>
    <mruColors>
      <color rgb="FF207D8B"/>
      <color rgb="FFFFFFFF"/>
      <color rgb="FF5AB8AF"/>
      <color rgb="FF008A87"/>
      <color rgb="FFB6DD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externalLink" Target="externalLinks/externalLink4.xml"/><Relationship Id="rId55" Type="http://schemas.openxmlformats.org/officeDocument/2006/relationships/externalLink" Target="externalLinks/externalLink9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7.xml"/><Relationship Id="rId58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2.xml"/><Relationship Id="rId56" Type="http://schemas.openxmlformats.org/officeDocument/2006/relationships/externalLink" Target="externalLinks/externalLink10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8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3.xml"/><Relationship Id="rId57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6.xml"/><Relationship Id="rId60" Type="http://schemas.openxmlformats.org/officeDocument/2006/relationships/externalLink" Target="externalLinks/externalLink14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/bps%202016/Bab%207-%20Keselamatan%20Awam_0912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-diyana/Penyediaan%20BPS%202018/BPS%202018/Jadual/Bab%207-%20Keselamatan%20Awam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63B058D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ADUAL%20FINAL%20%20to%20print%20220719/utk%20email/2013/4-5%20kesihatan/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 "/>
      <sheetName val="7.6"/>
      <sheetName val="7.7 "/>
      <sheetName val="7.8 "/>
      <sheetName val="7.9 "/>
      <sheetName val="7.10 "/>
      <sheetName val="7.11 (4)"/>
      <sheetName val="7.12"/>
      <sheetName val="7.13"/>
      <sheetName val="7.14"/>
      <sheetName val="7.15"/>
      <sheetName val="7.16"/>
      <sheetName val="7.16 (2)"/>
      <sheetName val="7.17"/>
      <sheetName val="7.17 (2)"/>
      <sheetName val="7.17 (3)"/>
      <sheetName val="7.18"/>
      <sheetName val="7.18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  <sheetName val="7.6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4"/>
  <sheetViews>
    <sheetView tabSelected="1" view="pageBreakPreview" zoomScale="80" zoomScaleNormal="100" zoomScaleSheetLayoutView="80" workbookViewId="0">
      <selection activeCell="Q13" sqref="Q13"/>
    </sheetView>
  </sheetViews>
  <sheetFormatPr defaultColWidth="9.1796875" defaultRowHeight="15" customHeight="1"/>
  <cols>
    <col min="1" max="1" width="11.26953125" style="1" customWidth="1"/>
    <col min="2" max="2" width="22.81640625" style="1" customWidth="1"/>
    <col min="3" max="3" width="16.36328125" style="2" customWidth="1"/>
    <col min="4" max="4" width="22.7265625" style="3" customWidth="1"/>
    <col min="5" max="5" width="24.90625" style="3" customWidth="1"/>
    <col min="6" max="6" width="27.7265625" style="3" customWidth="1"/>
    <col min="7" max="7" width="0.54296875" style="1" customWidth="1"/>
    <col min="8" max="16384" width="9.1796875" style="1"/>
  </cols>
  <sheetData>
    <row r="1" spans="1:18" ht="8.15" customHeight="1"/>
    <row r="2" spans="1:18" s="495" customFormat="1" ht="16.5" customHeight="1">
      <c r="A2" s="494" t="s">
        <v>380</v>
      </c>
      <c r="B2" s="523" t="s">
        <v>381</v>
      </c>
      <c r="C2" s="523"/>
      <c r="D2" s="523"/>
      <c r="E2" s="523"/>
      <c r="F2" s="523"/>
      <c r="G2" s="523"/>
    </row>
    <row r="3" spans="1:18" s="495" customFormat="1" ht="17" customHeight="1">
      <c r="A3" s="497" t="s">
        <v>437</v>
      </c>
      <c r="B3" s="522"/>
      <c r="C3" s="522"/>
      <c r="D3" s="522"/>
      <c r="E3" s="522"/>
      <c r="F3" s="522"/>
      <c r="G3" s="522"/>
    </row>
    <row r="4" spans="1:18" ht="16" thickBot="1">
      <c r="A4" s="44"/>
      <c r="B4" s="44"/>
      <c r="C4" s="454"/>
      <c r="D4" s="458"/>
      <c r="E4" s="458"/>
      <c r="F4" s="458"/>
      <c r="G4" s="176"/>
    </row>
    <row r="5" spans="1:18" s="13" customFormat="1" ht="8.15" customHeight="1">
      <c r="A5" s="319"/>
      <c r="B5" s="319"/>
      <c r="C5" s="320"/>
      <c r="D5" s="321"/>
      <c r="E5" s="321"/>
      <c r="F5" s="321"/>
      <c r="G5" s="170"/>
    </row>
    <row r="6" spans="1:18" s="13" customFormat="1" ht="15" customHeight="1">
      <c r="A6" s="322" t="s">
        <v>298</v>
      </c>
      <c r="B6" s="322"/>
      <c r="C6" s="323" t="s">
        <v>3</v>
      </c>
      <c r="D6" s="324" t="s">
        <v>221</v>
      </c>
      <c r="E6" s="324" t="s">
        <v>346</v>
      </c>
      <c r="F6" s="324" t="s">
        <v>347</v>
      </c>
      <c r="G6" s="169"/>
      <c r="H6" s="12"/>
      <c r="M6" s="14"/>
    </row>
    <row r="7" spans="1:18" s="13" customFormat="1" ht="15" customHeight="1">
      <c r="A7" s="325" t="s">
        <v>349</v>
      </c>
      <c r="B7" s="326"/>
      <c r="C7" s="327" t="s">
        <v>5</v>
      </c>
      <c r="D7" s="324" t="s">
        <v>220</v>
      </c>
      <c r="E7" s="321" t="s">
        <v>344</v>
      </c>
      <c r="F7" s="321" t="s">
        <v>345</v>
      </c>
      <c r="G7" s="169"/>
      <c r="H7" s="12"/>
    </row>
    <row r="8" spans="1:18" s="13" customFormat="1" ht="15" customHeight="1">
      <c r="A8" s="328"/>
      <c r="B8" s="326"/>
      <c r="C8" s="327"/>
      <c r="D8" s="321" t="s">
        <v>6</v>
      </c>
      <c r="E8" s="321"/>
      <c r="F8" s="321"/>
      <c r="G8" s="316"/>
      <c r="H8" s="12"/>
    </row>
    <row r="9" spans="1:18" s="13" customFormat="1" ht="15" customHeight="1">
      <c r="A9" s="328"/>
      <c r="B9" s="326"/>
      <c r="C9" s="327"/>
      <c r="D9" s="321" t="s">
        <v>7</v>
      </c>
      <c r="E9" s="321"/>
      <c r="F9" s="321"/>
      <c r="G9" s="316"/>
      <c r="H9" s="12"/>
    </row>
    <row r="10" spans="1:18" s="13" customFormat="1" ht="8.15" customHeight="1" thickBot="1">
      <c r="A10" s="428"/>
      <c r="B10" s="428"/>
      <c r="C10" s="459"/>
      <c r="D10" s="460"/>
      <c r="E10" s="460"/>
      <c r="F10" s="460"/>
      <c r="G10" s="316"/>
      <c r="H10" s="12"/>
    </row>
    <row r="11" spans="1:18" ht="8.15" customHeight="1">
      <c r="A11" s="15"/>
      <c r="B11" s="15"/>
      <c r="C11" s="16"/>
      <c r="D11" s="17"/>
      <c r="E11" s="17"/>
      <c r="F11" s="17"/>
      <c r="G11" s="363"/>
    </row>
    <row r="12" spans="1:18" s="23" customFormat="1" ht="15" customHeight="1">
      <c r="A12" s="19" t="s">
        <v>299</v>
      </c>
      <c r="B12" s="1"/>
      <c r="C12" s="20">
        <v>2018</v>
      </c>
      <c r="D12" s="21">
        <f>SUM(D16,D20,D24,D28,D32,D36,D40,D44,D48,D52,D56,,D60,D64,'50 (2)'!D12,'50 (2)'!D16,'50 (2)'!D20,'50 (2)'!D24,'50 (2)'!D28,'50 (2)'!D32)</f>
        <v>18</v>
      </c>
      <c r="E12" s="21">
        <f>SUM(E16,E20,E24,E28,E32,E36,E40,E44,E48,E52,E56,,E60,E64,'50 (2)'!E12,'50 (2)'!E16,'50 (2)'!E20,'50 (2)'!E24,'50 (2)'!E28,'50 (2)'!E32)</f>
        <v>57</v>
      </c>
      <c r="F12" s="21">
        <f>SUM(F16,F20,F24,F28,F32,F36,F40,F44,F48,F52,F56,,F60,F64,'50 (2)'!F12,'50 (2)'!F16,'50 (2)'!F20,'50 (2)'!F24,'50 (2)'!F28,'50 (2)'!F32)</f>
        <v>65</v>
      </c>
      <c r="G12" s="22"/>
      <c r="I12" s="3"/>
      <c r="J12" s="3"/>
      <c r="K12" s="24"/>
      <c r="L12" s="24"/>
      <c r="M12" s="24"/>
      <c r="N12" s="24"/>
      <c r="O12" s="24"/>
      <c r="P12" s="24"/>
      <c r="Q12" s="24"/>
      <c r="R12" s="24"/>
    </row>
    <row r="13" spans="1:18" s="23" customFormat="1" ht="15" customHeight="1">
      <c r="A13" s="1"/>
      <c r="B13" s="1"/>
      <c r="C13" s="20">
        <v>2019</v>
      </c>
      <c r="D13" s="21">
        <f>SUM(D17,D21,D25,D29,D33,D37,D41,D45,D49,D53,D57,,D61,D65,'50 (2)'!D13,'50 (2)'!D17,'50 (2)'!D21,'50 (2)'!D25,'50 (2)'!D29,'50 (2)'!D33)</f>
        <v>19</v>
      </c>
      <c r="E13" s="21">
        <f>SUM(E17,E21,E25,E29,E33,E37,E41,E45,E49,E53,E57,,E61,E65,'50 (2)'!E13,'50 (2)'!E17,'50 (2)'!E21,'50 (2)'!E25,'50 (2)'!E29,'50 (2)'!E33)</f>
        <v>61</v>
      </c>
      <c r="F13" s="21">
        <f>SUM(F17,F21,F25,F29,F33,F37,F41,F45,F49,F53,F57,,F61,F65,'50 (2)'!F13,'50 (2)'!F17,'50 (2)'!F21,'50 (2)'!F25,'50 (2)'!F29,'50 (2)'!F33)</f>
        <v>64</v>
      </c>
      <c r="G13" s="24"/>
      <c r="I13" s="25"/>
      <c r="J13" s="25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1"/>
      <c r="B14" s="1"/>
      <c r="C14" s="20">
        <v>2020</v>
      </c>
      <c r="D14" s="21">
        <f>SUM(D18,D22,D26,D30,D34,D38,D42,D46,D50,D54,D58,,D62,D66,'50 (2)'!D14,'50 (2)'!D18,'50 (2)'!D22,'50 (2)'!D26,'50 (2)'!D30,'50 (2)'!D34)</f>
        <v>19</v>
      </c>
      <c r="E14" s="21">
        <f>SUM(E18,E22,E26,E30,E34,E38,E42,E46,E50,E54,E58,,E62,E66,'50 (2)'!E14,'50 (2)'!E18,'50 (2)'!E22,'50 (2)'!E26,'50 (2)'!E30,'50 (2)'!E34)</f>
        <v>61</v>
      </c>
      <c r="F14" s="21">
        <f>SUM(F18,F22,F26,F30,F34,F38,F42,F46,F50,F54,F58,,F62,F66,'50 (2)'!F14,'50 (2)'!F18,'50 (2)'!F22,'50 (2)'!F26,'50 (2)'!F30,'50 (2)'!F34)</f>
        <v>64</v>
      </c>
      <c r="G14" s="22"/>
      <c r="I14" s="25"/>
      <c r="J14" s="25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8.15" customHeight="1">
      <c r="A15" s="1"/>
      <c r="B15" s="1"/>
      <c r="C15" s="2"/>
      <c r="D15" s="1"/>
      <c r="E15" s="27"/>
      <c r="F15" s="25"/>
      <c r="G15" s="22"/>
      <c r="I15" s="25"/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29" t="s">
        <v>300</v>
      </c>
      <c r="B16" s="1"/>
      <c r="C16" s="2">
        <v>2018</v>
      </c>
      <c r="D16" s="1">
        <v>1</v>
      </c>
      <c r="E16" s="27">
        <v>5</v>
      </c>
      <c r="F16" s="1">
        <v>8</v>
      </c>
      <c r="I16" s="25"/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1"/>
      <c r="B17" s="1"/>
      <c r="C17" s="2">
        <v>2019</v>
      </c>
      <c r="D17" s="1">
        <v>1</v>
      </c>
      <c r="E17" s="27">
        <v>6</v>
      </c>
      <c r="F17" s="1">
        <v>9</v>
      </c>
      <c r="G17" s="26"/>
      <c r="I17" s="25"/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1"/>
      <c r="B18" s="1"/>
      <c r="C18" s="2">
        <v>2020</v>
      </c>
      <c r="D18" s="1">
        <v>1</v>
      </c>
      <c r="E18" s="27">
        <v>6</v>
      </c>
      <c r="F18" s="1">
        <v>9</v>
      </c>
      <c r="I18" s="25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8.15" customHeight="1">
      <c r="A19" s="1"/>
      <c r="B19" s="1"/>
      <c r="C19" s="2"/>
      <c r="D19" s="1"/>
      <c r="E19" s="25"/>
      <c r="F19" s="25"/>
      <c r="G19" s="22"/>
      <c r="I19" s="25"/>
      <c r="J19" s="25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29" t="s">
        <v>301</v>
      </c>
      <c r="B20" s="1"/>
      <c r="C20" s="2">
        <v>2018</v>
      </c>
      <c r="D20" s="1">
        <v>1</v>
      </c>
      <c r="E20" s="27">
        <v>5</v>
      </c>
      <c r="F20" s="3">
        <v>2</v>
      </c>
      <c r="I20" s="25"/>
      <c r="J20" s="2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1"/>
      <c r="B21" s="1"/>
      <c r="C21" s="2">
        <v>2019</v>
      </c>
      <c r="D21" s="1">
        <v>1</v>
      </c>
      <c r="E21" s="27">
        <v>5</v>
      </c>
      <c r="F21" s="3" t="s">
        <v>0</v>
      </c>
      <c r="G21" s="26"/>
      <c r="I21" s="25"/>
      <c r="J21" s="25"/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1"/>
      <c r="B22" s="1"/>
      <c r="C22" s="2">
        <v>2020</v>
      </c>
      <c r="D22" s="1">
        <v>1</v>
      </c>
      <c r="E22" s="27">
        <v>5</v>
      </c>
      <c r="F22" s="3" t="s">
        <v>0</v>
      </c>
      <c r="I22" s="25"/>
      <c r="J22" s="25"/>
      <c r="K22" s="25"/>
      <c r="L22" s="25"/>
      <c r="M22" s="25"/>
      <c r="N22" s="25"/>
      <c r="O22" s="25"/>
      <c r="P22" s="26"/>
      <c r="Q22" s="26"/>
      <c r="R22" s="26"/>
    </row>
    <row r="23" spans="1:18" s="23" customFormat="1" ht="8.15" customHeight="1">
      <c r="A23" s="1"/>
      <c r="B23" s="1"/>
      <c r="C23" s="2"/>
      <c r="D23" s="1"/>
      <c r="E23" s="25"/>
      <c r="F23" s="25"/>
      <c r="G23" s="22"/>
      <c r="I23" s="25"/>
      <c r="J23" s="25"/>
      <c r="K23" s="25"/>
      <c r="L23" s="25"/>
      <c r="M23" s="25"/>
      <c r="N23" s="25"/>
      <c r="O23" s="25"/>
      <c r="P23" s="26"/>
      <c r="Q23" s="26"/>
      <c r="R23" s="26"/>
    </row>
    <row r="24" spans="1:18" s="23" customFormat="1" ht="15" customHeight="1">
      <c r="A24" s="29" t="s">
        <v>302</v>
      </c>
      <c r="B24" s="1"/>
      <c r="C24" s="2">
        <v>2018</v>
      </c>
      <c r="D24" s="1">
        <v>1</v>
      </c>
      <c r="E24" s="27">
        <v>3</v>
      </c>
      <c r="F24" s="1">
        <v>4</v>
      </c>
      <c r="I24" s="25"/>
      <c r="J24" s="25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1"/>
      <c r="B25" s="1"/>
      <c r="C25" s="2">
        <v>2019</v>
      </c>
      <c r="D25" s="1">
        <v>1</v>
      </c>
      <c r="E25" s="27">
        <v>3</v>
      </c>
      <c r="F25" s="1">
        <v>3</v>
      </c>
      <c r="G25" s="26"/>
    </row>
    <row r="26" spans="1:18" s="23" customFormat="1" ht="15" customHeight="1">
      <c r="A26" s="1"/>
      <c r="B26" s="1"/>
      <c r="C26" s="2">
        <v>2020</v>
      </c>
      <c r="D26" s="1">
        <v>1</v>
      </c>
      <c r="E26" s="27">
        <v>3</v>
      </c>
      <c r="F26" s="1">
        <v>3</v>
      </c>
    </row>
    <row r="27" spans="1:18" s="23" customFormat="1" ht="8.15" customHeight="1">
      <c r="A27" s="1"/>
      <c r="B27" s="1"/>
      <c r="C27" s="2"/>
      <c r="D27" s="1"/>
      <c r="E27" s="25"/>
      <c r="F27" s="3"/>
      <c r="G27" s="22"/>
      <c r="I27" s="25"/>
      <c r="J27" s="25"/>
      <c r="K27" s="25"/>
      <c r="L27" s="25"/>
      <c r="M27" s="25"/>
      <c r="N27" s="25"/>
      <c r="O27" s="25"/>
      <c r="P27" s="26"/>
      <c r="Q27" s="26"/>
      <c r="R27" s="26"/>
    </row>
    <row r="28" spans="1:18" s="23" customFormat="1" ht="15" customHeight="1">
      <c r="A28" s="29" t="s">
        <v>303</v>
      </c>
      <c r="B28" s="1"/>
      <c r="C28" s="2">
        <v>2018</v>
      </c>
      <c r="D28" s="1">
        <v>1</v>
      </c>
      <c r="E28" s="25">
        <v>2</v>
      </c>
      <c r="F28" s="3">
        <v>6</v>
      </c>
    </row>
    <row r="29" spans="1:18" s="23" customFormat="1" ht="15" customHeight="1">
      <c r="A29" s="1"/>
      <c r="B29" s="1"/>
      <c r="C29" s="2">
        <v>2019</v>
      </c>
      <c r="D29" s="1">
        <v>1</v>
      </c>
      <c r="E29" s="25">
        <v>2</v>
      </c>
      <c r="F29" s="3">
        <v>6</v>
      </c>
      <c r="G29" s="26"/>
    </row>
    <row r="30" spans="1:18" s="23" customFormat="1" ht="15" customHeight="1">
      <c r="A30" s="1"/>
      <c r="B30" s="1"/>
      <c r="C30" s="2">
        <v>2020</v>
      </c>
      <c r="D30" s="1">
        <v>1</v>
      </c>
      <c r="E30" s="25">
        <v>2</v>
      </c>
      <c r="F30" s="3">
        <v>6</v>
      </c>
    </row>
    <row r="31" spans="1:18" s="23" customFormat="1" ht="8.15" customHeight="1">
      <c r="A31" s="1"/>
      <c r="B31" s="1"/>
      <c r="C31" s="2"/>
      <c r="D31" s="1"/>
      <c r="E31" s="25"/>
      <c r="F31" s="3"/>
      <c r="G31" s="22"/>
      <c r="I31" s="25"/>
      <c r="J31" s="25"/>
      <c r="K31" s="25"/>
      <c r="L31" s="25"/>
      <c r="M31" s="25"/>
      <c r="N31" s="25"/>
      <c r="O31" s="25"/>
      <c r="P31" s="26"/>
      <c r="Q31" s="26"/>
      <c r="R31" s="26"/>
    </row>
    <row r="32" spans="1:18" s="23" customFormat="1" ht="15" customHeight="1">
      <c r="A32" s="29" t="s">
        <v>304</v>
      </c>
      <c r="B32" s="1"/>
      <c r="C32" s="2">
        <v>2018</v>
      </c>
      <c r="D32" s="1">
        <v>1</v>
      </c>
      <c r="E32" s="25">
        <v>2</v>
      </c>
      <c r="F32" s="3" t="s">
        <v>0</v>
      </c>
    </row>
    <row r="33" spans="1:18" s="23" customFormat="1" ht="15" customHeight="1">
      <c r="A33" s="1"/>
      <c r="B33" s="1"/>
      <c r="C33" s="2">
        <v>2019</v>
      </c>
      <c r="D33" s="1">
        <v>1</v>
      </c>
      <c r="E33" s="25">
        <v>3</v>
      </c>
      <c r="F33" s="3" t="s">
        <v>0</v>
      </c>
      <c r="G33" s="26"/>
    </row>
    <row r="34" spans="1:18" s="23" customFormat="1" ht="15" customHeight="1">
      <c r="A34" s="1"/>
      <c r="B34" s="1"/>
      <c r="C34" s="2">
        <v>2020</v>
      </c>
      <c r="D34" s="1">
        <v>1</v>
      </c>
      <c r="E34" s="25">
        <v>3</v>
      </c>
      <c r="F34" s="3" t="s">
        <v>0</v>
      </c>
    </row>
    <row r="35" spans="1:18" s="23" customFormat="1" ht="8.15" customHeight="1">
      <c r="A35" s="1"/>
      <c r="B35" s="1"/>
      <c r="C35" s="2"/>
      <c r="D35" s="1"/>
      <c r="E35" s="3"/>
      <c r="F35" s="3"/>
      <c r="G35" s="22"/>
      <c r="I35" s="25"/>
      <c r="J35" s="25"/>
      <c r="K35" s="25"/>
      <c r="L35" s="25"/>
      <c r="M35" s="25"/>
      <c r="N35" s="25"/>
      <c r="O35" s="25"/>
      <c r="P35" s="26"/>
      <c r="Q35" s="26"/>
      <c r="R35" s="26"/>
    </row>
    <row r="36" spans="1:18" s="23" customFormat="1" ht="15" customHeight="1">
      <c r="A36" s="29" t="s">
        <v>305</v>
      </c>
      <c r="B36" s="1"/>
      <c r="C36" s="2">
        <v>2018</v>
      </c>
      <c r="D36" s="1">
        <v>1</v>
      </c>
      <c r="E36" s="3">
        <v>3</v>
      </c>
      <c r="F36" s="3">
        <v>2</v>
      </c>
    </row>
    <row r="37" spans="1:18" s="23" customFormat="1" ht="15" customHeight="1">
      <c r="A37" s="1"/>
      <c r="B37" s="1"/>
      <c r="C37" s="2">
        <v>2019</v>
      </c>
      <c r="D37" s="1">
        <v>1</v>
      </c>
      <c r="E37" s="3">
        <v>4</v>
      </c>
      <c r="F37" s="3">
        <v>2</v>
      </c>
      <c r="G37" s="26"/>
    </row>
    <row r="38" spans="1:18" s="23" customFormat="1" ht="15" customHeight="1">
      <c r="A38" s="1"/>
      <c r="B38" s="1"/>
      <c r="C38" s="2">
        <v>2020</v>
      </c>
      <c r="D38" s="1">
        <v>1</v>
      </c>
      <c r="E38" s="3">
        <v>4</v>
      </c>
      <c r="F38" s="3">
        <v>2</v>
      </c>
    </row>
    <row r="39" spans="1:18" s="23" customFormat="1" ht="8.15" customHeight="1">
      <c r="A39" s="1"/>
      <c r="B39" s="1"/>
      <c r="C39" s="2"/>
      <c r="D39" s="1"/>
      <c r="E39" s="25"/>
      <c r="F39" s="3"/>
      <c r="G39" s="22"/>
      <c r="I39" s="25"/>
      <c r="J39" s="25"/>
      <c r="K39" s="25"/>
      <c r="L39" s="25"/>
      <c r="M39" s="25"/>
      <c r="N39" s="25"/>
      <c r="O39" s="25"/>
      <c r="P39" s="26"/>
      <c r="Q39" s="26"/>
      <c r="R39" s="26"/>
    </row>
    <row r="40" spans="1:18" s="23" customFormat="1" ht="15" customHeight="1">
      <c r="A40" s="29" t="s">
        <v>306</v>
      </c>
      <c r="B40" s="1"/>
      <c r="C40" s="2">
        <v>2018</v>
      </c>
      <c r="D40" s="1">
        <v>1</v>
      </c>
      <c r="E40" s="25">
        <v>9</v>
      </c>
      <c r="F40" s="3">
        <v>5</v>
      </c>
    </row>
    <row r="41" spans="1:18" s="23" customFormat="1" ht="15" customHeight="1">
      <c r="A41" s="1"/>
      <c r="B41" s="1"/>
      <c r="C41" s="2">
        <v>2019</v>
      </c>
      <c r="D41" s="1">
        <v>1</v>
      </c>
      <c r="E41" s="25">
        <v>9</v>
      </c>
      <c r="F41" s="3">
        <v>9</v>
      </c>
      <c r="G41" s="26"/>
    </row>
    <row r="42" spans="1:18" s="23" customFormat="1" ht="15" customHeight="1">
      <c r="A42" s="1"/>
      <c r="B42" s="1"/>
      <c r="C42" s="2">
        <v>2020</v>
      </c>
      <c r="D42" s="1">
        <v>1</v>
      </c>
      <c r="E42" s="25">
        <v>9</v>
      </c>
      <c r="F42" s="3">
        <v>9</v>
      </c>
    </row>
    <row r="43" spans="1:18" s="23" customFormat="1" ht="8.15" customHeight="1">
      <c r="A43" s="1"/>
      <c r="B43" s="1"/>
      <c r="C43" s="2"/>
      <c r="D43" s="1"/>
      <c r="E43" s="33"/>
      <c r="F43" s="3"/>
      <c r="G43" s="22"/>
      <c r="I43" s="25"/>
      <c r="J43" s="25"/>
      <c r="K43" s="25"/>
      <c r="L43" s="25"/>
      <c r="M43" s="25"/>
      <c r="N43" s="25"/>
      <c r="O43" s="25"/>
      <c r="P43" s="26"/>
      <c r="Q43" s="26"/>
      <c r="R43" s="26"/>
    </row>
    <row r="44" spans="1:18" s="23" customFormat="1" ht="15" customHeight="1">
      <c r="A44" s="29" t="s">
        <v>307</v>
      </c>
      <c r="B44" s="1"/>
      <c r="C44" s="2">
        <v>2018</v>
      </c>
      <c r="D44" s="1">
        <v>1</v>
      </c>
      <c r="E44" s="34">
        <v>2</v>
      </c>
      <c r="F44" s="34">
        <v>3</v>
      </c>
    </row>
    <row r="45" spans="1:18" s="23" customFormat="1" ht="15" customHeight="1">
      <c r="A45" s="1"/>
      <c r="B45" s="1"/>
      <c r="C45" s="2">
        <v>2019</v>
      </c>
      <c r="D45" s="1">
        <v>1</v>
      </c>
      <c r="E45" s="34">
        <v>2</v>
      </c>
      <c r="F45" s="34">
        <v>3</v>
      </c>
      <c r="G45" s="26"/>
    </row>
    <row r="46" spans="1:18" s="23" customFormat="1" ht="15" customHeight="1">
      <c r="A46" s="1"/>
      <c r="B46" s="1"/>
      <c r="C46" s="2">
        <v>2020</v>
      </c>
      <c r="D46" s="1">
        <v>1</v>
      </c>
      <c r="E46" s="34">
        <v>2</v>
      </c>
      <c r="F46" s="34">
        <v>3</v>
      </c>
      <c r="G46" s="1"/>
    </row>
    <row r="47" spans="1:18" s="23" customFormat="1" ht="8.15" customHeight="1">
      <c r="A47" s="1"/>
      <c r="B47" s="1"/>
      <c r="C47" s="2"/>
      <c r="D47" s="1"/>
      <c r="E47" s="33"/>
      <c r="F47" s="3"/>
      <c r="G47" s="22"/>
      <c r="I47" s="25"/>
      <c r="J47" s="25"/>
      <c r="K47" s="25"/>
      <c r="L47" s="25"/>
      <c r="M47" s="25"/>
      <c r="N47" s="25"/>
      <c r="O47" s="25"/>
      <c r="P47" s="26"/>
      <c r="Q47" s="26"/>
      <c r="R47" s="26"/>
    </row>
    <row r="48" spans="1:18" s="23" customFormat="1" ht="15" customHeight="1">
      <c r="A48" s="29" t="s">
        <v>308</v>
      </c>
      <c r="B48" s="1"/>
      <c r="C48" s="2">
        <v>2018</v>
      </c>
      <c r="D48" s="1">
        <v>1</v>
      </c>
      <c r="E48" s="33">
        <v>1</v>
      </c>
      <c r="F48" s="3">
        <v>4</v>
      </c>
    </row>
    <row r="49" spans="1:18" s="23" customFormat="1" ht="15" customHeight="1">
      <c r="A49" s="1"/>
      <c r="B49" s="1"/>
      <c r="C49" s="2">
        <v>2019</v>
      </c>
      <c r="D49" s="1">
        <v>1</v>
      </c>
      <c r="E49" s="33">
        <v>1</v>
      </c>
      <c r="F49" s="3">
        <v>3</v>
      </c>
      <c r="G49" s="26"/>
    </row>
    <row r="50" spans="1:18" s="23" customFormat="1" ht="15" customHeight="1">
      <c r="A50" s="1"/>
      <c r="B50" s="1"/>
      <c r="C50" s="2">
        <v>2020</v>
      </c>
      <c r="D50" s="1">
        <v>1</v>
      </c>
      <c r="E50" s="33">
        <v>1</v>
      </c>
      <c r="F50" s="3">
        <v>3</v>
      </c>
      <c r="G50" s="1"/>
    </row>
    <row r="51" spans="1:18" s="23" customFormat="1" ht="8.15" customHeight="1">
      <c r="A51" s="1"/>
      <c r="B51" s="1"/>
      <c r="C51" s="2"/>
      <c r="D51" s="1"/>
      <c r="E51" s="25"/>
      <c r="F51" s="26"/>
      <c r="G51" s="22"/>
      <c r="I51" s="25"/>
      <c r="J51" s="25"/>
      <c r="K51" s="25"/>
      <c r="L51" s="25"/>
      <c r="M51" s="25"/>
      <c r="N51" s="25"/>
      <c r="O51" s="25"/>
      <c r="P51" s="26"/>
      <c r="Q51" s="26"/>
      <c r="R51" s="26"/>
    </row>
    <row r="52" spans="1:18" s="23" customFormat="1" ht="15" customHeight="1">
      <c r="A52" s="29" t="s">
        <v>309</v>
      </c>
      <c r="B52" s="1"/>
      <c r="C52" s="2">
        <v>2018</v>
      </c>
      <c r="D52" s="1">
        <v>1</v>
      </c>
      <c r="E52" s="33">
        <v>2</v>
      </c>
      <c r="F52" s="3">
        <v>3</v>
      </c>
    </row>
    <row r="53" spans="1:18" s="23" customFormat="1" ht="15" customHeight="1">
      <c r="A53" s="1"/>
      <c r="B53" s="1"/>
      <c r="C53" s="2">
        <v>2019</v>
      </c>
      <c r="D53" s="1">
        <v>1</v>
      </c>
      <c r="E53" s="33">
        <v>2</v>
      </c>
      <c r="F53" s="3">
        <v>3</v>
      </c>
      <c r="G53" s="26"/>
    </row>
    <row r="54" spans="1:18" s="23" customFormat="1" ht="15" customHeight="1">
      <c r="A54" s="1"/>
      <c r="B54" s="1"/>
      <c r="C54" s="2">
        <v>2020</v>
      </c>
      <c r="D54" s="1">
        <v>1</v>
      </c>
      <c r="E54" s="33">
        <v>2</v>
      </c>
      <c r="F54" s="3">
        <v>3</v>
      </c>
      <c r="G54" s="1"/>
    </row>
    <row r="55" spans="1:18" s="23" customFormat="1" ht="8.15" customHeight="1">
      <c r="A55" s="1"/>
      <c r="C55" s="2"/>
      <c r="D55" s="1"/>
      <c r="F55" s="34"/>
    </row>
    <row r="56" spans="1:18" s="23" customFormat="1" ht="16.5" customHeight="1">
      <c r="A56" s="29" t="s">
        <v>310</v>
      </c>
      <c r="C56" s="2">
        <v>2018</v>
      </c>
      <c r="D56" s="1">
        <v>1</v>
      </c>
      <c r="E56" s="33">
        <v>2</v>
      </c>
      <c r="F56" s="3" t="s">
        <v>0</v>
      </c>
    </row>
    <row r="57" spans="1:18" s="23" customFormat="1" ht="15" customHeight="1">
      <c r="A57" s="1"/>
      <c r="C57" s="2">
        <v>2019</v>
      </c>
      <c r="D57" s="1">
        <v>1</v>
      </c>
      <c r="E57" s="33">
        <v>2</v>
      </c>
      <c r="F57" s="3">
        <v>1</v>
      </c>
    </row>
    <row r="58" spans="1:18" s="23" customFormat="1" ht="15" customHeight="1">
      <c r="A58" s="1"/>
      <c r="B58" s="38"/>
      <c r="C58" s="2">
        <v>2020</v>
      </c>
      <c r="D58" s="1">
        <v>1</v>
      </c>
      <c r="E58" s="33">
        <v>2</v>
      </c>
      <c r="F58" s="3">
        <v>1</v>
      </c>
    </row>
    <row r="59" spans="1:18" s="23" customFormat="1" ht="8.15" customHeight="1">
      <c r="A59" s="1"/>
      <c r="B59" s="39"/>
      <c r="C59" s="2"/>
      <c r="D59" s="1"/>
      <c r="E59" s="25"/>
      <c r="F59" s="25"/>
    </row>
    <row r="60" spans="1:18" s="23" customFormat="1" ht="15" customHeight="1">
      <c r="A60" s="29" t="s">
        <v>311</v>
      </c>
      <c r="B60" s="39"/>
      <c r="C60" s="2">
        <v>2018</v>
      </c>
      <c r="D60" s="1">
        <v>1</v>
      </c>
      <c r="E60" s="34">
        <v>3</v>
      </c>
      <c r="F60" s="34">
        <v>2</v>
      </c>
    </row>
    <row r="61" spans="1:18" s="23" customFormat="1" ht="15" customHeight="1">
      <c r="A61" s="1"/>
      <c r="C61" s="2">
        <v>2019</v>
      </c>
      <c r="D61" s="1">
        <v>1</v>
      </c>
      <c r="E61" s="34">
        <v>3</v>
      </c>
      <c r="F61" s="34">
        <v>2</v>
      </c>
    </row>
    <row r="62" spans="1:18" s="23" customFormat="1" ht="15" customHeight="1">
      <c r="A62" s="1"/>
      <c r="C62" s="2">
        <v>2020</v>
      </c>
      <c r="D62" s="1">
        <v>1</v>
      </c>
      <c r="E62" s="34">
        <v>3</v>
      </c>
      <c r="F62" s="34">
        <v>2</v>
      </c>
    </row>
    <row r="63" spans="1:18" s="40" customFormat="1" ht="8.15" customHeight="1">
      <c r="A63" s="39"/>
      <c r="C63" s="41"/>
      <c r="D63" s="27"/>
      <c r="E63" s="27"/>
      <c r="F63" s="39"/>
    </row>
    <row r="64" spans="1:18" s="40" customFormat="1" ht="15" customHeight="1">
      <c r="A64" s="42" t="s">
        <v>312</v>
      </c>
      <c r="B64" s="39"/>
      <c r="C64" s="2">
        <v>2018</v>
      </c>
      <c r="D64" s="27">
        <v>1</v>
      </c>
      <c r="E64" s="27">
        <v>2</v>
      </c>
      <c r="F64" s="27">
        <v>2</v>
      </c>
      <c r="G64" s="36"/>
      <c r="I64" s="17"/>
      <c r="J64" s="17"/>
      <c r="K64" s="17"/>
      <c r="L64" s="17"/>
      <c r="M64" s="17"/>
      <c r="N64" s="17"/>
      <c r="O64" s="17"/>
      <c r="P64" s="17"/>
      <c r="Q64" s="17"/>
      <c r="R64" s="17"/>
    </row>
    <row r="65" spans="1:18" s="40" customFormat="1" ht="15" customHeight="1">
      <c r="A65" s="42"/>
      <c r="B65" s="39"/>
      <c r="C65" s="2">
        <v>2019</v>
      </c>
      <c r="D65" s="27">
        <v>1</v>
      </c>
      <c r="E65" s="27">
        <v>2</v>
      </c>
      <c r="F65" s="27">
        <v>2</v>
      </c>
      <c r="G65" s="17"/>
      <c r="I65" s="25"/>
      <c r="J65" s="25"/>
      <c r="K65" s="25"/>
      <c r="L65" s="25"/>
      <c r="M65" s="25"/>
      <c r="N65" s="25"/>
      <c r="O65" s="25"/>
      <c r="P65" s="26"/>
      <c r="Q65" s="26"/>
      <c r="R65" s="26"/>
    </row>
    <row r="66" spans="1:18" s="40" customFormat="1" ht="15" customHeight="1">
      <c r="A66" s="42"/>
      <c r="B66" s="39"/>
      <c r="C66" s="2">
        <v>2020</v>
      </c>
      <c r="D66" s="27">
        <v>1</v>
      </c>
      <c r="E66" s="27">
        <v>2</v>
      </c>
      <c r="F66" s="27">
        <v>2</v>
      </c>
      <c r="G66" s="36"/>
      <c r="I66" s="25"/>
      <c r="J66" s="25"/>
      <c r="K66" s="25"/>
      <c r="L66" s="25"/>
      <c r="M66" s="25"/>
      <c r="N66" s="25"/>
      <c r="O66" s="25"/>
      <c r="P66" s="26"/>
      <c r="Q66" s="26"/>
      <c r="R66" s="26"/>
    </row>
    <row r="67" spans="1:18" s="39" customFormat="1" ht="8.15" customHeight="1">
      <c r="A67" s="463"/>
      <c r="B67" s="464"/>
      <c r="C67" s="465"/>
      <c r="D67" s="466"/>
      <c r="E67" s="466"/>
      <c r="F67" s="466"/>
    </row>
    <row r="68" spans="1:18" ht="15" customHeight="1">
      <c r="A68" s="46"/>
      <c r="B68" s="45"/>
      <c r="C68" s="47"/>
      <c r="G68" s="24" t="s">
        <v>1</v>
      </c>
    </row>
    <row r="69" spans="1:18" s="52" customFormat="1" ht="15" customHeight="1">
      <c r="A69" s="48"/>
      <c r="B69" s="48"/>
      <c r="C69" s="49"/>
      <c r="D69" s="50"/>
      <c r="E69" s="25"/>
      <c r="F69" s="3"/>
      <c r="G69" s="51" t="s">
        <v>2</v>
      </c>
    </row>
    <row r="70" spans="1:18" s="52" customFormat="1" ht="15" customHeight="1">
      <c r="C70" s="53"/>
      <c r="D70" s="54"/>
      <c r="E70" s="54"/>
      <c r="F70" s="54"/>
    </row>
    <row r="71" spans="1:18" ht="15" customHeight="1">
      <c r="A71" s="45"/>
      <c r="B71" s="45"/>
      <c r="C71" s="47"/>
    </row>
    <row r="72" spans="1:18" ht="15" customHeight="1">
      <c r="A72" s="45"/>
      <c r="B72" s="45"/>
      <c r="C72" s="47"/>
    </row>
    <row r="73" spans="1:18" ht="15" customHeight="1">
      <c r="A73" s="45"/>
      <c r="B73" s="45"/>
      <c r="C73" s="47"/>
    </row>
    <row r="74" spans="1:18" ht="15" customHeight="1">
      <c r="A74" s="45"/>
      <c r="B74" s="45"/>
      <c r="C74" s="47"/>
    </row>
    <row r="75" spans="1:18" ht="15" customHeight="1">
      <c r="A75" s="45"/>
      <c r="B75" s="45"/>
      <c r="C75" s="47"/>
    </row>
    <row r="76" spans="1:18" ht="15" customHeight="1">
      <c r="A76" s="45"/>
      <c r="B76" s="45"/>
      <c r="C76" s="47"/>
    </row>
    <row r="77" spans="1:18" ht="15" customHeight="1">
      <c r="A77" s="45"/>
      <c r="B77" s="45"/>
      <c r="C77" s="47"/>
    </row>
    <row r="78" spans="1:18" ht="15" customHeight="1">
      <c r="A78" s="45"/>
      <c r="B78" s="45"/>
      <c r="C78" s="47"/>
    </row>
    <row r="79" spans="1:18" ht="15" customHeight="1">
      <c r="A79" s="45"/>
      <c r="B79" s="45"/>
      <c r="C79" s="47"/>
    </row>
    <row r="80" spans="1:18" ht="15" customHeight="1">
      <c r="A80" s="45"/>
      <c r="B80" s="45"/>
      <c r="C80" s="47"/>
    </row>
    <row r="81" spans="1:6" ht="15" customHeight="1">
      <c r="A81" s="45"/>
      <c r="B81" s="45"/>
      <c r="C81" s="47"/>
    </row>
    <row r="82" spans="1:6" ht="15" customHeight="1">
      <c r="A82" s="45"/>
      <c r="B82" s="45"/>
      <c r="C82" s="47"/>
    </row>
    <row r="83" spans="1:6" ht="15" customHeight="1">
      <c r="A83" s="45"/>
      <c r="B83" s="45"/>
      <c r="C83" s="47"/>
    </row>
    <row r="84" spans="1:6" ht="15" customHeight="1">
      <c r="A84" s="45"/>
      <c r="B84" s="45"/>
      <c r="C84" s="47"/>
    </row>
    <row r="85" spans="1:6" ht="15" customHeight="1">
      <c r="A85" s="45"/>
      <c r="B85" s="45"/>
      <c r="C85" s="47"/>
    </row>
    <row r="86" spans="1:6" ht="15" customHeight="1">
      <c r="A86" s="45"/>
      <c r="B86" s="45"/>
      <c r="C86" s="47"/>
    </row>
    <row r="87" spans="1:6" ht="15" customHeight="1">
      <c r="A87" s="45"/>
      <c r="B87" s="45"/>
      <c r="C87" s="47"/>
    </row>
    <row r="88" spans="1:6" ht="15" customHeight="1">
      <c r="A88" s="45"/>
      <c r="B88" s="45"/>
      <c r="C88" s="47"/>
      <c r="D88" s="26"/>
      <c r="E88" s="26"/>
      <c r="F88" s="26"/>
    </row>
    <row r="89" spans="1:6" ht="15" customHeight="1">
      <c r="A89" s="45"/>
      <c r="B89" s="45"/>
      <c r="C89" s="47"/>
      <c r="D89" s="26"/>
      <c r="E89" s="26"/>
      <c r="F89" s="26"/>
    </row>
    <row r="90" spans="1:6" ht="15" customHeight="1">
      <c r="A90" s="45"/>
      <c r="B90" s="45"/>
      <c r="C90" s="47"/>
    </row>
    <row r="91" spans="1:6" ht="15" customHeight="1">
      <c r="A91" s="45"/>
      <c r="B91" s="45"/>
      <c r="C91" s="47"/>
    </row>
    <row r="92" spans="1:6" ht="15" customHeight="1">
      <c r="A92" s="55"/>
      <c r="B92" s="55"/>
      <c r="C92" s="20"/>
    </row>
    <row r="93" spans="1:6" ht="15" customHeight="1">
      <c r="A93" s="56"/>
      <c r="B93" s="56"/>
      <c r="C93" s="57"/>
      <c r="D93" s="51"/>
      <c r="E93" s="51"/>
      <c r="F93" s="51"/>
    </row>
    <row r="94" spans="1:6" ht="15" customHeight="1">
      <c r="A94" s="58"/>
      <c r="B94" s="58"/>
      <c r="C94" s="59"/>
    </row>
  </sheetData>
  <autoFilter ref="C1:C94"/>
  <mergeCells count="1">
    <mergeCell ref="B2:G2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0"/>
  <sheetViews>
    <sheetView view="pageBreakPreview" zoomScale="69" zoomScaleNormal="84" zoomScaleSheetLayoutView="69" workbookViewId="0">
      <selection activeCell="Q13" sqref="Q13"/>
    </sheetView>
  </sheetViews>
  <sheetFormatPr defaultColWidth="5.26953125" defaultRowHeight="15" customHeight="1"/>
  <cols>
    <col min="1" max="1" width="14.7265625" style="262" customWidth="1"/>
    <col min="2" max="2" width="20.26953125" style="262" customWidth="1"/>
    <col min="3" max="3" width="16" style="263" customWidth="1"/>
    <col min="4" max="4" width="14" style="262" customWidth="1"/>
    <col min="5" max="5" width="14.453125" style="262" customWidth="1"/>
    <col min="6" max="6" width="14.1796875" style="262" customWidth="1"/>
    <col min="7" max="7" width="14.26953125" style="262" customWidth="1"/>
    <col min="8" max="8" width="14" style="262" customWidth="1"/>
    <col min="9" max="9" width="16.1796875" style="262" bestFit="1" customWidth="1"/>
    <col min="10" max="10" width="16.81640625" style="262" customWidth="1"/>
    <col min="11" max="11" width="0.453125" style="262" customWidth="1"/>
    <col min="12" max="12" width="3.54296875" style="262" customWidth="1"/>
    <col min="13" max="13" width="6.7265625" style="262" customWidth="1"/>
    <col min="14" max="14" width="6.7265625" style="264" customWidth="1"/>
    <col min="15" max="20" width="6.7265625" style="262" customWidth="1"/>
    <col min="21" max="16384" width="5.26953125" style="262"/>
  </cols>
  <sheetData>
    <row r="1" spans="1:18" ht="8.15" customHeight="1"/>
    <row r="2" spans="1:18" ht="14.5" customHeight="1">
      <c r="A2" s="310" t="s">
        <v>397</v>
      </c>
      <c r="B2" s="265"/>
      <c r="C2" s="266"/>
    </row>
    <row r="3" spans="1:18" ht="13.5" customHeight="1">
      <c r="A3" s="311" t="s">
        <v>398</v>
      </c>
      <c r="B3" s="267"/>
      <c r="C3" s="268"/>
    </row>
    <row r="4" spans="1:18" ht="16" thickBot="1">
      <c r="A4" s="277"/>
      <c r="B4" s="277"/>
      <c r="C4" s="453"/>
      <c r="D4" s="277"/>
      <c r="E4" s="277"/>
      <c r="F4" s="277"/>
      <c r="G4" s="277"/>
      <c r="H4" s="277"/>
      <c r="I4" s="277"/>
      <c r="J4" s="277"/>
      <c r="K4" s="446"/>
    </row>
    <row r="5" spans="1:18" s="269" customFormat="1" ht="8.15" customHeight="1">
      <c r="A5" s="342"/>
      <c r="B5" s="451"/>
      <c r="C5" s="452"/>
      <c r="D5" s="451"/>
      <c r="E5" s="451"/>
      <c r="F5" s="451"/>
      <c r="G5" s="451"/>
      <c r="H5" s="451"/>
      <c r="I5" s="451"/>
      <c r="J5" s="451"/>
      <c r="K5" s="446"/>
      <c r="N5" s="270"/>
    </row>
    <row r="6" spans="1:18" s="269" customFormat="1" ht="15" customHeight="1">
      <c r="A6" s="336" t="s">
        <v>8</v>
      </c>
      <c r="B6" s="336"/>
      <c r="C6" s="337" t="s">
        <v>3</v>
      </c>
      <c r="D6" s="338" t="s">
        <v>25</v>
      </c>
      <c r="E6" s="338" t="s">
        <v>25</v>
      </c>
      <c r="F6" s="338" t="s">
        <v>25</v>
      </c>
      <c r="G6" s="338" t="s">
        <v>25</v>
      </c>
      <c r="H6" s="338" t="s">
        <v>25</v>
      </c>
      <c r="I6" s="338" t="s">
        <v>26</v>
      </c>
      <c r="J6" s="338" t="s">
        <v>26</v>
      </c>
      <c r="K6" s="446"/>
      <c r="N6" s="271"/>
    </row>
    <row r="7" spans="1:18" s="269" customFormat="1" ht="15" customHeight="1">
      <c r="A7" s="339" t="s">
        <v>4</v>
      </c>
      <c r="B7" s="339"/>
      <c r="C7" s="340" t="s">
        <v>5</v>
      </c>
      <c r="D7" s="338" t="s">
        <v>353</v>
      </c>
      <c r="E7" s="338" t="s">
        <v>27</v>
      </c>
      <c r="F7" s="338" t="s">
        <v>28</v>
      </c>
      <c r="G7" s="338" t="s">
        <v>377</v>
      </c>
      <c r="H7" s="338" t="s">
        <v>29</v>
      </c>
      <c r="I7" s="338" t="s">
        <v>30</v>
      </c>
      <c r="J7" s="338" t="s">
        <v>31</v>
      </c>
      <c r="K7" s="447" t="s">
        <v>32</v>
      </c>
      <c r="N7" s="271"/>
    </row>
    <row r="8" spans="1:18" s="269" customFormat="1" ht="15" customHeight="1">
      <c r="A8" s="339"/>
      <c r="B8" s="339"/>
      <c r="C8" s="340"/>
      <c r="D8" s="338" t="s">
        <v>354</v>
      </c>
      <c r="E8" s="341" t="s">
        <v>33</v>
      </c>
      <c r="F8" s="338" t="s">
        <v>34</v>
      </c>
      <c r="G8" s="341" t="s">
        <v>35</v>
      </c>
      <c r="H8" s="341" t="s">
        <v>35</v>
      </c>
      <c r="I8" s="338" t="s">
        <v>36</v>
      </c>
      <c r="J8" s="338" t="s">
        <v>37</v>
      </c>
      <c r="K8" s="447"/>
      <c r="N8" s="271"/>
    </row>
    <row r="9" spans="1:18" s="269" customFormat="1" ht="15" customHeight="1">
      <c r="A9" s="339"/>
      <c r="B9" s="339"/>
      <c r="C9" s="340"/>
      <c r="D9" s="341" t="s">
        <v>33</v>
      </c>
      <c r="E9" s="341" t="s">
        <v>38</v>
      </c>
      <c r="F9" s="341" t="s">
        <v>33</v>
      </c>
      <c r="G9" s="341" t="s">
        <v>39</v>
      </c>
      <c r="H9" s="341" t="s">
        <v>40</v>
      </c>
      <c r="I9" s="341" t="s">
        <v>41</v>
      </c>
      <c r="J9" s="338" t="s">
        <v>36</v>
      </c>
      <c r="K9" s="447"/>
      <c r="N9" s="271"/>
    </row>
    <row r="10" spans="1:18" s="269" customFormat="1" ht="15" customHeight="1">
      <c r="A10" s="339"/>
      <c r="B10" s="339"/>
      <c r="C10" s="340"/>
      <c r="D10" s="341" t="s">
        <v>38</v>
      </c>
      <c r="E10" s="341" t="s">
        <v>42</v>
      </c>
      <c r="F10" s="341" t="s">
        <v>248</v>
      </c>
      <c r="G10" s="341"/>
      <c r="H10" s="341"/>
      <c r="I10" s="341" t="s">
        <v>43</v>
      </c>
      <c r="J10" s="341" t="s">
        <v>41</v>
      </c>
      <c r="K10" s="447"/>
      <c r="N10" s="271"/>
    </row>
    <row r="11" spans="1:18" s="269" customFormat="1" ht="15" customHeight="1">
      <c r="A11" s="339"/>
      <c r="B11" s="339"/>
      <c r="C11" s="340"/>
      <c r="D11" s="341" t="s">
        <v>44</v>
      </c>
      <c r="E11" s="341"/>
      <c r="F11" s="341" t="s">
        <v>45</v>
      </c>
      <c r="G11" s="341"/>
      <c r="H11" s="341"/>
      <c r="I11" s="341" t="s">
        <v>46</v>
      </c>
      <c r="J11" s="341" t="s">
        <v>47</v>
      </c>
      <c r="K11" s="447"/>
      <c r="N11" s="271"/>
    </row>
    <row r="12" spans="1:18" s="269" customFormat="1" ht="15" customHeight="1">
      <c r="A12" s="339"/>
      <c r="B12" s="339"/>
      <c r="C12" s="340"/>
      <c r="D12" s="339"/>
      <c r="E12" s="341"/>
      <c r="F12" s="341"/>
      <c r="G12" s="341"/>
      <c r="H12" s="341"/>
      <c r="I12" s="341"/>
      <c r="J12" s="341" t="s">
        <v>48</v>
      </c>
      <c r="K12" s="447"/>
      <c r="N12" s="271"/>
    </row>
    <row r="13" spans="1:18" s="269" customFormat="1" ht="15" customHeight="1">
      <c r="A13" s="339"/>
      <c r="B13" s="339"/>
      <c r="C13" s="340"/>
      <c r="D13" s="339"/>
      <c r="E13" s="341"/>
      <c r="F13" s="341"/>
      <c r="G13" s="341"/>
      <c r="H13" s="341"/>
      <c r="I13" s="342"/>
      <c r="J13" s="341" t="s">
        <v>46</v>
      </c>
      <c r="K13" s="447"/>
      <c r="M13" s="272"/>
      <c r="N13" s="270"/>
    </row>
    <row r="14" spans="1:18" s="269" customFormat="1" ht="8.15" customHeight="1" thickBot="1">
      <c r="A14" s="448"/>
      <c r="B14" s="449"/>
      <c r="C14" s="450"/>
      <c r="D14" s="449"/>
      <c r="E14" s="449"/>
      <c r="F14" s="449"/>
      <c r="G14" s="449"/>
      <c r="H14" s="449"/>
      <c r="I14" s="449"/>
      <c r="J14" s="449"/>
      <c r="K14" s="446"/>
      <c r="N14" s="270"/>
    </row>
    <row r="15" spans="1:18" ht="8.15" customHeight="1">
      <c r="K15" s="446"/>
      <c r="M15" s="287"/>
    </row>
    <row r="16" spans="1:18" s="23" customFormat="1" ht="15" customHeight="1">
      <c r="A16" s="19" t="s">
        <v>299</v>
      </c>
      <c r="B16" s="1"/>
      <c r="C16" s="20">
        <v>2018</v>
      </c>
      <c r="D16" s="89">
        <f>SUM(D20,D24,D28,D32,D36,D40,D44,D48,D52,D56,D60,D64,D68,'55 (2)'!D16,'55 (2)'!D20,'55 (2)'!D24,'55 (2)'!D28,'55 (2)'!D32,'55 (2)'!D36,'55 (2)'!D40,'55 (2)'!D44,'55 (2)'!D48,'55 (2)'!D52,'55 (2)'!D56,'55 (2)'!D60,'55 (2)'!D64,'55 (2)'!D68)</f>
        <v>23</v>
      </c>
      <c r="E16" s="89">
        <f>SUM(E20,E24,E28,E32,E36,E40,E44,E48,E52,E56,E60,E64,E68,'55 (2)'!E16,'55 (2)'!E20,'55 (2)'!E24,'55 (2)'!E28,'55 (2)'!E32,'55 (2)'!E36,'55 (2)'!E40,'55 (2)'!E44,'55 (2)'!E48,'55 (2)'!E52,'55 (2)'!E56,'55 (2)'!E60,'55 (2)'!E64,'55 (2)'!E68)</f>
        <v>2475</v>
      </c>
      <c r="F16" s="89">
        <f>SUM(F20,F24,F28,F32,F36,F40,F44,F48,F52,F56,F60,F64,F68,'55 (2)'!F16,'55 (2)'!F20,'55 (2)'!F24,'55 (2)'!F28,'55 (2)'!F32,'55 (2)'!F36,'55 (2)'!F40,'55 (2)'!F44,'55 (2)'!F48,'55 (2)'!F52,'55 (2)'!F56,'55 (2)'!F60,'55 (2)'!F64,'55 (2)'!F68)</f>
        <v>12</v>
      </c>
      <c r="G16" s="89">
        <f>SUM(G20,G24,G28,G32,G36,G40,G44,G48,G52,G56,G60,G64,G68,'55 (2)'!G16,'55 (2)'!G20,'55 (2)'!G24,'55 (2)'!G28,'55 (2)'!G32,'55 (2)'!G36,'55 (2)'!G40,'55 (2)'!G44,'55 (2)'!G48,'55 (2)'!G52,'55 (2)'!G56,'55 (2)'!G60,'55 (2)'!G64,'55 (2)'!G68)</f>
        <v>14</v>
      </c>
      <c r="H16" s="89">
        <f>SUM(H20,H24,H28,H32,H36,H40,H44,H48,H52,H56,H60,H64,H68,'55 (2)'!H16,'55 (2)'!H20,'55 (2)'!H24,'55 (2)'!H28,'55 (2)'!H32,'55 (2)'!H36,'55 (2)'!H40,'55 (2)'!H44,'55 (2)'!H48,'55 (2)'!H52,'55 (2)'!H56,'55 (2)'!H60,'55 (2)'!H64,'55 (2)'!H68)</f>
        <v>24</v>
      </c>
      <c r="I16" s="288">
        <f>SUM(I20,I24,I28,I32,I36,I40,I44,I48,I52,I56,I60,I64,I68,'55 (2)'!I16,'55 (2)'!I20,'55 (2)'!I24,'55 (2)'!I28,'55 (2)'!I32,'55 (2)'!I36,'55 (2)'!I40,'55 (2)'!I44,'55 (2)'!I48,'55 (2)'!I52,'55 (2)'!I56,'55 (2)'!I60,'55 (2)'!I64,'55 (2)'!I68)</f>
        <v>176.7</v>
      </c>
      <c r="J16" s="288">
        <f>SUM(J20,J24,J28,J32,J36,J40,J44,J48,J52,J56,J60,J64,J68,'55 (2)'!J16,'55 (2)'!J20,'55 (2)'!J24,'55 (2)'!J28,'55 (2)'!J32,'55 (2)'!J36,'55 (2)'!J40,'55 (2)'!J44,'55 (2)'!J48,'55 (2)'!J52,'55 (2)'!J56,'55 (2)'!J60,'55 (2)'!J64,'55 (2)'!J68)</f>
        <v>1029.8999999999996</v>
      </c>
      <c r="L16" s="24"/>
      <c r="P16" s="3"/>
      <c r="Q16" s="3"/>
      <c r="R16" s="3"/>
    </row>
    <row r="17" spans="1:18" s="23" customFormat="1" ht="15" customHeight="1">
      <c r="A17" s="1"/>
      <c r="B17" s="1"/>
      <c r="C17" s="20">
        <v>2019</v>
      </c>
      <c r="D17" s="89">
        <f>SUM(D21,D25,D29,D33,D37,D41,D45,D49,D53,D57,D61,D65,D69,'55 (2)'!D17,'55 (2)'!D21,'55 (2)'!D25,'55 (2)'!D29,'55 (2)'!D33,'55 (2)'!D37,'55 (2)'!D41,'55 (2)'!D45,'55 (2)'!D49,'55 (2)'!D53,'55 (2)'!D57,'55 (2)'!D61,'55 (2)'!D65,'55 (2)'!D69)</f>
        <v>25</v>
      </c>
      <c r="E17" s="89">
        <f>SUM(E21,E25,E29,E33,E37,E41,E45,E49,E53,E57,E61,E65,E69,'55 (2)'!E17,'55 (2)'!E21,'55 (2)'!E25,'55 (2)'!E29,'55 (2)'!E33,'55 (2)'!E37,'55 (2)'!E41,'55 (2)'!E45,'55 (2)'!E49,'55 (2)'!E53,'55 (2)'!E57,'55 (2)'!E61,'55 (2)'!E65,'55 (2)'!E69)</f>
        <v>4534</v>
      </c>
      <c r="F17" s="89">
        <f>SUM(F21,F25,F29,F33,F37,F41,F45,F49,F53,F57,F61,F65,F69,'55 (2)'!F17,'55 (2)'!F21,'55 (2)'!F25,'55 (2)'!F29,'55 (2)'!F33,'55 (2)'!F37,'55 (2)'!F41,'55 (2)'!F45,'55 (2)'!F49,'55 (2)'!F53,'55 (2)'!F57,'55 (2)'!F61,'55 (2)'!F65,'55 (2)'!F69)</f>
        <v>8</v>
      </c>
      <c r="G17" s="89">
        <f>SUM(G21,G25,G29,G33,G37,G41,G45,G49,G53,G57,G61,G65,G69,'55 (2)'!G17,'55 (2)'!G21,'55 (2)'!G25,'55 (2)'!G29,'55 (2)'!G33,'55 (2)'!G37,'55 (2)'!G41,'55 (2)'!G45,'55 (2)'!G49,'55 (2)'!G53,'55 (2)'!G57,'55 (2)'!G61,'55 (2)'!G65,'55 (2)'!G69)</f>
        <v>14</v>
      </c>
      <c r="H17" s="89">
        <f>SUM(H21,H25,H29,H33,H37,H41,H45,H49,H53,H57,H61,H65,H69,'55 (2)'!H17,'55 (2)'!H21,'55 (2)'!H25,'55 (2)'!H29,'55 (2)'!H33,'55 (2)'!H37,'55 (2)'!H41,'55 (2)'!H45,'55 (2)'!H49,'55 (2)'!H53,'55 (2)'!H57,'55 (2)'!H61,'55 (2)'!H65,'55 (2)'!H69)</f>
        <v>29</v>
      </c>
      <c r="I17" s="288">
        <f>SUM(I21,I25,I29,I33,I37,I41,I45,I49,I53,I57,I61,I65,I69,'55 (2)'!I17,'55 (2)'!I21,'55 (2)'!I25,'55 (2)'!I29,'55 (2)'!I33,'55 (2)'!I37,'55 (2)'!I41,'55 (2)'!I45,'55 (2)'!I49,'55 (2)'!I53,'55 (2)'!I57,'55 (2)'!I61,'55 (2)'!I65,'55 (2)'!I69)</f>
        <v>374.22994642999998</v>
      </c>
      <c r="J17" s="288">
        <f>SUM(J21,J25,J29,J33,J37,J41,J45,J49,J53,J57,J61,J65,J69,'55 (2)'!J17,'55 (2)'!J21,'55 (2)'!J25,'55 (2)'!J29,'55 (2)'!J33,'55 (2)'!J37,'55 (2)'!J41,'55 (2)'!J45,'55 (2)'!J49,'55 (2)'!J53,'55 (2)'!J57,'55 (2)'!J61,'55 (2)'!J65,'55 (2)'!J69)</f>
        <v>2211.4771906100009</v>
      </c>
      <c r="L17" s="25"/>
      <c r="P17" s="26"/>
      <c r="Q17" s="26"/>
      <c r="R17" s="26"/>
    </row>
    <row r="18" spans="1:18" s="23" customFormat="1" ht="15" customHeight="1">
      <c r="A18" s="1"/>
      <c r="B18" s="1"/>
      <c r="C18" s="20">
        <v>2020</v>
      </c>
      <c r="D18" s="89">
        <f>SUM(D22,D26,D30,D34,D38,D42,D46,D50,D54,D58,D62,D66,D70,'55 (2)'!D18,'55 (2)'!D22,'55 (2)'!D26,'55 (2)'!D30,'55 (2)'!D34,'55 (2)'!D38,'55 (2)'!D42,'55 (2)'!D46,'55 (2)'!D50,'55 (2)'!D54,'55 (2)'!D58,'55 (2)'!D62,'55 (2)'!D66,'55 (2)'!D70)</f>
        <v>25</v>
      </c>
      <c r="E18" s="89">
        <f>SUM(E22,E26,E30,E34,E38,E42,E46,E50,E54,E58,E62,E66,E70,'55 (2)'!E18,'55 (2)'!E22,'55 (2)'!E26,'55 (2)'!E30,'55 (2)'!E34,'55 (2)'!E38,'55 (2)'!E42,'55 (2)'!E46,'55 (2)'!E50,'55 (2)'!E54,'55 (2)'!E58,'55 (2)'!E62,'55 (2)'!E66,'55 (2)'!E70)</f>
        <v>2927</v>
      </c>
      <c r="F18" s="89">
        <f>SUM(F22,F26,F30,F34,F38,F42,F46,F50,F54,F58,F62,F66,F70,'55 (2)'!F18,'55 (2)'!F22,'55 (2)'!F26,'55 (2)'!F30,'55 (2)'!F34,'55 (2)'!F38,'55 (2)'!F42,'55 (2)'!F46,'55 (2)'!F50,'55 (2)'!F54,'55 (2)'!F58,'55 (2)'!F62,'55 (2)'!F66,'55 (2)'!F70)</f>
        <v>11</v>
      </c>
      <c r="G18" s="89">
        <f>SUM(G22,G26,G30,G34,G38,G42,G46,G50,G54,G58,G62,G66,G70,'55 (2)'!G18,'55 (2)'!G22,'55 (2)'!G26,'55 (2)'!G30,'55 (2)'!G34,'55 (2)'!G38,'55 (2)'!G42,'55 (2)'!G46,'55 (2)'!G50,'55 (2)'!G54,'55 (2)'!G58,'55 (2)'!G62,'55 (2)'!G66,'55 (2)'!G70)</f>
        <v>17</v>
      </c>
      <c r="H18" s="89">
        <f>SUM(H22,H26,H30,H34,H38,H42,H46,H50,H54,H58,H62,H66,H70,'55 (2)'!H18,'55 (2)'!H22,'55 (2)'!H26,'55 (2)'!H30,'55 (2)'!H34,'55 (2)'!H38,'55 (2)'!H42,'55 (2)'!H46,'55 (2)'!H50,'55 (2)'!H54,'55 (2)'!H58,'55 (2)'!H62,'55 (2)'!H66,'55 (2)'!H70)</f>
        <v>44</v>
      </c>
      <c r="I18" s="288">
        <f>SUM(I22,I26,I30,I34,I38,I42,I46,I50,I54,I58,I62,I66,I70,'55 (2)'!I18,'55 (2)'!I22,'55 (2)'!I26,'55 (2)'!I30,'55 (2)'!I34,'55 (2)'!I38,'55 (2)'!I42,'55 (2)'!I46,'55 (2)'!I50,'55 (2)'!I54,'55 (2)'!I58,'55 (2)'!I62,'55 (2)'!I66,'55 (2)'!I70)</f>
        <v>941.94870238999999</v>
      </c>
      <c r="J18" s="288">
        <f>SUM(J22,J26,J30,J34,J38,J42,J46,J50,J54,J58,J62,J66,J70,'55 (2)'!J18,'55 (2)'!J22,'55 (2)'!J26,'55 (2)'!J30,'55 (2)'!J34,'55 (2)'!J38,'55 (2)'!J42,'55 (2)'!J46,'55 (2)'!J50,'55 (2)'!J54,'55 (2)'!J58,'55 (2)'!J62,'55 (2)'!J66,'55 (2)'!J70)</f>
        <v>1353.7292207099999</v>
      </c>
      <c r="L18" s="25"/>
      <c r="P18" s="26"/>
      <c r="Q18" s="26"/>
      <c r="R18" s="26"/>
    </row>
    <row r="19" spans="1:18" s="23" customFormat="1" ht="8.15" customHeight="1">
      <c r="A19" s="1"/>
      <c r="B19" s="1"/>
      <c r="C19" s="2"/>
      <c r="D19" s="117"/>
      <c r="E19" s="76"/>
      <c r="F19" s="121"/>
      <c r="G19" s="76"/>
      <c r="H19" s="76"/>
      <c r="I19" s="273"/>
      <c r="J19" s="273"/>
      <c r="L19" s="25"/>
      <c r="P19" s="26"/>
      <c r="Q19" s="26"/>
      <c r="R19" s="26"/>
    </row>
    <row r="20" spans="1:18" s="23" customFormat="1" ht="15" customHeight="1">
      <c r="A20" s="29" t="s">
        <v>300</v>
      </c>
      <c r="B20" s="1"/>
      <c r="C20" s="2">
        <v>2018</v>
      </c>
      <c r="D20" s="117">
        <v>1</v>
      </c>
      <c r="E20" s="76">
        <v>182</v>
      </c>
      <c r="F20" s="121">
        <v>3</v>
      </c>
      <c r="G20" s="76">
        <v>0</v>
      </c>
      <c r="H20" s="76">
        <v>1</v>
      </c>
      <c r="I20" s="273">
        <v>8.3000000000000007</v>
      </c>
      <c r="J20" s="273">
        <v>209.8</v>
      </c>
      <c r="L20" s="25"/>
      <c r="P20" s="26"/>
      <c r="Q20" s="26"/>
      <c r="R20" s="26"/>
    </row>
    <row r="21" spans="1:18" s="23" customFormat="1" ht="15" customHeight="1">
      <c r="A21" s="1"/>
      <c r="B21" s="1"/>
      <c r="C21" s="2">
        <v>2019</v>
      </c>
      <c r="D21" s="76">
        <v>1</v>
      </c>
      <c r="E21" s="117">
        <v>326</v>
      </c>
      <c r="F21" s="121">
        <v>0</v>
      </c>
      <c r="G21" s="76">
        <v>0</v>
      </c>
      <c r="H21" s="76">
        <v>6</v>
      </c>
      <c r="I21" s="273">
        <f>158784486.24/1000000</f>
        <v>158.78448624000001</v>
      </c>
      <c r="J21" s="273">
        <f>729727063.4/1000000</f>
        <v>729.72706340000002</v>
      </c>
      <c r="L21" s="25"/>
      <c r="P21" s="26"/>
      <c r="Q21" s="26"/>
      <c r="R21" s="26"/>
    </row>
    <row r="22" spans="1:18" s="23" customFormat="1" ht="15" customHeight="1">
      <c r="A22" s="1"/>
      <c r="B22" s="1"/>
      <c r="C22" s="2">
        <v>2020</v>
      </c>
      <c r="D22" s="117">
        <v>1</v>
      </c>
      <c r="E22" s="117">
        <v>158</v>
      </c>
      <c r="F22" s="121">
        <v>1</v>
      </c>
      <c r="G22" s="76">
        <v>0</v>
      </c>
      <c r="H22" s="76">
        <v>9</v>
      </c>
      <c r="I22" s="273">
        <f>7603565/1000000</f>
        <v>7.6035649999999997</v>
      </c>
      <c r="J22" s="273">
        <f>108030720/1000000</f>
        <v>108.03072</v>
      </c>
      <c r="L22" s="25"/>
      <c r="P22" s="26"/>
      <c r="Q22" s="26"/>
      <c r="R22" s="26"/>
    </row>
    <row r="23" spans="1:18" s="23" customFormat="1" ht="8.15" customHeight="1">
      <c r="A23" s="1"/>
      <c r="B23" s="1"/>
      <c r="C23" s="2"/>
      <c r="D23" s="117"/>
      <c r="E23" s="76"/>
      <c r="F23" s="121"/>
      <c r="G23" s="76"/>
      <c r="H23" s="76"/>
      <c r="I23" s="273"/>
      <c r="J23" s="273"/>
      <c r="L23" s="25"/>
      <c r="P23" s="26"/>
      <c r="Q23" s="26"/>
      <c r="R23" s="26"/>
    </row>
    <row r="24" spans="1:18" s="23" customFormat="1" ht="15" customHeight="1">
      <c r="A24" s="29" t="s">
        <v>301</v>
      </c>
      <c r="B24" s="1"/>
      <c r="C24" s="2">
        <v>2018</v>
      </c>
      <c r="D24" s="117">
        <v>1</v>
      </c>
      <c r="E24" s="76">
        <v>91</v>
      </c>
      <c r="F24" s="121">
        <v>1</v>
      </c>
      <c r="G24" s="76">
        <v>1</v>
      </c>
      <c r="H24" s="76">
        <v>0</v>
      </c>
      <c r="I24" s="273">
        <v>3.6</v>
      </c>
      <c r="J24" s="273">
        <v>161.69999999999999</v>
      </c>
      <c r="L24" s="25"/>
      <c r="P24" s="26"/>
      <c r="Q24" s="26"/>
      <c r="R24" s="26"/>
    </row>
    <row r="25" spans="1:18" s="23" customFormat="1" ht="15" customHeight="1">
      <c r="A25" s="1"/>
      <c r="B25" s="1"/>
      <c r="C25" s="2">
        <v>2019</v>
      </c>
      <c r="D25" s="117">
        <v>1</v>
      </c>
      <c r="E25" s="117">
        <v>139</v>
      </c>
      <c r="F25" s="121">
        <v>0</v>
      </c>
      <c r="G25" s="76">
        <v>0</v>
      </c>
      <c r="H25" s="76">
        <v>2</v>
      </c>
      <c r="I25" s="273">
        <f>101749321/1000000</f>
        <v>101.74932099999999</v>
      </c>
      <c r="J25" s="273">
        <f>295255905/1000000</f>
        <v>295.25590499999998</v>
      </c>
      <c r="L25" s="25"/>
      <c r="P25" s="26"/>
      <c r="Q25" s="26"/>
      <c r="R25" s="26"/>
    </row>
    <row r="26" spans="1:18" s="23" customFormat="1" ht="15" customHeight="1">
      <c r="A26" s="1"/>
      <c r="B26" s="1"/>
      <c r="C26" s="2">
        <v>2020</v>
      </c>
      <c r="D26" s="117">
        <v>1</v>
      </c>
      <c r="E26" s="117">
        <v>84</v>
      </c>
      <c r="F26" s="121">
        <v>3</v>
      </c>
      <c r="G26" s="76">
        <v>0</v>
      </c>
      <c r="H26" s="76">
        <v>0</v>
      </c>
      <c r="I26" s="273">
        <f>2081237/1000000</f>
        <v>2.0812369999999998</v>
      </c>
      <c r="J26" s="273">
        <f>9137897/1000000</f>
        <v>9.1378970000000006</v>
      </c>
      <c r="L26" s="25"/>
      <c r="P26" s="26"/>
      <c r="Q26" s="26"/>
      <c r="R26" s="26"/>
    </row>
    <row r="27" spans="1:18" s="23" customFormat="1" ht="8.15" customHeight="1">
      <c r="A27" s="1"/>
      <c r="B27" s="1"/>
      <c r="C27" s="2"/>
      <c r="D27" s="76"/>
      <c r="E27" s="76"/>
      <c r="F27" s="121"/>
      <c r="G27" s="76"/>
      <c r="H27" s="76"/>
      <c r="I27" s="273"/>
      <c r="J27" s="273"/>
      <c r="L27" s="25"/>
      <c r="P27" s="26"/>
      <c r="Q27" s="26"/>
      <c r="R27" s="26"/>
    </row>
    <row r="28" spans="1:18" s="23" customFormat="1" ht="15" customHeight="1">
      <c r="A28" s="29" t="s">
        <v>302</v>
      </c>
      <c r="B28" s="1"/>
      <c r="C28" s="2">
        <v>2018</v>
      </c>
      <c r="D28" s="76">
        <v>1</v>
      </c>
      <c r="E28" s="76">
        <v>94</v>
      </c>
      <c r="F28" s="121">
        <v>0</v>
      </c>
      <c r="G28" s="76">
        <v>3</v>
      </c>
      <c r="H28" s="76">
        <v>0</v>
      </c>
      <c r="I28" s="273">
        <v>2.1</v>
      </c>
      <c r="J28" s="273">
        <v>2.9</v>
      </c>
      <c r="L28" s="25"/>
      <c r="P28" s="26"/>
      <c r="Q28" s="26"/>
      <c r="R28" s="26"/>
    </row>
    <row r="29" spans="1:18" s="23" customFormat="1" ht="15" customHeight="1">
      <c r="A29" s="1"/>
      <c r="B29" s="1"/>
      <c r="C29" s="2">
        <v>2019</v>
      </c>
      <c r="D29" s="117">
        <v>2</v>
      </c>
      <c r="E29" s="117">
        <v>121</v>
      </c>
      <c r="F29" s="121">
        <v>0</v>
      </c>
      <c r="G29" s="121">
        <v>0</v>
      </c>
      <c r="H29" s="121">
        <v>1</v>
      </c>
      <c r="I29" s="274">
        <f>1290100/1000000</f>
        <v>1.2901</v>
      </c>
      <c r="J29" s="274">
        <f>11977650/1000000</f>
        <v>11.977650000000001</v>
      </c>
    </row>
    <row r="30" spans="1:18" s="23" customFormat="1" ht="15" customHeight="1">
      <c r="A30" s="1"/>
      <c r="B30" s="1"/>
      <c r="C30" s="2">
        <v>2020</v>
      </c>
      <c r="D30" s="117">
        <v>1</v>
      </c>
      <c r="E30" s="117">
        <v>100</v>
      </c>
      <c r="F30" s="121">
        <v>0</v>
      </c>
      <c r="G30" s="121">
        <v>0</v>
      </c>
      <c r="H30" s="121">
        <v>7</v>
      </c>
      <c r="I30" s="274">
        <f>2194107.39/1000000</f>
        <v>2.1941073900000001</v>
      </c>
      <c r="J30" s="274">
        <f>1677392.61/1000000</f>
        <v>1.6773926100000001</v>
      </c>
    </row>
    <row r="31" spans="1:18" s="23" customFormat="1" ht="8.15" customHeight="1">
      <c r="A31" s="1"/>
      <c r="B31" s="1"/>
      <c r="C31" s="2"/>
      <c r="D31" s="117"/>
      <c r="E31" s="76"/>
      <c r="F31" s="121"/>
      <c r="G31" s="121"/>
      <c r="H31" s="121"/>
      <c r="I31" s="274"/>
      <c r="J31" s="274"/>
      <c r="L31" s="25"/>
      <c r="P31" s="26"/>
      <c r="Q31" s="26"/>
      <c r="R31" s="26"/>
    </row>
    <row r="32" spans="1:18" s="23" customFormat="1" ht="15" customHeight="1">
      <c r="A32" s="29" t="s">
        <v>303</v>
      </c>
      <c r="B32" s="1"/>
      <c r="C32" s="2">
        <v>2018</v>
      </c>
      <c r="D32" s="117">
        <v>1</v>
      </c>
      <c r="E32" s="76">
        <v>159</v>
      </c>
      <c r="F32" s="121">
        <v>3</v>
      </c>
      <c r="G32" s="121">
        <v>0</v>
      </c>
      <c r="H32" s="121">
        <v>1</v>
      </c>
      <c r="I32" s="274">
        <v>1.1000000000000001</v>
      </c>
      <c r="J32" s="274">
        <v>41.1</v>
      </c>
    </row>
    <row r="33" spans="1:18" s="23" customFormat="1" ht="15" customHeight="1">
      <c r="A33" s="1"/>
      <c r="B33" s="1"/>
      <c r="C33" s="2">
        <v>2019</v>
      </c>
      <c r="D33" s="76">
        <v>1</v>
      </c>
      <c r="E33" s="117">
        <v>352</v>
      </c>
      <c r="F33" s="121">
        <v>1</v>
      </c>
      <c r="G33" s="121">
        <v>0</v>
      </c>
      <c r="H33" s="121">
        <v>3</v>
      </c>
      <c r="I33" s="274">
        <f>3218600/1000000</f>
        <v>3.2185999999999999</v>
      </c>
      <c r="J33" s="274">
        <f>65086378/1000000</f>
        <v>65.086377999999996</v>
      </c>
    </row>
    <row r="34" spans="1:18" s="23" customFormat="1" ht="15" customHeight="1">
      <c r="A34" s="1"/>
      <c r="B34" s="1"/>
      <c r="C34" s="2">
        <v>2020</v>
      </c>
      <c r="D34" s="76">
        <v>1</v>
      </c>
      <c r="E34" s="117">
        <v>244</v>
      </c>
      <c r="F34" s="121">
        <v>0</v>
      </c>
      <c r="G34" s="121">
        <v>3</v>
      </c>
      <c r="H34" s="121">
        <v>3</v>
      </c>
      <c r="I34" s="274">
        <f>12096500/1000000</f>
        <v>12.096500000000001</v>
      </c>
      <c r="J34" s="274">
        <f>3858967/1000000</f>
        <v>3.8589669999999998</v>
      </c>
    </row>
    <row r="35" spans="1:18" s="23" customFormat="1" ht="8.15" customHeight="1">
      <c r="A35" s="1"/>
      <c r="B35" s="1"/>
      <c r="C35" s="2"/>
      <c r="D35" s="117"/>
      <c r="E35" s="76"/>
      <c r="F35" s="121"/>
      <c r="G35" s="121"/>
      <c r="H35" s="121"/>
      <c r="I35" s="274"/>
      <c r="J35" s="274"/>
      <c r="L35" s="25"/>
      <c r="P35" s="26"/>
      <c r="Q35" s="26"/>
      <c r="R35" s="26"/>
    </row>
    <row r="36" spans="1:18" s="23" customFormat="1" ht="15" customHeight="1">
      <c r="A36" s="29" t="s">
        <v>304</v>
      </c>
      <c r="B36" s="1"/>
      <c r="C36" s="2">
        <v>2018</v>
      </c>
      <c r="D36" s="117">
        <v>1</v>
      </c>
      <c r="E36" s="76">
        <v>32</v>
      </c>
      <c r="F36" s="121">
        <v>0</v>
      </c>
      <c r="G36" s="121">
        <v>0</v>
      </c>
      <c r="H36" s="121">
        <v>0</v>
      </c>
      <c r="I36" s="274">
        <v>4.7</v>
      </c>
      <c r="J36" s="274">
        <v>12.6</v>
      </c>
    </row>
    <row r="37" spans="1:18" s="23" customFormat="1" ht="15" customHeight="1">
      <c r="A37" s="1"/>
      <c r="B37" s="1"/>
      <c r="C37" s="2">
        <v>2019</v>
      </c>
      <c r="D37" s="117">
        <v>1</v>
      </c>
      <c r="E37" s="117">
        <v>66</v>
      </c>
      <c r="F37" s="121">
        <v>3</v>
      </c>
      <c r="G37" s="121">
        <v>1</v>
      </c>
      <c r="H37" s="121">
        <v>1</v>
      </c>
      <c r="I37" s="274">
        <f>3906700/1000000</f>
        <v>3.9066999999999998</v>
      </c>
      <c r="J37" s="274">
        <f>15716300/1000000</f>
        <v>15.7163</v>
      </c>
    </row>
    <row r="38" spans="1:18" s="23" customFormat="1" ht="15" customHeight="1">
      <c r="A38" s="1"/>
      <c r="B38" s="1"/>
      <c r="C38" s="2">
        <v>2020</v>
      </c>
      <c r="D38" s="117">
        <v>1</v>
      </c>
      <c r="E38" s="117">
        <v>34</v>
      </c>
      <c r="F38" s="121">
        <v>1</v>
      </c>
      <c r="G38" s="121">
        <v>0</v>
      </c>
      <c r="H38" s="121">
        <v>0</v>
      </c>
      <c r="I38" s="274">
        <f>1173661/1000000</f>
        <v>1.1736610000000001</v>
      </c>
      <c r="J38" s="274">
        <f>19727114/1000000</f>
        <v>19.727114</v>
      </c>
    </row>
    <row r="39" spans="1:18" s="23" customFormat="1" ht="8.15" customHeight="1">
      <c r="A39" s="1"/>
      <c r="B39" s="1"/>
      <c r="C39" s="2"/>
      <c r="D39" s="117"/>
      <c r="E39" s="76"/>
      <c r="F39" s="121"/>
      <c r="G39" s="121"/>
      <c r="H39" s="121"/>
      <c r="I39" s="274"/>
      <c r="J39" s="274"/>
      <c r="L39" s="25"/>
      <c r="P39" s="26"/>
      <c r="Q39" s="26"/>
      <c r="R39" s="26"/>
    </row>
    <row r="40" spans="1:18" s="23" customFormat="1" ht="15" customHeight="1">
      <c r="A40" s="29" t="s">
        <v>305</v>
      </c>
      <c r="B40" s="1"/>
      <c r="C40" s="2">
        <v>2018</v>
      </c>
      <c r="D40" s="117">
        <v>1</v>
      </c>
      <c r="E40" s="76">
        <v>26</v>
      </c>
      <c r="F40" s="121">
        <v>0</v>
      </c>
      <c r="G40" s="121">
        <v>0</v>
      </c>
      <c r="H40" s="121">
        <v>0</v>
      </c>
      <c r="I40" s="274">
        <v>107.6</v>
      </c>
      <c r="J40" s="274">
        <v>0</v>
      </c>
    </row>
    <row r="41" spans="1:18" s="23" customFormat="1" ht="15" customHeight="1">
      <c r="A41" s="1"/>
      <c r="B41" s="1"/>
      <c r="C41" s="2">
        <v>2019</v>
      </c>
      <c r="D41" s="117">
        <v>1</v>
      </c>
      <c r="E41" s="117">
        <v>35</v>
      </c>
      <c r="F41" s="121">
        <v>0</v>
      </c>
      <c r="G41" s="121">
        <v>0</v>
      </c>
      <c r="H41" s="121">
        <v>1</v>
      </c>
      <c r="I41" s="274">
        <f>1759503/1000000</f>
        <v>1.759503</v>
      </c>
      <c r="J41" s="274">
        <f>11155497/1000000</f>
        <v>11.155497</v>
      </c>
    </row>
    <row r="42" spans="1:18" s="23" customFormat="1" ht="15" customHeight="1">
      <c r="A42" s="1"/>
      <c r="B42" s="1"/>
      <c r="C42" s="2">
        <v>2020</v>
      </c>
      <c r="D42" s="117">
        <v>1</v>
      </c>
      <c r="E42" s="117">
        <v>10</v>
      </c>
      <c r="F42" s="121">
        <v>0</v>
      </c>
      <c r="G42" s="121">
        <v>0</v>
      </c>
      <c r="H42" s="121">
        <v>1</v>
      </c>
      <c r="I42" s="274">
        <f>685232/1000000</f>
        <v>0.68523199999999995</v>
      </c>
      <c r="J42" s="274">
        <f>501521/1000000</f>
        <v>0.50152099999999999</v>
      </c>
    </row>
    <row r="43" spans="1:18" s="23" customFormat="1" ht="8.15" customHeight="1">
      <c r="A43" s="1"/>
      <c r="B43" s="1"/>
      <c r="C43" s="2"/>
      <c r="D43" s="117"/>
      <c r="E43" s="76"/>
      <c r="F43" s="121"/>
      <c r="G43" s="121"/>
      <c r="H43" s="121"/>
      <c r="I43" s="274"/>
      <c r="J43" s="274"/>
      <c r="L43" s="25"/>
      <c r="P43" s="26"/>
      <c r="Q43" s="26"/>
      <c r="R43" s="26"/>
    </row>
    <row r="44" spans="1:18" s="23" customFormat="1" ht="15" customHeight="1">
      <c r="A44" s="29" t="s">
        <v>306</v>
      </c>
      <c r="B44" s="1"/>
      <c r="C44" s="2">
        <v>2018</v>
      </c>
      <c r="D44" s="117">
        <v>2</v>
      </c>
      <c r="E44" s="76">
        <v>421</v>
      </c>
      <c r="F44" s="121">
        <v>1</v>
      </c>
      <c r="G44" s="121">
        <v>0</v>
      </c>
      <c r="H44" s="121">
        <v>11</v>
      </c>
      <c r="I44" s="274">
        <v>11.1</v>
      </c>
      <c r="J44" s="274">
        <v>296.39999999999998</v>
      </c>
    </row>
    <row r="45" spans="1:18" s="23" customFormat="1" ht="15" customHeight="1">
      <c r="A45" s="1"/>
      <c r="B45" s="1"/>
      <c r="C45" s="2">
        <v>2019</v>
      </c>
      <c r="D45" s="117">
        <v>2</v>
      </c>
      <c r="E45" s="117">
        <v>700</v>
      </c>
      <c r="F45" s="121">
        <v>0</v>
      </c>
      <c r="G45" s="121">
        <v>0</v>
      </c>
      <c r="H45" s="121">
        <v>2</v>
      </c>
      <c r="I45" s="274">
        <f>10942835/1000000</f>
        <v>10.942835000000001</v>
      </c>
      <c r="J45" s="274">
        <f>601058142/1000000</f>
        <v>601.05814199999998</v>
      </c>
    </row>
    <row r="46" spans="1:18" s="23" customFormat="1" ht="15" customHeight="1">
      <c r="A46" s="1"/>
      <c r="B46" s="1"/>
      <c r="C46" s="2">
        <v>2020</v>
      </c>
      <c r="D46" s="117">
        <v>2</v>
      </c>
      <c r="E46" s="117">
        <v>519</v>
      </c>
      <c r="F46" s="121">
        <v>2</v>
      </c>
      <c r="G46" s="121">
        <v>1</v>
      </c>
      <c r="H46" s="121">
        <v>4</v>
      </c>
      <c r="I46" s="274">
        <f>31971752.4/1000000</f>
        <v>31.9717524</v>
      </c>
      <c r="J46" s="274">
        <f>283817352.6/1000000</f>
        <v>283.81735260000005</v>
      </c>
    </row>
    <row r="47" spans="1:18" s="23" customFormat="1" ht="8.15" customHeight="1">
      <c r="A47" s="1"/>
      <c r="B47" s="1"/>
      <c r="C47" s="2"/>
      <c r="D47" s="117"/>
      <c r="E47" s="76"/>
      <c r="F47" s="121"/>
      <c r="G47" s="121"/>
      <c r="H47" s="121"/>
      <c r="I47" s="274"/>
      <c r="J47" s="274"/>
      <c r="L47" s="25"/>
      <c r="P47" s="26"/>
      <c r="Q47" s="26"/>
      <c r="R47" s="26"/>
    </row>
    <row r="48" spans="1:18" s="23" customFormat="1" ht="15" customHeight="1">
      <c r="A48" s="29" t="s">
        <v>307</v>
      </c>
      <c r="B48" s="1"/>
      <c r="C48" s="2">
        <v>2018</v>
      </c>
      <c r="D48" s="117">
        <v>1</v>
      </c>
      <c r="E48" s="76">
        <v>99</v>
      </c>
      <c r="F48" s="121">
        <v>0</v>
      </c>
      <c r="G48" s="121">
        <v>2</v>
      </c>
      <c r="H48" s="121">
        <v>2</v>
      </c>
      <c r="I48" s="274">
        <v>22.4</v>
      </c>
      <c r="J48" s="274">
        <v>110</v>
      </c>
    </row>
    <row r="49" spans="1:18" s="23" customFormat="1" ht="15" customHeight="1">
      <c r="A49" s="1"/>
      <c r="B49" s="1"/>
      <c r="C49" s="2">
        <v>2019</v>
      </c>
      <c r="D49" s="121">
        <v>1</v>
      </c>
      <c r="E49" s="121">
        <v>123</v>
      </c>
      <c r="F49" s="121">
        <v>0</v>
      </c>
      <c r="G49" s="121">
        <v>2</v>
      </c>
      <c r="H49" s="121">
        <v>6</v>
      </c>
      <c r="I49" s="274">
        <f>21717623.8/1000000</f>
        <v>21.717623800000002</v>
      </c>
      <c r="J49" s="274">
        <f>230316144.2/1000000</f>
        <v>230.3161442</v>
      </c>
    </row>
    <row r="50" spans="1:18" s="23" customFormat="1" ht="15" customHeight="1">
      <c r="A50" s="1"/>
      <c r="B50" s="1"/>
      <c r="C50" s="2">
        <v>2020</v>
      </c>
      <c r="D50" s="117">
        <v>1</v>
      </c>
      <c r="E50" s="117">
        <v>57</v>
      </c>
      <c r="F50" s="121">
        <v>0</v>
      </c>
      <c r="G50" s="121">
        <v>0</v>
      </c>
      <c r="H50" s="121">
        <v>1</v>
      </c>
      <c r="I50" s="274">
        <f>941908.1/1000000</f>
        <v>0.94190810000000003</v>
      </c>
      <c r="J50" s="274">
        <f>720500/1000000</f>
        <v>0.72050000000000003</v>
      </c>
    </row>
    <row r="51" spans="1:18" s="23" customFormat="1" ht="8.15" customHeight="1">
      <c r="A51" s="1"/>
      <c r="B51" s="1"/>
      <c r="C51" s="2"/>
      <c r="D51" s="117"/>
      <c r="E51" s="76"/>
      <c r="F51" s="121"/>
      <c r="G51" s="121"/>
      <c r="H51" s="121"/>
      <c r="I51" s="274"/>
      <c r="J51" s="274"/>
      <c r="L51" s="25"/>
      <c r="P51" s="26"/>
      <c r="Q51" s="26"/>
      <c r="R51" s="26"/>
    </row>
    <row r="52" spans="1:18" s="23" customFormat="1" ht="15" customHeight="1">
      <c r="A52" s="29" t="s">
        <v>308</v>
      </c>
      <c r="B52" s="1"/>
      <c r="C52" s="2">
        <v>2018</v>
      </c>
      <c r="D52" s="117">
        <v>1</v>
      </c>
      <c r="E52" s="76">
        <v>103</v>
      </c>
      <c r="F52" s="121">
        <v>0</v>
      </c>
      <c r="G52" s="121">
        <v>0</v>
      </c>
      <c r="H52" s="121">
        <v>2</v>
      </c>
      <c r="I52" s="274">
        <v>0.4</v>
      </c>
      <c r="J52" s="274">
        <v>110</v>
      </c>
    </row>
    <row r="53" spans="1:18" s="23" customFormat="1" ht="15" customHeight="1">
      <c r="A53" s="1"/>
      <c r="B53" s="1"/>
      <c r="C53" s="2">
        <v>2019</v>
      </c>
      <c r="D53" s="117">
        <v>1</v>
      </c>
      <c r="E53" s="117">
        <v>254</v>
      </c>
      <c r="F53" s="121">
        <v>0</v>
      </c>
      <c r="G53" s="121">
        <v>0</v>
      </c>
      <c r="H53" s="121">
        <v>0</v>
      </c>
      <c r="I53" s="274">
        <f>1250500/1000000</f>
        <v>1.2504999999999999</v>
      </c>
      <c r="J53" s="274">
        <f>170000/1000000</f>
        <v>0.17</v>
      </c>
    </row>
    <row r="54" spans="1:18" s="23" customFormat="1" ht="15" customHeight="1">
      <c r="A54" s="1"/>
      <c r="B54" s="1"/>
      <c r="C54" s="2">
        <v>2020</v>
      </c>
      <c r="D54" s="117">
        <v>1</v>
      </c>
      <c r="E54" s="117">
        <v>161</v>
      </c>
      <c r="F54" s="121">
        <v>2</v>
      </c>
      <c r="G54" s="121">
        <v>0</v>
      </c>
      <c r="H54" s="121">
        <v>4</v>
      </c>
      <c r="I54" s="274">
        <f>298861200/1000000</f>
        <v>298.8612</v>
      </c>
      <c r="J54" s="274">
        <f>732267/1000000</f>
        <v>0.732267</v>
      </c>
    </row>
    <row r="55" spans="1:18" s="23" customFormat="1" ht="8.15" customHeight="1">
      <c r="A55" s="1"/>
      <c r="B55" s="1"/>
      <c r="C55" s="2"/>
      <c r="D55" s="117"/>
      <c r="E55" s="75"/>
      <c r="F55" s="121"/>
      <c r="G55" s="121"/>
      <c r="H55" s="121"/>
      <c r="I55" s="274"/>
      <c r="J55" s="274"/>
      <c r="L55" s="25"/>
      <c r="P55" s="26"/>
      <c r="Q55" s="26"/>
      <c r="R55" s="26"/>
    </row>
    <row r="56" spans="1:18" s="23" customFormat="1" ht="15" customHeight="1">
      <c r="A56" s="29" t="s">
        <v>309</v>
      </c>
      <c r="B56" s="1"/>
      <c r="C56" s="2">
        <v>2018</v>
      </c>
      <c r="D56" s="117">
        <v>1</v>
      </c>
      <c r="E56" s="75">
        <v>187</v>
      </c>
      <c r="F56" s="121">
        <v>1</v>
      </c>
      <c r="G56" s="121">
        <v>1</v>
      </c>
      <c r="H56" s="121">
        <v>2</v>
      </c>
      <c r="I56" s="274">
        <v>2.8</v>
      </c>
      <c r="J56" s="274">
        <v>3.1</v>
      </c>
    </row>
    <row r="57" spans="1:18" s="23" customFormat="1" ht="15" customHeight="1">
      <c r="A57" s="1"/>
      <c r="B57" s="1"/>
      <c r="C57" s="2">
        <v>2019</v>
      </c>
      <c r="D57" s="117">
        <v>1</v>
      </c>
      <c r="E57" s="117">
        <v>505</v>
      </c>
      <c r="F57" s="121">
        <v>0</v>
      </c>
      <c r="G57" s="121">
        <v>1</v>
      </c>
      <c r="H57" s="121">
        <v>3</v>
      </c>
      <c r="I57" s="274">
        <f>18202600/1000000</f>
        <v>18.2026</v>
      </c>
      <c r="J57" s="274">
        <f>37587250/1000000</f>
        <v>37.587249999999997</v>
      </c>
    </row>
    <row r="58" spans="1:18" s="23" customFormat="1" ht="15" customHeight="1">
      <c r="A58" s="1"/>
      <c r="B58" s="1"/>
      <c r="C58" s="2">
        <v>2020</v>
      </c>
      <c r="D58" s="117">
        <v>1</v>
      </c>
      <c r="E58" s="117">
        <v>284</v>
      </c>
      <c r="F58" s="121">
        <v>1</v>
      </c>
      <c r="G58" s="121">
        <v>0</v>
      </c>
      <c r="H58" s="121">
        <v>3</v>
      </c>
      <c r="I58" s="274">
        <f>717693/1000000</f>
        <v>0.71769300000000003</v>
      </c>
      <c r="J58" s="274">
        <f>32229859.5/1000000</f>
        <v>32.229859500000003</v>
      </c>
    </row>
    <row r="59" spans="1:18" s="23" customFormat="1" ht="8.15" customHeight="1">
      <c r="A59" s="1"/>
      <c r="C59" s="2"/>
      <c r="D59" s="117"/>
      <c r="E59" s="76"/>
      <c r="F59" s="121"/>
      <c r="G59" s="121"/>
      <c r="H59" s="121"/>
      <c r="I59" s="274"/>
      <c r="J59" s="274"/>
    </row>
    <row r="60" spans="1:18" s="23" customFormat="1" ht="16.5" customHeight="1">
      <c r="A60" s="29" t="s">
        <v>310</v>
      </c>
      <c r="C60" s="2">
        <v>2018</v>
      </c>
      <c r="D60" s="117">
        <v>1</v>
      </c>
      <c r="E60" s="76">
        <v>126</v>
      </c>
      <c r="F60" s="121">
        <v>1</v>
      </c>
      <c r="G60" s="121">
        <v>1</v>
      </c>
      <c r="H60" s="121">
        <v>1</v>
      </c>
      <c r="I60" s="274">
        <v>0.3</v>
      </c>
      <c r="J60" s="274">
        <v>0.2</v>
      </c>
    </row>
    <row r="61" spans="1:18" s="23" customFormat="1" ht="15" customHeight="1">
      <c r="A61" s="1"/>
      <c r="C61" s="2">
        <v>2019</v>
      </c>
      <c r="D61" s="117">
        <v>1</v>
      </c>
      <c r="E61" s="117">
        <v>230</v>
      </c>
      <c r="F61" s="121">
        <v>0</v>
      </c>
      <c r="G61" s="121">
        <v>1</v>
      </c>
      <c r="H61" s="121">
        <v>0</v>
      </c>
      <c r="I61" s="274">
        <f>20397790.39/1000000</f>
        <v>20.397790390000001</v>
      </c>
      <c r="J61" s="274">
        <f>91977170/1000000</f>
        <v>91.977170000000001</v>
      </c>
    </row>
    <row r="62" spans="1:18" s="23" customFormat="1" ht="15" customHeight="1">
      <c r="A62" s="1"/>
      <c r="B62" s="289"/>
      <c r="C62" s="2">
        <v>2020</v>
      </c>
      <c r="D62" s="121">
        <v>1</v>
      </c>
      <c r="E62" s="121">
        <v>144</v>
      </c>
      <c r="F62" s="121">
        <v>0</v>
      </c>
      <c r="G62" s="121">
        <v>0</v>
      </c>
      <c r="H62" s="121">
        <v>0</v>
      </c>
      <c r="I62" s="274">
        <f>4100970/1000000</f>
        <v>4.1009700000000002</v>
      </c>
      <c r="J62" s="274">
        <f>7444790/1000000</f>
        <v>7.4447900000000002</v>
      </c>
    </row>
    <row r="63" spans="1:18" s="23" customFormat="1" ht="8.15" customHeight="1">
      <c r="A63" s="1"/>
      <c r="B63" s="39"/>
      <c r="C63" s="2"/>
      <c r="D63" s="117"/>
      <c r="E63" s="76"/>
      <c r="F63" s="121"/>
      <c r="G63" s="121"/>
      <c r="H63" s="121"/>
      <c r="I63" s="274"/>
      <c r="J63" s="274"/>
    </row>
    <row r="64" spans="1:18" s="23" customFormat="1" ht="15" customHeight="1">
      <c r="A64" s="29" t="s">
        <v>311</v>
      </c>
      <c r="B64" s="39"/>
      <c r="C64" s="2">
        <v>2018</v>
      </c>
      <c r="D64" s="117">
        <v>2</v>
      </c>
      <c r="E64" s="76">
        <v>182</v>
      </c>
      <c r="F64" s="121">
        <v>0</v>
      </c>
      <c r="G64" s="121">
        <v>1</v>
      </c>
      <c r="H64" s="121">
        <v>0</v>
      </c>
      <c r="I64" s="274">
        <v>2.7</v>
      </c>
      <c r="J64" s="274">
        <v>11.7</v>
      </c>
    </row>
    <row r="65" spans="1:20" s="40" customFormat="1" ht="15" customHeight="1">
      <c r="A65" s="39"/>
      <c r="C65" s="41">
        <v>2019</v>
      </c>
      <c r="D65" s="77">
        <v>2</v>
      </c>
      <c r="E65" s="77">
        <v>219</v>
      </c>
      <c r="F65" s="77">
        <v>0</v>
      </c>
      <c r="G65" s="77">
        <v>0</v>
      </c>
      <c r="H65" s="77">
        <v>0</v>
      </c>
      <c r="I65" s="276">
        <f>5379336/1000000</f>
        <v>5.3793360000000003</v>
      </c>
      <c r="J65" s="276">
        <f>13506075/1000000</f>
        <v>13.506074999999999</v>
      </c>
      <c r="M65" s="23"/>
      <c r="N65" s="23"/>
    </row>
    <row r="66" spans="1:20" s="40" customFormat="1" ht="15" customHeight="1">
      <c r="A66" s="39"/>
      <c r="C66" s="41">
        <v>2020</v>
      </c>
      <c r="D66" s="77">
        <v>2</v>
      </c>
      <c r="E66" s="77">
        <v>297</v>
      </c>
      <c r="F66" s="77">
        <v>0</v>
      </c>
      <c r="G66" s="77">
        <v>7</v>
      </c>
      <c r="H66" s="77">
        <v>3</v>
      </c>
      <c r="I66" s="276">
        <f>5438374/1000000</f>
        <v>5.4383739999999996</v>
      </c>
      <c r="J66" s="276">
        <f>10583235/1000000</f>
        <v>10.583235</v>
      </c>
      <c r="M66" s="23"/>
      <c r="N66" s="23"/>
    </row>
    <row r="67" spans="1:20" s="264" customFormat="1" ht="8.15" customHeight="1">
      <c r="C67" s="207"/>
      <c r="D67" s="76"/>
      <c r="E67" s="76"/>
      <c r="F67" s="77"/>
      <c r="G67" s="75"/>
      <c r="H67" s="75"/>
      <c r="I67" s="290"/>
      <c r="J67" s="290"/>
      <c r="M67" s="23"/>
      <c r="N67" s="23"/>
    </row>
    <row r="68" spans="1:20" s="40" customFormat="1" ht="15" customHeight="1">
      <c r="A68" s="42" t="s">
        <v>312</v>
      </c>
      <c r="B68" s="39"/>
      <c r="C68" s="41">
        <v>2018</v>
      </c>
      <c r="D68" s="76">
        <v>1</v>
      </c>
      <c r="E68" s="76">
        <v>131</v>
      </c>
      <c r="F68" s="77">
        <v>0</v>
      </c>
      <c r="G68" s="75">
        <v>1</v>
      </c>
      <c r="H68" s="75">
        <v>0</v>
      </c>
      <c r="I68" s="290">
        <v>1.1000000000000001</v>
      </c>
      <c r="J68" s="290">
        <v>5.5</v>
      </c>
      <c r="L68" s="17"/>
      <c r="M68" s="23"/>
      <c r="N68" s="23"/>
      <c r="P68" s="26"/>
      <c r="Q68" s="26"/>
      <c r="R68" s="26"/>
    </row>
    <row r="69" spans="1:20" s="23" customFormat="1" ht="15" customHeight="1">
      <c r="A69" s="42"/>
      <c r="B69" s="1"/>
      <c r="C69" s="2">
        <v>2019</v>
      </c>
      <c r="D69" s="76">
        <v>1</v>
      </c>
      <c r="E69" s="76">
        <v>228</v>
      </c>
      <c r="F69" s="121">
        <v>1</v>
      </c>
      <c r="G69" s="76">
        <v>0</v>
      </c>
      <c r="H69" s="76">
        <v>0</v>
      </c>
      <c r="I69" s="273">
        <f>2538050/1000000</f>
        <v>2.5380500000000001</v>
      </c>
      <c r="J69" s="273">
        <f>2251950/1000000</f>
        <v>2.2519499999999999</v>
      </c>
      <c r="L69" s="25"/>
      <c r="P69" s="26"/>
      <c r="Q69" s="26"/>
      <c r="R69" s="26"/>
    </row>
    <row r="70" spans="1:20" s="23" customFormat="1" ht="15" customHeight="1">
      <c r="A70" s="42"/>
      <c r="B70" s="1"/>
      <c r="C70" s="2">
        <v>2020</v>
      </c>
      <c r="D70" s="117">
        <v>1</v>
      </c>
      <c r="E70" s="117">
        <v>114</v>
      </c>
      <c r="F70" s="121">
        <v>0</v>
      </c>
      <c r="G70" s="76">
        <v>0</v>
      </c>
      <c r="H70" s="76">
        <v>1</v>
      </c>
      <c r="I70" s="273">
        <f>324140/1000000</f>
        <v>0.32413999999999998</v>
      </c>
      <c r="J70" s="273">
        <f>375700/1000000</f>
        <v>0.37569999999999998</v>
      </c>
      <c r="L70" s="25"/>
      <c r="P70" s="26"/>
      <c r="Q70" s="26"/>
      <c r="R70" s="26"/>
    </row>
    <row r="71" spans="1:20" s="264" customFormat="1" ht="8.15" customHeight="1">
      <c r="A71" s="473"/>
      <c r="B71" s="474"/>
      <c r="C71" s="475"/>
      <c r="D71" s="474"/>
      <c r="E71" s="474"/>
      <c r="F71" s="474"/>
      <c r="G71" s="474"/>
      <c r="H71" s="474"/>
      <c r="I71" s="474"/>
      <c r="J71" s="474"/>
    </row>
    <row r="72" spans="1:20" ht="15" customHeight="1">
      <c r="J72" s="265"/>
      <c r="K72" s="24" t="s">
        <v>9</v>
      </c>
    </row>
    <row r="73" spans="1:20" ht="15" customHeight="1">
      <c r="B73" s="278"/>
      <c r="C73" s="266"/>
      <c r="D73" s="278"/>
      <c r="J73" s="267"/>
      <c r="K73" s="51" t="s">
        <v>10</v>
      </c>
    </row>
    <row r="74" spans="1:20" ht="8.15" customHeight="1">
      <c r="B74" s="278"/>
      <c r="C74" s="266"/>
      <c r="D74" s="278"/>
      <c r="J74" s="267"/>
      <c r="K74" s="279"/>
    </row>
    <row r="75" spans="1:20" ht="15" customHeight="1">
      <c r="A75" s="280" t="s">
        <v>372</v>
      </c>
      <c r="B75" s="278"/>
      <c r="C75" s="266"/>
      <c r="D75" s="278"/>
      <c r="J75" s="267"/>
      <c r="K75" s="279"/>
    </row>
    <row r="76" spans="1:20" s="278" customFormat="1" ht="15" customHeight="1">
      <c r="A76" s="281" t="s">
        <v>373</v>
      </c>
      <c r="B76" s="262"/>
      <c r="C76" s="263"/>
      <c r="D76" s="262"/>
      <c r="J76" s="282"/>
      <c r="M76" s="262"/>
      <c r="N76" s="264"/>
      <c r="O76" s="262"/>
      <c r="P76" s="262"/>
      <c r="Q76" s="262"/>
      <c r="R76" s="262"/>
      <c r="S76" s="262"/>
      <c r="T76" s="262"/>
    </row>
    <row r="77" spans="1:20" ht="15" customHeight="1">
      <c r="A77" s="284" t="s">
        <v>363</v>
      </c>
    </row>
    <row r="78" spans="1:20" ht="15" customHeight="1">
      <c r="A78" s="285" t="s">
        <v>355</v>
      </c>
    </row>
    <row r="79" spans="1:20" ht="15" customHeight="1">
      <c r="A79" s="286" t="s">
        <v>356</v>
      </c>
    </row>
    <row r="80" spans="1:20" ht="15" customHeight="1">
      <c r="A80" s="264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0"/>
  <sheetViews>
    <sheetView view="pageBreakPreview" zoomScale="70" zoomScaleNormal="84" zoomScaleSheetLayoutView="70" workbookViewId="0">
      <selection activeCell="Q13" sqref="Q13"/>
    </sheetView>
  </sheetViews>
  <sheetFormatPr defaultColWidth="5.26953125" defaultRowHeight="15" customHeight="1"/>
  <cols>
    <col min="1" max="1" width="13.54296875" style="262" customWidth="1"/>
    <col min="2" max="2" width="17.90625" style="262" customWidth="1"/>
    <col min="3" max="3" width="18.26953125" style="263" customWidth="1"/>
    <col min="4" max="4" width="14.6328125" style="262" customWidth="1"/>
    <col min="5" max="5" width="13.90625" style="262" customWidth="1"/>
    <col min="6" max="6" width="14.81640625" style="262" customWidth="1"/>
    <col min="7" max="7" width="14.6328125" style="262" customWidth="1"/>
    <col min="8" max="8" width="15.54296875" style="262" customWidth="1"/>
    <col min="9" max="9" width="15.1796875" style="262" customWidth="1"/>
    <col min="10" max="10" width="16.453125" style="262" customWidth="1"/>
    <col min="11" max="11" width="0.7265625" style="262" customWidth="1"/>
    <col min="12" max="12" width="3.54296875" style="262" customWidth="1"/>
    <col min="13" max="13" width="13.1796875" style="262" customWidth="1"/>
    <col min="14" max="14" width="14.7265625" style="264" customWidth="1"/>
    <col min="15" max="15" width="12.26953125" style="262" customWidth="1"/>
    <col min="16" max="16384" width="5.26953125" style="262"/>
  </cols>
  <sheetData>
    <row r="1" spans="1:18" ht="8.15" customHeight="1"/>
    <row r="2" spans="1:18" ht="16" customHeight="1">
      <c r="A2" s="310" t="s">
        <v>399</v>
      </c>
      <c r="B2" s="265"/>
      <c r="C2" s="266"/>
    </row>
    <row r="3" spans="1:18" ht="13.5" customHeight="1">
      <c r="A3" s="311" t="s">
        <v>400</v>
      </c>
      <c r="B3" s="267"/>
      <c r="C3" s="268"/>
    </row>
    <row r="4" spans="1:18" ht="16" thickBot="1">
      <c r="K4" s="446"/>
    </row>
    <row r="5" spans="1:18" s="269" customFormat="1" ht="8.15" customHeight="1" thickTop="1">
      <c r="A5" s="333"/>
      <c r="B5" s="334"/>
      <c r="C5" s="335"/>
      <c r="D5" s="334"/>
      <c r="E5" s="334"/>
      <c r="F5" s="334"/>
      <c r="G5" s="334"/>
      <c r="H5" s="334"/>
      <c r="I5" s="334"/>
      <c r="J5" s="334"/>
      <c r="K5" s="446"/>
      <c r="N5" s="270"/>
    </row>
    <row r="6" spans="1:18" s="269" customFormat="1" ht="15" customHeight="1">
      <c r="A6" s="336" t="s">
        <v>8</v>
      </c>
      <c r="B6" s="336"/>
      <c r="C6" s="337" t="s">
        <v>3</v>
      </c>
      <c r="D6" s="338" t="s">
        <v>25</v>
      </c>
      <c r="E6" s="338" t="s">
        <v>25</v>
      </c>
      <c r="F6" s="338" t="s">
        <v>25</v>
      </c>
      <c r="G6" s="338" t="s">
        <v>25</v>
      </c>
      <c r="H6" s="338" t="s">
        <v>25</v>
      </c>
      <c r="I6" s="338" t="s">
        <v>26</v>
      </c>
      <c r="J6" s="338" t="s">
        <v>26</v>
      </c>
      <c r="K6" s="446"/>
      <c r="N6" s="271"/>
    </row>
    <row r="7" spans="1:18" s="269" customFormat="1" ht="15" customHeight="1">
      <c r="A7" s="339" t="s">
        <v>4</v>
      </c>
      <c r="B7" s="339"/>
      <c r="C7" s="340" t="s">
        <v>5</v>
      </c>
      <c r="D7" s="338" t="s">
        <v>353</v>
      </c>
      <c r="E7" s="338" t="s">
        <v>27</v>
      </c>
      <c r="F7" s="338" t="s">
        <v>28</v>
      </c>
      <c r="G7" s="338" t="s">
        <v>377</v>
      </c>
      <c r="H7" s="338" t="s">
        <v>29</v>
      </c>
      <c r="I7" s="338" t="s">
        <v>30</v>
      </c>
      <c r="J7" s="338" t="s">
        <v>31</v>
      </c>
      <c r="K7" s="447" t="s">
        <v>32</v>
      </c>
      <c r="N7" s="271"/>
    </row>
    <row r="8" spans="1:18" s="269" customFormat="1" ht="15" customHeight="1">
      <c r="A8" s="339"/>
      <c r="B8" s="339"/>
      <c r="C8" s="340"/>
      <c r="D8" s="338" t="s">
        <v>354</v>
      </c>
      <c r="E8" s="341" t="s">
        <v>33</v>
      </c>
      <c r="F8" s="338" t="s">
        <v>34</v>
      </c>
      <c r="G8" s="341" t="s">
        <v>35</v>
      </c>
      <c r="H8" s="341" t="s">
        <v>35</v>
      </c>
      <c r="I8" s="338" t="s">
        <v>36</v>
      </c>
      <c r="J8" s="338" t="s">
        <v>37</v>
      </c>
      <c r="K8" s="447"/>
      <c r="N8" s="271"/>
    </row>
    <row r="9" spans="1:18" s="269" customFormat="1" ht="15" customHeight="1">
      <c r="A9" s="339"/>
      <c r="B9" s="339"/>
      <c r="C9" s="340"/>
      <c r="D9" s="341" t="s">
        <v>33</v>
      </c>
      <c r="E9" s="341" t="s">
        <v>38</v>
      </c>
      <c r="F9" s="341" t="s">
        <v>33</v>
      </c>
      <c r="G9" s="341" t="s">
        <v>39</v>
      </c>
      <c r="H9" s="341" t="s">
        <v>40</v>
      </c>
      <c r="I9" s="341" t="s">
        <v>41</v>
      </c>
      <c r="J9" s="338" t="s">
        <v>36</v>
      </c>
      <c r="K9" s="447"/>
      <c r="N9" s="271"/>
    </row>
    <row r="10" spans="1:18" s="269" customFormat="1" ht="15" customHeight="1">
      <c r="A10" s="339"/>
      <c r="B10" s="339"/>
      <c r="C10" s="340"/>
      <c r="D10" s="341" t="s">
        <v>38</v>
      </c>
      <c r="E10" s="341" t="s">
        <v>42</v>
      </c>
      <c r="F10" s="341" t="s">
        <v>248</v>
      </c>
      <c r="G10" s="341"/>
      <c r="H10" s="341"/>
      <c r="I10" s="341" t="s">
        <v>43</v>
      </c>
      <c r="J10" s="341" t="s">
        <v>41</v>
      </c>
      <c r="K10" s="447"/>
      <c r="N10" s="271"/>
    </row>
    <row r="11" spans="1:18" s="269" customFormat="1" ht="15" customHeight="1">
      <c r="A11" s="339"/>
      <c r="B11" s="339"/>
      <c r="C11" s="340"/>
      <c r="D11" s="341" t="s">
        <v>44</v>
      </c>
      <c r="E11" s="341"/>
      <c r="F11" s="341" t="s">
        <v>45</v>
      </c>
      <c r="G11" s="341"/>
      <c r="H11" s="341"/>
      <c r="I11" s="341" t="s">
        <v>46</v>
      </c>
      <c r="J11" s="341" t="s">
        <v>47</v>
      </c>
      <c r="K11" s="447"/>
      <c r="N11" s="271"/>
    </row>
    <row r="12" spans="1:18" s="269" customFormat="1" ht="15" customHeight="1">
      <c r="A12" s="339"/>
      <c r="B12" s="339"/>
      <c r="C12" s="340"/>
      <c r="D12" s="339"/>
      <c r="E12" s="341"/>
      <c r="F12" s="341"/>
      <c r="G12" s="341"/>
      <c r="H12" s="341"/>
      <c r="I12" s="341"/>
      <c r="J12" s="341" t="s">
        <v>48</v>
      </c>
      <c r="K12" s="447"/>
      <c r="N12" s="271"/>
    </row>
    <row r="13" spans="1:18" s="269" customFormat="1" ht="15" customHeight="1">
      <c r="A13" s="339"/>
      <c r="B13" s="339"/>
      <c r="C13" s="340"/>
      <c r="D13" s="339"/>
      <c r="E13" s="341"/>
      <c r="F13" s="341"/>
      <c r="G13" s="341"/>
      <c r="H13" s="341"/>
      <c r="I13" s="342"/>
      <c r="J13" s="341" t="s">
        <v>46</v>
      </c>
      <c r="K13" s="447"/>
      <c r="M13" s="272"/>
      <c r="N13" s="270"/>
    </row>
    <row r="14" spans="1:18" s="269" customFormat="1" ht="8.15" customHeight="1" thickBot="1">
      <c r="A14" s="448"/>
      <c r="B14" s="449"/>
      <c r="C14" s="450"/>
      <c r="D14" s="449"/>
      <c r="E14" s="449"/>
      <c r="F14" s="449"/>
      <c r="G14" s="449"/>
      <c r="H14" s="449"/>
      <c r="I14" s="449"/>
      <c r="J14" s="449"/>
      <c r="K14" s="446"/>
      <c r="N14" s="270"/>
    </row>
    <row r="15" spans="1:18" s="23" customFormat="1" ht="8.15" customHeight="1">
      <c r="A15" s="42"/>
      <c r="B15" s="1"/>
      <c r="C15" s="2"/>
      <c r="D15" s="117"/>
      <c r="E15" s="117"/>
      <c r="F15" s="121"/>
      <c r="G15" s="76"/>
      <c r="H15" s="76"/>
      <c r="I15" s="76"/>
      <c r="J15" s="76"/>
      <c r="K15" s="191"/>
      <c r="L15" s="25"/>
      <c r="N15" s="25"/>
      <c r="P15" s="26"/>
      <c r="Q15" s="26"/>
      <c r="R15" s="26"/>
    </row>
    <row r="16" spans="1:18" s="23" customFormat="1" ht="15" customHeight="1">
      <c r="A16" s="42" t="s">
        <v>313</v>
      </c>
      <c r="B16" s="1"/>
      <c r="C16" s="2">
        <v>2018</v>
      </c>
      <c r="D16" s="117">
        <v>1</v>
      </c>
      <c r="E16" s="76">
        <v>94</v>
      </c>
      <c r="F16" s="121">
        <v>0</v>
      </c>
      <c r="G16" s="76">
        <v>0</v>
      </c>
      <c r="H16" s="76">
        <v>2</v>
      </c>
      <c r="I16" s="273">
        <v>1.8</v>
      </c>
      <c r="J16" s="273">
        <v>30.4</v>
      </c>
      <c r="L16" s="25"/>
      <c r="P16" s="26"/>
      <c r="Q16" s="26"/>
      <c r="R16" s="26"/>
    </row>
    <row r="17" spans="1:18" s="23" customFormat="1" ht="15" customHeight="1">
      <c r="A17" s="42"/>
      <c r="B17" s="1"/>
      <c r="C17" s="2">
        <v>2019</v>
      </c>
      <c r="D17" s="76">
        <v>1</v>
      </c>
      <c r="E17" s="74">
        <v>134</v>
      </c>
      <c r="F17" s="121">
        <v>0</v>
      </c>
      <c r="G17" s="76">
        <v>0</v>
      </c>
      <c r="H17" s="76">
        <v>0</v>
      </c>
      <c r="I17" s="273">
        <f>2287330/1000000</f>
        <v>2.2873299999999999</v>
      </c>
      <c r="J17" s="273">
        <f>9311250/1000000</f>
        <v>9.3112499999999994</v>
      </c>
      <c r="L17" s="25"/>
      <c r="P17" s="26"/>
      <c r="Q17" s="26"/>
      <c r="R17" s="26"/>
    </row>
    <row r="18" spans="1:18" s="23" customFormat="1" ht="15" customHeight="1">
      <c r="A18" s="42"/>
      <c r="B18" s="1"/>
      <c r="C18" s="2">
        <v>2020</v>
      </c>
      <c r="D18" s="117">
        <v>1</v>
      </c>
      <c r="E18" s="117">
        <v>61</v>
      </c>
      <c r="F18" s="121">
        <v>1</v>
      </c>
      <c r="G18" s="76">
        <v>1</v>
      </c>
      <c r="H18" s="76">
        <v>1</v>
      </c>
      <c r="I18" s="273">
        <f>1000000/1000000</f>
        <v>1</v>
      </c>
      <c r="J18" s="273">
        <f>6000140/1000000</f>
        <v>6.00014</v>
      </c>
      <c r="L18" s="25"/>
      <c r="P18" s="26"/>
      <c r="Q18" s="26"/>
      <c r="R18" s="26"/>
    </row>
    <row r="19" spans="1:18" ht="8.15" customHeight="1">
      <c r="C19" s="2"/>
      <c r="D19" s="117"/>
      <c r="E19" s="76"/>
      <c r="F19" s="121"/>
      <c r="G19" s="76"/>
      <c r="H19" s="76"/>
      <c r="I19" s="273"/>
      <c r="J19" s="273"/>
      <c r="K19" s="264"/>
      <c r="M19" s="23"/>
      <c r="N19" s="23"/>
    </row>
    <row r="20" spans="1:18" s="23" customFormat="1" ht="15" customHeight="1">
      <c r="A20" s="42" t="s">
        <v>314</v>
      </c>
      <c r="B20" s="1"/>
      <c r="C20" s="2">
        <v>2018</v>
      </c>
      <c r="D20" s="117">
        <v>0</v>
      </c>
      <c r="E20" s="76">
        <v>24</v>
      </c>
      <c r="F20" s="121">
        <v>0</v>
      </c>
      <c r="G20" s="76">
        <v>1</v>
      </c>
      <c r="H20" s="76">
        <v>0</v>
      </c>
      <c r="I20" s="273">
        <v>0.3</v>
      </c>
      <c r="J20" s="273">
        <v>30.4</v>
      </c>
      <c r="L20" s="25"/>
      <c r="P20" s="26"/>
      <c r="Q20" s="26"/>
      <c r="R20" s="26"/>
    </row>
    <row r="21" spans="1:18" s="23" customFormat="1" ht="15" customHeight="1">
      <c r="A21" s="42"/>
      <c r="B21" s="1"/>
      <c r="C21" s="2">
        <v>2019</v>
      </c>
      <c r="D21" s="117">
        <v>0</v>
      </c>
      <c r="E21" s="74">
        <v>34</v>
      </c>
      <c r="F21" s="121">
        <v>0</v>
      </c>
      <c r="G21" s="76">
        <v>0</v>
      </c>
      <c r="H21" s="76">
        <v>0</v>
      </c>
      <c r="I21" s="273">
        <f>1420000/1000000</f>
        <v>1.42</v>
      </c>
      <c r="J21" s="273">
        <f>4540000/1000000</f>
        <v>4.54</v>
      </c>
      <c r="L21" s="25"/>
      <c r="P21" s="26"/>
      <c r="Q21" s="26"/>
      <c r="R21" s="26"/>
    </row>
    <row r="22" spans="1:18" s="23" customFormat="1" ht="15" customHeight="1">
      <c r="A22" s="42"/>
      <c r="B22" s="1"/>
      <c r="C22" s="2">
        <v>2020</v>
      </c>
      <c r="D22" s="117">
        <v>0</v>
      </c>
      <c r="E22" s="117">
        <v>27</v>
      </c>
      <c r="F22" s="121">
        <v>0</v>
      </c>
      <c r="G22" s="76">
        <v>0</v>
      </c>
      <c r="H22" s="76">
        <v>0</v>
      </c>
      <c r="I22" s="273">
        <f>753900/1000000</f>
        <v>0.75390000000000001</v>
      </c>
      <c r="J22" s="273">
        <f>922410/1000000</f>
        <v>0.92240999999999995</v>
      </c>
      <c r="L22" s="25"/>
      <c r="P22" s="26"/>
      <c r="Q22" s="26"/>
      <c r="R22" s="26"/>
    </row>
    <row r="23" spans="1:18" s="23" customFormat="1" ht="8.15" customHeight="1">
      <c r="A23" s="42"/>
      <c r="B23" s="1"/>
      <c r="C23" s="2"/>
      <c r="D23" s="76"/>
      <c r="E23" s="76"/>
      <c r="F23" s="121"/>
      <c r="G23" s="76"/>
      <c r="H23" s="76"/>
      <c r="I23" s="273"/>
      <c r="J23" s="273"/>
      <c r="L23" s="25"/>
      <c r="P23" s="26"/>
      <c r="Q23" s="26"/>
      <c r="R23" s="26"/>
    </row>
    <row r="24" spans="1:18" s="23" customFormat="1" ht="15" customHeight="1">
      <c r="A24" s="42" t="s">
        <v>315</v>
      </c>
      <c r="B24" s="1"/>
      <c r="C24" s="2">
        <v>2018</v>
      </c>
      <c r="D24" s="76">
        <v>1</v>
      </c>
      <c r="E24" s="76">
        <v>75</v>
      </c>
      <c r="F24" s="121">
        <v>1</v>
      </c>
      <c r="G24" s="76">
        <v>0</v>
      </c>
      <c r="H24" s="76">
        <v>0</v>
      </c>
      <c r="I24" s="273">
        <v>1.4</v>
      </c>
      <c r="J24" s="273">
        <v>1.6</v>
      </c>
      <c r="L24" s="25"/>
      <c r="P24" s="26"/>
      <c r="Q24" s="26"/>
      <c r="R24" s="26"/>
    </row>
    <row r="25" spans="1:18" s="23" customFormat="1" ht="15" customHeight="1">
      <c r="A25" s="42"/>
      <c r="B25" s="1"/>
      <c r="C25" s="2">
        <v>2019</v>
      </c>
      <c r="D25" s="76">
        <v>1</v>
      </c>
      <c r="E25" s="74">
        <v>102</v>
      </c>
      <c r="F25" s="121">
        <v>0</v>
      </c>
      <c r="G25" s="121">
        <v>0</v>
      </c>
      <c r="H25" s="121">
        <v>0</v>
      </c>
      <c r="I25" s="274">
        <f>1656100/1000000</f>
        <v>1.6560999999999999</v>
      </c>
      <c r="J25" s="274">
        <f>1610900/1000000</f>
        <v>1.6109</v>
      </c>
    </row>
    <row r="26" spans="1:18" s="23" customFormat="1" ht="15" customHeight="1">
      <c r="A26" s="42"/>
      <c r="B26" s="1"/>
      <c r="C26" s="2">
        <v>2020</v>
      </c>
      <c r="D26" s="117">
        <v>1</v>
      </c>
      <c r="E26" s="117">
        <v>73</v>
      </c>
      <c r="F26" s="121">
        <v>0</v>
      </c>
      <c r="G26" s="121">
        <v>0</v>
      </c>
      <c r="H26" s="121">
        <v>0</v>
      </c>
      <c r="I26" s="274">
        <f>1386620/1000000</f>
        <v>1.38662</v>
      </c>
      <c r="J26" s="274">
        <f>7954950/1000000</f>
        <v>7.9549500000000002</v>
      </c>
    </row>
    <row r="27" spans="1:18" s="23" customFormat="1" ht="8.15" customHeight="1">
      <c r="A27" s="78"/>
      <c r="B27" s="1"/>
      <c r="C27" s="2"/>
      <c r="D27" s="117"/>
      <c r="E27" s="121"/>
      <c r="F27" s="121"/>
      <c r="G27" s="121"/>
      <c r="H27" s="121"/>
      <c r="I27" s="274"/>
      <c r="J27" s="274"/>
      <c r="K27" s="25"/>
      <c r="L27" s="25"/>
      <c r="O27" s="25"/>
      <c r="P27" s="26"/>
      <c r="Q27" s="26"/>
      <c r="R27" s="26"/>
    </row>
    <row r="28" spans="1:18" s="23" customFormat="1" ht="15" customHeight="1">
      <c r="A28" s="29" t="s">
        <v>316</v>
      </c>
      <c r="B28" s="1"/>
      <c r="C28" s="2">
        <v>2018</v>
      </c>
      <c r="D28" s="117">
        <v>1</v>
      </c>
      <c r="E28" s="121">
        <v>49</v>
      </c>
      <c r="F28" s="121">
        <v>0</v>
      </c>
      <c r="G28" s="121">
        <v>3</v>
      </c>
      <c r="H28" s="121">
        <v>0</v>
      </c>
      <c r="I28" s="274">
        <v>0.3</v>
      </c>
      <c r="J28" s="274">
        <v>0.1</v>
      </c>
    </row>
    <row r="29" spans="1:18" s="23" customFormat="1" ht="15" customHeight="1">
      <c r="A29" s="1"/>
      <c r="B29" s="1"/>
      <c r="C29" s="2">
        <v>2019</v>
      </c>
      <c r="D29" s="117">
        <v>1</v>
      </c>
      <c r="E29" s="121">
        <v>122</v>
      </c>
      <c r="F29" s="121">
        <v>0</v>
      </c>
      <c r="G29" s="121">
        <v>2</v>
      </c>
      <c r="H29" s="121">
        <v>0</v>
      </c>
      <c r="I29" s="274">
        <f>1391500/1000000</f>
        <v>1.3915</v>
      </c>
      <c r="J29" s="274">
        <f>3410500/1000000</f>
        <v>3.4104999999999999</v>
      </c>
    </row>
    <row r="30" spans="1:18" s="23" customFormat="1" ht="15" customHeight="1">
      <c r="A30" s="1"/>
      <c r="B30" s="1"/>
      <c r="C30" s="2">
        <v>2020</v>
      </c>
      <c r="D30" s="76">
        <v>1</v>
      </c>
      <c r="E30" s="121">
        <v>73</v>
      </c>
      <c r="F30" s="121">
        <v>0</v>
      </c>
      <c r="G30" s="121">
        <v>5</v>
      </c>
      <c r="H30" s="121">
        <v>2</v>
      </c>
      <c r="I30" s="274">
        <f>1208300/1000000</f>
        <v>1.2082999999999999</v>
      </c>
      <c r="J30" s="274">
        <f>76700/1000000</f>
        <v>7.6700000000000004E-2</v>
      </c>
    </row>
    <row r="31" spans="1:18" s="23" customFormat="1" ht="8.15" customHeight="1">
      <c r="A31" s="1"/>
      <c r="B31" s="1"/>
      <c r="C31" s="2"/>
      <c r="D31" s="117"/>
      <c r="E31" s="121"/>
      <c r="F31" s="121"/>
      <c r="G31" s="121"/>
      <c r="H31" s="121"/>
      <c r="I31" s="274"/>
      <c r="J31" s="274"/>
      <c r="L31" s="25"/>
      <c r="P31" s="26"/>
      <c r="Q31" s="26"/>
      <c r="R31" s="26"/>
    </row>
    <row r="32" spans="1:18" s="23" customFormat="1" ht="15" customHeight="1">
      <c r="A32" s="29" t="s">
        <v>317</v>
      </c>
      <c r="B32" s="1"/>
      <c r="C32" s="2">
        <v>2018</v>
      </c>
      <c r="D32" s="117">
        <v>1</v>
      </c>
      <c r="E32" s="121">
        <v>35</v>
      </c>
      <c r="F32" s="121">
        <v>0</v>
      </c>
      <c r="G32" s="121">
        <v>0</v>
      </c>
      <c r="H32" s="121">
        <v>0</v>
      </c>
      <c r="I32" s="274">
        <v>1.1000000000000001</v>
      </c>
      <c r="J32" s="274">
        <v>0.8</v>
      </c>
    </row>
    <row r="33" spans="1:18" s="23" customFormat="1" ht="15" customHeight="1">
      <c r="A33" s="1"/>
      <c r="B33" s="1"/>
      <c r="C33" s="2">
        <v>2019</v>
      </c>
      <c r="D33" s="117">
        <v>1</v>
      </c>
      <c r="E33" s="121">
        <v>70</v>
      </c>
      <c r="F33" s="121">
        <v>0</v>
      </c>
      <c r="G33" s="121">
        <v>0</v>
      </c>
      <c r="H33" s="121">
        <v>0</v>
      </c>
      <c r="I33" s="274">
        <f>1903160/1000000</f>
        <v>1.90316</v>
      </c>
      <c r="J33" s="274">
        <f>2414940/1000000</f>
        <v>2.4149400000000001</v>
      </c>
    </row>
    <row r="34" spans="1:18" s="23" customFormat="1" ht="15" customHeight="1">
      <c r="A34" s="1"/>
      <c r="B34" s="1"/>
      <c r="C34" s="2">
        <v>2020</v>
      </c>
      <c r="D34" s="117">
        <v>1</v>
      </c>
      <c r="E34" s="121">
        <v>28</v>
      </c>
      <c r="F34" s="121">
        <v>0</v>
      </c>
      <c r="G34" s="121">
        <v>0</v>
      </c>
      <c r="H34" s="121">
        <v>0</v>
      </c>
      <c r="I34" s="274">
        <f>468708/1000000</f>
        <v>0.46870800000000001</v>
      </c>
      <c r="J34" s="274">
        <f>9316492/1000000</f>
        <v>9.3164920000000002</v>
      </c>
    </row>
    <row r="35" spans="1:18" s="23" customFormat="1" ht="8.15" customHeight="1">
      <c r="A35" s="1"/>
      <c r="B35" s="1"/>
      <c r="C35" s="2"/>
      <c r="D35" s="117"/>
      <c r="E35" s="121"/>
      <c r="F35" s="121"/>
      <c r="G35" s="121"/>
      <c r="H35" s="121"/>
      <c r="I35" s="274"/>
      <c r="J35" s="274"/>
      <c r="L35" s="25"/>
      <c r="P35" s="26"/>
      <c r="Q35" s="26"/>
      <c r="R35" s="26"/>
    </row>
    <row r="36" spans="1:18" s="23" customFormat="1" ht="15" customHeight="1">
      <c r="A36" s="29" t="s">
        <v>318</v>
      </c>
      <c r="B36" s="1"/>
      <c r="C36" s="2">
        <v>2018</v>
      </c>
      <c r="D36" s="117">
        <v>1</v>
      </c>
      <c r="E36" s="121">
        <v>52</v>
      </c>
      <c r="F36" s="121">
        <v>0</v>
      </c>
      <c r="G36" s="121">
        <v>0</v>
      </c>
      <c r="H36" s="121">
        <v>2</v>
      </c>
      <c r="I36" s="274">
        <v>0.7</v>
      </c>
      <c r="J36" s="274">
        <v>0.4</v>
      </c>
    </row>
    <row r="37" spans="1:18" s="23" customFormat="1" ht="15" customHeight="1">
      <c r="A37" s="1"/>
      <c r="B37" s="1"/>
      <c r="C37" s="2">
        <v>2019</v>
      </c>
      <c r="D37" s="117">
        <v>1</v>
      </c>
      <c r="E37" s="121">
        <v>105</v>
      </c>
      <c r="F37" s="121">
        <v>0</v>
      </c>
      <c r="G37" s="121">
        <v>5</v>
      </c>
      <c r="H37" s="121">
        <v>2</v>
      </c>
      <c r="I37" s="274">
        <f>2962150/1000000</f>
        <v>2.9621499999999998</v>
      </c>
      <c r="J37" s="274">
        <f>9277850/1000000</f>
        <v>9.2778500000000008</v>
      </c>
    </row>
    <row r="38" spans="1:18" s="23" customFormat="1" ht="15" customHeight="1">
      <c r="A38" s="1"/>
      <c r="B38" s="1"/>
      <c r="C38" s="2">
        <v>2020</v>
      </c>
      <c r="D38" s="117">
        <v>1</v>
      </c>
      <c r="E38" s="121">
        <v>29</v>
      </c>
      <c r="F38" s="121">
        <v>0</v>
      </c>
      <c r="G38" s="121">
        <v>0</v>
      </c>
      <c r="H38" s="121">
        <v>0</v>
      </c>
      <c r="I38" s="274">
        <f>194853473.5/1000000</f>
        <v>194.85347350000001</v>
      </c>
      <c r="J38" s="274">
        <f>459050/1000000</f>
        <v>0.45905000000000001</v>
      </c>
    </row>
    <row r="39" spans="1:18" s="23" customFormat="1" ht="8.15" customHeight="1">
      <c r="A39" s="1"/>
      <c r="B39" s="1"/>
      <c r="C39" s="2"/>
      <c r="D39" s="117"/>
      <c r="E39" s="121"/>
      <c r="F39" s="121"/>
      <c r="G39" s="121"/>
      <c r="H39" s="121"/>
      <c r="I39" s="274"/>
      <c r="J39" s="274"/>
      <c r="L39" s="25"/>
      <c r="P39" s="26"/>
      <c r="Q39" s="26"/>
      <c r="R39" s="26"/>
    </row>
    <row r="40" spans="1:18" s="23" customFormat="1" ht="15" customHeight="1">
      <c r="A40" s="29" t="s">
        <v>319</v>
      </c>
      <c r="B40" s="1"/>
      <c r="C40" s="2">
        <v>2018</v>
      </c>
      <c r="D40" s="117">
        <v>0</v>
      </c>
      <c r="E40" s="121">
        <v>16</v>
      </c>
      <c r="F40" s="121">
        <v>0</v>
      </c>
      <c r="G40" s="121">
        <v>0</v>
      </c>
      <c r="H40" s="121">
        <v>0</v>
      </c>
      <c r="I40" s="274">
        <v>0</v>
      </c>
      <c r="J40" s="274">
        <v>0.4</v>
      </c>
    </row>
    <row r="41" spans="1:18" s="23" customFormat="1" ht="15" customHeight="1">
      <c r="A41" s="1"/>
      <c r="B41" s="1"/>
      <c r="C41" s="2">
        <v>2019</v>
      </c>
      <c r="D41" s="117">
        <v>0</v>
      </c>
      <c r="E41" s="121">
        <v>44</v>
      </c>
      <c r="F41" s="121">
        <v>0</v>
      </c>
      <c r="G41" s="121">
        <v>0</v>
      </c>
      <c r="H41" s="121">
        <v>0</v>
      </c>
      <c r="I41" s="274">
        <f>1393200/1000000</f>
        <v>1.3932</v>
      </c>
      <c r="J41" s="274">
        <f>2587250/1000000</f>
        <v>2.58725</v>
      </c>
    </row>
    <row r="42" spans="1:18" s="23" customFormat="1" ht="15" customHeight="1">
      <c r="A42" s="1"/>
      <c r="B42" s="1"/>
      <c r="C42" s="2">
        <v>2020</v>
      </c>
      <c r="D42" s="117">
        <v>1</v>
      </c>
      <c r="E42" s="121">
        <v>38</v>
      </c>
      <c r="F42" s="121">
        <v>0</v>
      </c>
      <c r="G42" s="121">
        <v>0</v>
      </c>
      <c r="H42" s="121">
        <v>0</v>
      </c>
      <c r="I42" s="274">
        <f>366586750/1000000</f>
        <v>366.58674999999999</v>
      </c>
      <c r="J42" s="274">
        <f>799926417/1000000</f>
        <v>799.92641700000001</v>
      </c>
    </row>
    <row r="43" spans="1:18" s="23" customFormat="1" ht="8.15" customHeight="1">
      <c r="A43" s="1"/>
      <c r="B43" s="1"/>
      <c r="C43" s="2"/>
      <c r="D43" s="117"/>
      <c r="E43" s="121"/>
      <c r="F43" s="121"/>
      <c r="G43" s="121"/>
      <c r="H43" s="121"/>
      <c r="I43" s="274"/>
      <c r="J43" s="274"/>
      <c r="L43" s="25"/>
      <c r="P43" s="26"/>
      <c r="Q43" s="26"/>
      <c r="R43" s="26"/>
    </row>
    <row r="44" spans="1:18" s="23" customFormat="1" ht="15" customHeight="1">
      <c r="A44" s="29" t="s">
        <v>320</v>
      </c>
      <c r="B44" s="1"/>
      <c r="C44" s="2">
        <v>2018</v>
      </c>
      <c r="D44" s="117">
        <v>1</v>
      </c>
      <c r="E44" s="121">
        <v>181</v>
      </c>
      <c r="F44" s="121">
        <v>0</v>
      </c>
      <c r="G44" s="121">
        <v>0</v>
      </c>
      <c r="H44" s="121">
        <v>0</v>
      </c>
      <c r="I44" s="274">
        <v>0.9</v>
      </c>
      <c r="J44" s="274">
        <v>0.1</v>
      </c>
    </row>
    <row r="45" spans="1:18" s="23" customFormat="1" ht="15" customHeight="1">
      <c r="A45" s="1"/>
      <c r="B45" s="1"/>
      <c r="C45" s="2">
        <v>2019</v>
      </c>
      <c r="D45" s="117">
        <v>2</v>
      </c>
      <c r="E45" s="121">
        <v>312</v>
      </c>
      <c r="F45" s="121">
        <v>0</v>
      </c>
      <c r="G45" s="121">
        <v>1</v>
      </c>
      <c r="H45" s="121">
        <v>1</v>
      </c>
      <c r="I45" s="274">
        <f>1020301/1000000</f>
        <v>1.0203009999999999</v>
      </c>
      <c r="J45" s="274">
        <f>12945000/1000000</f>
        <v>12.945</v>
      </c>
    </row>
    <row r="46" spans="1:18" s="23" customFormat="1" ht="15" customHeight="1">
      <c r="A46" s="1"/>
      <c r="B46" s="1"/>
      <c r="C46" s="2">
        <v>2020</v>
      </c>
      <c r="D46" s="117">
        <v>1</v>
      </c>
      <c r="E46" s="121">
        <v>138</v>
      </c>
      <c r="F46" s="121">
        <v>0</v>
      </c>
      <c r="G46" s="121">
        <v>0</v>
      </c>
      <c r="H46" s="121">
        <v>4</v>
      </c>
      <c r="I46" s="274">
        <f>2150560/1000000</f>
        <v>2.15056</v>
      </c>
      <c r="J46" s="274">
        <f>1210300/1000000</f>
        <v>1.2102999999999999</v>
      </c>
    </row>
    <row r="47" spans="1:18" s="23" customFormat="1" ht="8.15" customHeight="1">
      <c r="A47" s="1"/>
      <c r="B47" s="1"/>
      <c r="C47" s="2"/>
      <c r="D47" s="117"/>
      <c r="E47" s="121"/>
      <c r="F47" s="121"/>
      <c r="G47" s="121"/>
      <c r="H47" s="121"/>
      <c r="I47" s="274"/>
      <c r="J47" s="274"/>
      <c r="L47" s="25"/>
      <c r="P47" s="26"/>
      <c r="Q47" s="26"/>
      <c r="R47" s="26"/>
    </row>
    <row r="48" spans="1:18" s="23" customFormat="1" ht="15" customHeight="1">
      <c r="A48" s="29" t="s">
        <v>321</v>
      </c>
      <c r="B48" s="1"/>
      <c r="C48" s="2">
        <v>2018</v>
      </c>
      <c r="D48" s="117">
        <v>1</v>
      </c>
      <c r="E48" s="121">
        <v>45</v>
      </c>
      <c r="F48" s="121">
        <v>0</v>
      </c>
      <c r="G48" s="121">
        <v>0</v>
      </c>
      <c r="H48" s="121">
        <v>0</v>
      </c>
      <c r="I48" s="274">
        <v>0.2</v>
      </c>
      <c r="J48" s="274">
        <v>0.1</v>
      </c>
    </row>
    <row r="49" spans="1:18" s="23" customFormat="1" ht="15" customHeight="1">
      <c r="A49" s="1"/>
      <c r="B49" s="1"/>
      <c r="C49" s="2">
        <v>2019</v>
      </c>
      <c r="D49" s="117">
        <v>1</v>
      </c>
      <c r="E49" s="121">
        <v>95</v>
      </c>
      <c r="F49" s="121">
        <v>0</v>
      </c>
      <c r="G49" s="121">
        <v>0</v>
      </c>
      <c r="H49" s="121">
        <v>0</v>
      </c>
      <c r="I49" s="274">
        <f>1668394/1000000</f>
        <v>1.6683939999999999</v>
      </c>
      <c r="J49" s="274">
        <f>23275606/1000000</f>
        <v>23.275606</v>
      </c>
    </row>
    <row r="50" spans="1:18" s="23" customFormat="1" ht="15" customHeight="1">
      <c r="A50" s="1"/>
      <c r="B50" s="1"/>
      <c r="C50" s="2">
        <v>2020</v>
      </c>
      <c r="D50" s="117">
        <v>1</v>
      </c>
      <c r="E50" s="117">
        <v>44</v>
      </c>
      <c r="F50" s="121">
        <v>0</v>
      </c>
      <c r="G50" s="121">
        <v>0</v>
      </c>
      <c r="H50" s="121">
        <v>0</v>
      </c>
      <c r="I50" s="274">
        <f>237045/1000000</f>
        <v>0.23704500000000001</v>
      </c>
      <c r="J50" s="274">
        <f>1368205/1000000</f>
        <v>1.3682049999999999</v>
      </c>
    </row>
    <row r="51" spans="1:18" s="23" customFormat="1" ht="8.15" customHeight="1">
      <c r="A51" s="1"/>
      <c r="B51" s="1"/>
      <c r="C51" s="2"/>
      <c r="D51" s="117"/>
      <c r="E51" s="76"/>
      <c r="F51" s="121"/>
      <c r="G51" s="121"/>
      <c r="H51" s="121"/>
      <c r="I51" s="274"/>
      <c r="J51" s="274"/>
      <c r="L51" s="25"/>
      <c r="P51" s="26"/>
      <c r="Q51" s="26"/>
      <c r="R51" s="26"/>
    </row>
    <row r="52" spans="1:18" s="23" customFormat="1" ht="15" customHeight="1">
      <c r="A52" s="29" t="s">
        <v>322</v>
      </c>
      <c r="B52" s="1"/>
      <c r="C52" s="2">
        <v>2018</v>
      </c>
      <c r="D52" s="117">
        <v>1</v>
      </c>
      <c r="E52" s="76">
        <v>12</v>
      </c>
      <c r="F52" s="121">
        <v>0</v>
      </c>
      <c r="G52" s="121">
        <v>0</v>
      </c>
      <c r="H52" s="121">
        <v>0</v>
      </c>
      <c r="I52" s="274">
        <v>0.1</v>
      </c>
      <c r="J52" s="274">
        <v>0.1</v>
      </c>
    </row>
    <row r="53" spans="1:18" s="23" customFormat="1" ht="15" customHeight="1">
      <c r="A53" s="1"/>
      <c r="B53" s="1"/>
      <c r="C53" s="2">
        <v>2019</v>
      </c>
      <c r="D53" s="117">
        <v>1</v>
      </c>
      <c r="E53" s="117">
        <v>63</v>
      </c>
      <c r="F53" s="121">
        <v>0</v>
      </c>
      <c r="G53" s="121">
        <v>0</v>
      </c>
      <c r="H53" s="121">
        <v>0</v>
      </c>
      <c r="I53" s="274">
        <f>1998630/1000000</f>
        <v>1.9986299999999999</v>
      </c>
      <c r="J53" s="274">
        <f>6408370.01/1000000</f>
        <v>6.4083700099999996</v>
      </c>
    </row>
    <row r="54" spans="1:18" s="23" customFormat="1" ht="15" customHeight="1">
      <c r="A54" s="1"/>
      <c r="B54" s="1"/>
      <c r="C54" s="2">
        <v>2020</v>
      </c>
      <c r="D54" s="117">
        <v>1</v>
      </c>
      <c r="E54" s="117">
        <v>41</v>
      </c>
      <c r="F54" s="121">
        <v>0</v>
      </c>
      <c r="G54" s="121">
        <v>0</v>
      </c>
      <c r="H54" s="121">
        <v>1</v>
      </c>
      <c r="I54" s="274">
        <f>1026110/1000000</f>
        <v>1.0261100000000001</v>
      </c>
      <c r="J54" s="274">
        <f>38389890/1000000</f>
        <v>38.389890000000001</v>
      </c>
    </row>
    <row r="55" spans="1:18" s="23" customFormat="1" ht="8.15" customHeight="1">
      <c r="A55" s="1"/>
      <c r="C55" s="2"/>
      <c r="D55" s="117"/>
      <c r="E55" s="121"/>
      <c r="F55" s="121"/>
      <c r="G55" s="121"/>
      <c r="H55" s="121"/>
      <c r="I55" s="274"/>
      <c r="J55" s="274"/>
    </row>
    <row r="56" spans="1:18" s="23" customFormat="1" ht="16.5" customHeight="1">
      <c r="A56" s="29" t="s">
        <v>323</v>
      </c>
      <c r="C56" s="2">
        <v>2018</v>
      </c>
      <c r="D56" s="117">
        <v>0</v>
      </c>
      <c r="E56" s="121">
        <v>3</v>
      </c>
      <c r="F56" s="121">
        <v>0</v>
      </c>
      <c r="G56" s="121">
        <v>0</v>
      </c>
      <c r="H56" s="121">
        <v>0</v>
      </c>
      <c r="I56" s="274">
        <v>0.1</v>
      </c>
      <c r="J56" s="274">
        <v>0.1</v>
      </c>
    </row>
    <row r="57" spans="1:18" s="23" customFormat="1" ht="15" customHeight="1">
      <c r="A57" s="1"/>
      <c r="C57" s="2">
        <v>2019</v>
      </c>
      <c r="D57" s="117">
        <v>0</v>
      </c>
      <c r="E57" s="76">
        <v>9</v>
      </c>
      <c r="F57" s="121">
        <v>0</v>
      </c>
      <c r="G57" s="121">
        <v>0</v>
      </c>
      <c r="H57" s="121">
        <v>1</v>
      </c>
      <c r="I57" s="274">
        <f>1254000/1000000</f>
        <v>1.254</v>
      </c>
      <c r="J57" s="274">
        <f>8900000/1000000</f>
        <v>8.9</v>
      </c>
    </row>
    <row r="58" spans="1:18" s="23" customFormat="1" ht="15" customHeight="1">
      <c r="A58" s="1"/>
      <c r="B58" s="38"/>
      <c r="C58" s="2">
        <v>2020</v>
      </c>
      <c r="D58" s="121">
        <v>0</v>
      </c>
      <c r="E58" s="121">
        <v>10</v>
      </c>
      <c r="F58" s="121">
        <v>0</v>
      </c>
      <c r="G58" s="121">
        <v>0</v>
      </c>
      <c r="H58" s="121">
        <v>0</v>
      </c>
      <c r="I58" s="274">
        <f>302063/1000000</f>
        <v>0.30206300000000003</v>
      </c>
      <c r="J58" s="274">
        <f>4053662/1000000</f>
        <v>4.0536620000000001</v>
      </c>
    </row>
    <row r="59" spans="1:18" s="23" customFormat="1" ht="8.15" customHeight="1">
      <c r="A59" s="1"/>
      <c r="B59" s="39"/>
      <c r="C59" s="2"/>
      <c r="D59" s="117"/>
      <c r="E59" s="76"/>
      <c r="F59" s="121"/>
      <c r="G59" s="121"/>
      <c r="H59" s="121"/>
      <c r="I59" s="274"/>
      <c r="J59" s="274"/>
    </row>
    <row r="60" spans="1:18" s="23" customFormat="1" ht="15" customHeight="1">
      <c r="A60" s="29" t="s">
        <v>324</v>
      </c>
      <c r="B60" s="39"/>
      <c r="C60" s="2">
        <v>2018</v>
      </c>
      <c r="D60" s="117">
        <v>0</v>
      </c>
      <c r="E60" s="76">
        <v>46</v>
      </c>
      <c r="F60" s="121">
        <v>0</v>
      </c>
      <c r="G60" s="121">
        <v>0</v>
      </c>
      <c r="H60" s="121">
        <v>0</v>
      </c>
      <c r="I60" s="274">
        <v>1.2</v>
      </c>
      <c r="J60" s="274">
        <v>0.3</v>
      </c>
    </row>
    <row r="61" spans="1:18" s="23" customFormat="1" ht="15" customHeight="1">
      <c r="C61" s="41">
        <v>2019</v>
      </c>
      <c r="D61" s="117">
        <v>0</v>
      </c>
      <c r="E61" s="117">
        <v>128</v>
      </c>
      <c r="F61" s="121">
        <v>1</v>
      </c>
      <c r="G61" s="121">
        <v>1</v>
      </c>
      <c r="H61" s="121">
        <v>0</v>
      </c>
      <c r="I61" s="274">
        <f>2573000/1000000</f>
        <v>2.573</v>
      </c>
      <c r="J61" s="274">
        <f>9810000/1000000</f>
        <v>9.81</v>
      </c>
    </row>
    <row r="62" spans="1:18" s="23" customFormat="1" ht="15" customHeight="1">
      <c r="B62" s="275"/>
      <c r="C62" s="41">
        <v>2020</v>
      </c>
      <c r="D62" s="121">
        <v>0</v>
      </c>
      <c r="E62" s="121">
        <v>127</v>
      </c>
      <c r="F62" s="121">
        <v>0</v>
      </c>
      <c r="G62" s="121">
        <v>0</v>
      </c>
      <c r="H62" s="121">
        <v>0</v>
      </c>
      <c r="I62" s="274">
        <f>2540065/1000000</f>
        <v>2.5400649999999998</v>
      </c>
      <c r="J62" s="274">
        <f>4665210/1000000</f>
        <v>4.6652100000000001</v>
      </c>
    </row>
    <row r="63" spans="1:18" s="23" customFormat="1" ht="8.15" customHeight="1">
      <c r="A63" s="1"/>
      <c r="C63" s="207"/>
      <c r="D63" s="121"/>
      <c r="E63" s="121"/>
      <c r="F63" s="121"/>
      <c r="G63" s="121"/>
      <c r="H63" s="121"/>
      <c r="I63" s="274"/>
      <c r="J63" s="274"/>
    </row>
    <row r="64" spans="1:18" s="23" customFormat="1" ht="16.5" customHeight="1">
      <c r="A64" s="29" t="s">
        <v>325</v>
      </c>
      <c r="C64" s="41">
        <v>2018</v>
      </c>
      <c r="D64" s="121">
        <v>0</v>
      </c>
      <c r="E64" s="121">
        <v>6</v>
      </c>
      <c r="F64" s="121">
        <v>1</v>
      </c>
      <c r="G64" s="121">
        <v>0</v>
      </c>
      <c r="H64" s="121">
        <v>0</v>
      </c>
      <c r="I64" s="274">
        <v>0.2</v>
      </c>
      <c r="J64" s="274">
        <v>0</v>
      </c>
    </row>
    <row r="65" spans="1:14" s="40" customFormat="1" ht="15" customHeight="1">
      <c r="A65" s="39"/>
      <c r="C65" s="2">
        <v>2019</v>
      </c>
      <c r="D65" s="75">
        <v>0</v>
      </c>
      <c r="E65" s="76">
        <v>9</v>
      </c>
      <c r="F65" s="77">
        <v>2</v>
      </c>
      <c r="G65" s="77">
        <v>0</v>
      </c>
      <c r="H65" s="77">
        <v>0</v>
      </c>
      <c r="I65" s="276">
        <f>255000/1000000</f>
        <v>0.255</v>
      </c>
      <c r="J65" s="276">
        <f>1900000/1000000</f>
        <v>1.9</v>
      </c>
      <c r="M65" s="23"/>
      <c r="N65" s="23"/>
    </row>
    <row r="66" spans="1:14" s="40" customFormat="1" ht="15" customHeight="1">
      <c r="A66" s="39"/>
      <c r="B66" s="133"/>
      <c r="C66" s="2">
        <v>2020</v>
      </c>
      <c r="D66" s="77">
        <v>1</v>
      </c>
      <c r="E66" s="77">
        <v>25</v>
      </c>
      <c r="F66" s="77">
        <v>0</v>
      </c>
      <c r="G66" s="77">
        <v>0</v>
      </c>
      <c r="H66" s="77">
        <v>0</v>
      </c>
      <c r="I66" s="276">
        <f>1179768/1000000</f>
        <v>1.1797679999999999</v>
      </c>
      <c r="J66" s="276">
        <f>348479/1000000</f>
        <v>0.34847899999999998</v>
      </c>
      <c r="M66" s="23"/>
      <c r="N66" s="23"/>
    </row>
    <row r="67" spans="1:14" s="40" customFormat="1" ht="8.15" customHeight="1">
      <c r="A67" s="39"/>
      <c r="B67" s="39"/>
      <c r="C67" s="2"/>
      <c r="D67" s="75"/>
      <c r="E67" s="77"/>
      <c r="F67" s="77"/>
      <c r="G67" s="77"/>
      <c r="H67" s="77"/>
      <c r="I67" s="276"/>
      <c r="J67" s="276"/>
      <c r="M67" s="23"/>
      <c r="N67" s="23"/>
    </row>
    <row r="68" spans="1:14" s="40" customFormat="1" ht="15" customHeight="1">
      <c r="A68" s="29" t="s">
        <v>326</v>
      </c>
      <c r="B68" s="39"/>
      <c r="C68" s="41">
        <v>2018</v>
      </c>
      <c r="D68" s="75">
        <v>0</v>
      </c>
      <c r="E68" s="77">
        <v>4</v>
      </c>
      <c r="F68" s="77">
        <v>0</v>
      </c>
      <c r="G68" s="77">
        <v>0</v>
      </c>
      <c r="H68" s="77">
        <v>0</v>
      </c>
      <c r="I68" s="276">
        <v>0.2</v>
      </c>
      <c r="J68" s="276">
        <v>0.1</v>
      </c>
      <c r="M68" s="23"/>
      <c r="N68" s="23"/>
    </row>
    <row r="69" spans="1:14" s="23" customFormat="1" ht="15" customHeight="1">
      <c r="C69" s="2">
        <v>2019</v>
      </c>
      <c r="D69" s="117">
        <v>0</v>
      </c>
      <c r="E69" s="117">
        <v>9</v>
      </c>
      <c r="F69" s="121">
        <v>0</v>
      </c>
      <c r="G69" s="121">
        <v>0</v>
      </c>
      <c r="H69" s="121">
        <v>0</v>
      </c>
      <c r="I69" s="274">
        <f>1309736/1000000</f>
        <v>1.309736</v>
      </c>
      <c r="J69" s="274">
        <f>9300000/1000000</f>
        <v>9.3000000000000007</v>
      </c>
    </row>
    <row r="70" spans="1:14" s="23" customFormat="1" ht="15" customHeight="1">
      <c r="C70" s="2">
        <v>2020</v>
      </c>
      <c r="D70" s="121">
        <v>0</v>
      </c>
      <c r="E70" s="121">
        <v>7</v>
      </c>
      <c r="F70" s="121">
        <v>0</v>
      </c>
      <c r="G70" s="121">
        <v>0</v>
      </c>
      <c r="H70" s="121">
        <v>0</v>
      </c>
      <c r="I70" s="274">
        <f>65000/1000000</f>
        <v>6.5000000000000002E-2</v>
      </c>
      <c r="J70" s="274">
        <f>200000/1000000</f>
        <v>0.2</v>
      </c>
    </row>
    <row r="71" spans="1:14" s="264" customFormat="1" ht="8.15" customHeight="1">
      <c r="A71" s="473"/>
      <c r="B71" s="474"/>
      <c r="C71" s="475"/>
      <c r="D71" s="474"/>
      <c r="E71" s="474"/>
      <c r="F71" s="474"/>
      <c r="G71" s="474"/>
      <c r="H71" s="474"/>
      <c r="I71" s="474"/>
      <c r="J71" s="474"/>
    </row>
    <row r="72" spans="1:14" ht="15" customHeight="1">
      <c r="J72" s="265"/>
      <c r="K72" s="24" t="s">
        <v>9</v>
      </c>
    </row>
    <row r="73" spans="1:14" ht="15" customHeight="1">
      <c r="B73" s="278"/>
      <c r="C73" s="266"/>
      <c r="D73" s="278"/>
      <c r="J73" s="267"/>
      <c r="K73" s="51" t="s">
        <v>10</v>
      </c>
    </row>
    <row r="74" spans="1:14" ht="8.15" customHeight="1">
      <c r="B74" s="278"/>
      <c r="C74" s="266"/>
      <c r="D74" s="278"/>
      <c r="J74" s="267"/>
      <c r="K74" s="279"/>
    </row>
    <row r="75" spans="1:14" ht="15" customHeight="1">
      <c r="A75" s="280" t="s">
        <v>372</v>
      </c>
      <c r="B75" s="278"/>
      <c r="C75" s="266"/>
      <c r="D75" s="278"/>
      <c r="J75" s="267"/>
      <c r="K75" s="279"/>
    </row>
    <row r="76" spans="1:14" s="278" customFormat="1" ht="15" customHeight="1">
      <c r="A76" s="281" t="s">
        <v>373</v>
      </c>
      <c r="B76" s="262"/>
      <c r="C76" s="263"/>
      <c r="D76" s="262"/>
      <c r="J76" s="282"/>
      <c r="N76" s="283"/>
    </row>
    <row r="77" spans="1:14" ht="15" customHeight="1">
      <c r="A77" s="284" t="s">
        <v>363</v>
      </c>
    </row>
    <row r="78" spans="1:14" ht="15" customHeight="1">
      <c r="A78" s="285" t="s">
        <v>355</v>
      </c>
    </row>
    <row r="79" spans="1:14" ht="15" customHeight="1">
      <c r="A79" s="286" t="s">
        <v>356</v>
      </c>
    </row>
    <row r="80" spans="1:14" ht="15" customHeight="1">
      <c r="A80" s="264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9"/>
  <sheetViews>
    <sheetView view="pageBreakPreview" zoomScale="70" zoomScaleNormal="100" zoomScaleSheetLayoutView="7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1.54296875" style="195" customWidth="1"/>
    <col min="3" max="3" width="19.08984375" style="196" customWidth="1"/>
    <col min="4" max="4" width="12.6328125" style="195" customWidth="1"/>
    <col min="5" max="5" width="13.90625" style="195" customWidth="1"/>
    <col min="6" max="6" width="15" style="195" customWidth="1"/>
    <col min="7" max="7" width="12.6328125" style="195" customWidth="1"/>
    <col min="8" max="8" width="13.08984375" style="195" customWidth="1"/>
    <col min="9" max="9" width="11.36328125" style="195" customWidth="1"/>
    <col min="10" max="10" width="13.1796875" style="195" customWidth="1"/>
    <col min="11" max="11" width="0.81640625" style="195" customWidth="1"/>
    <col min="12" max="12" width="8.453125" style="195" hidden="1" customWidth="1"/>
    <col min="13" max="16384" width="8.453125" style="195"/>
  </cols>
  <sheetData>
    <row r="1" spans="1:25" ht="8.15" customHeight="1"/>
    <row r="2" spans="1:25" ht="15" customHeight="1">
      <c r="A2" s="310" t="s">
        <v>402</v>
      </c>
      <c r="B2" s="197"/>
      <c r="C2" s="198"/>
    </row>
    <row r="3" spans="1:25" ht="13.5" customHeight="1">
      <c r="A3" s="311" t="s">
        <v>401</v>
      </c>
      <c r="B3" s="199"/>
      <c r="C3" s="200"/>
    </row>
    <row r="4" spans="1:25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25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25" s="201" customFormat="1" ht="15" customHeight="1">
      <c r="A6" s="336" t="s">
        <v>8</v>
      </c>
      <c r="B6" s="345"/>
      <c r="C6" s="346" t="s">
        <v>3</v>
      </c>
      <c r="D6" s="347" t="s">
        <v>16</v>
      </c>
      <c r="E6" s="347" t="s">
        <v>49</v>
      </c>
      <c r="F6" s="347" t="s">
        <v>50</v>
      </c>
      <c r="G6" s="347" t="s">
        <v>51</v>
      </c>
      <c r="H6" s="347" t="s">
        <v>52</v>
      </c>
      <c r="I6" s="347" t="s">
        <v>53</v>
      </c>
      <c r="J6" s="347" t="s">
        <v>54</v>
      </c>
      <c r="K6" s="434"/>
    </row>
    <row r="7" spans="1:25" s="201" customFormat="1" ht="15" customHeight="1">
      <c r="A7" s="339" t="s">
        <v>4</v>
      </c>
      <c r="B7" s="348"/>
      <c r="C7" s="349" t="s">
        <v>5</v>
      </c>
      <c r="D7" s="350" t="s">
        <v>19</v>
      </c>
      <c r="E7" s="347" t="s">
        <v>249</v>
      </c>
      <c r="F7" s="350" t="s">
        <v>55</v>
      </c>
      <c r="G7" s="350" t="s">
        <v>56</v>
      </c>
      <c r="H7" s="347" t="s">
        <v>250</v>
      </c>
      <c r="I7" s="350"/>
      <c r="J7" s="347" t="s">
        <v>57</v>
      </c>
      <c r="K7" s="435"/>
    </row>
    <row r="8" spans="1:25" s="201" customFormat="1" ht="15" customHeight="1">
      <c r="A8" s="351"/>
      <c r="B8" s="351"/>
      <c r="C8" s="352"/>
      <c r="D8" s="351"/>
      <c r="E8" s="350" t="s">
        <v>58</v>
      </c>
      <c r="F8" s="353"/>
      <c r="G8" s="347"/>
      <c r="H8" s="350" t="s">
        <v>59</v>
      </c>
      <c r="I8" s="354"/>
      <c r="J8" s="350" t="s">
        <v>60</v>
      </c>
      <c r="K8" s="436"/>
    </row>
    <row r="9" spans="1:25" s="201" customFormat="1" ht="15" customHeight="1">
      <c r="A9" s="351"/>
      <c r="B9" s="351"/>
      <c r="C9" s="352"/>
      <c r="D9" s="351"/>
      <c r="E9" s="350" t="s">
        <v>257</v>
      </c>
      <c r="F9" s="353"/>
      <c r="G9" s="347"/>
      <c r="H9" s="350" t="s">
        <v>61</v>
      </c>
      <c r="I9" s="354"/>
      <c r="J9" s="350" t="s">
        <v>62</v>
      </c>
      <c r="K9" s="436"/>
    </row>
    <row r="10" spans="1:25" s="201" customFormat="1" ht="8.15" customHeight="1" thickBot="1">
      <c r="A10" s="439"/>
      <c r="B10" s="439"/>
      <c r="C10" s="440"/>
      <c r="D10" s="441"/>
      <c r="E10" s="441"/>
      <c r="F10" s="441"/>
      <c r="G10" s="441"/>
      <c r="H10" s="441"/>
      <c r="I10" s="441"/>
      <c r="J10" s="442"/>
      <c r="K10" s="433"/>
    </row>
    <row r="11" spans="1:25" ht="8.15" customHeight="1">
      <c r="A11" s="211"/>
      <c r="B11" s="211"/>
      <c r="C11" s="212"/>
      <c r="D11" s="210"/>
      <c r="E11" s="210"/>
      <c r="F11" s="210"/>
      <c r="G11" s="210"/>
      <c r="H11" s="210"/>
      <c r="I11" s="210"/>
      <c r="J11" s="222"/>
      <c r="K11" s="433"/>
    </row>
    <row r="12" spans="1:25" s="258" customFormat="1" ht="15" customHeight="1">
      <c r="A12" s="111" t="s">
        <v>299</v>
      </c>
      <c r="B12" s="111"/>
      <c r="C12" s="20">
        <v>2018</v>
      </c>
      <c r="D12" s="242">
        <f>SUM(E12:J12)+SUM('56_samb'!D11:I11)+SUM('56_samb_2'!D12:I12)</f>
        <v>2097</v>
      </c>
      <c r="E12" s="242">
        <f>SUM(E16,E20,E24,E28,E32,E36,E40,E44,E48,E52,E56,E60,E64,'56 (2)'!E12,'56 (2)'!E16,'56 (2)'!E20,'56 (2)'!E24,'56 (2)'!E28,'56 (2)'!E32,'56 (2)'!E36,'56 (2)'!E40,'56 (2)'!E44,'56 (2)'!E48,'56 (2)'!E52,'56 (2)'!E56,'56 (2)'!E60,'56 (2)'!E64)</f>
        <v>468</v>
      </c>
      <c r="F12" s="242">
        <f>SUM(F16,F20,F24,F28,F32,F36,F40,F44,F48,F52,F56,F60,F64,'56 (2)'!F12,'56 (2)'!F16,'56 (2)'!F20,'56 (2)'!F24,'56 (2)'!F28,'56 (2)'!F32,'56 (2)'!F36,'56 (2)'!F40,'56 (2)'!F44,'56 (2)'!F48,'56 (2)'!F52,'56 (2)'!F56,'56 (2)'!F60,'56 (2)'!F64)</f>
        <v>169</v>
      </c>
      <c r="G12" s="242">
        <f>SUM(G16,G20,G24,G28,G32,G36,G40,G44,G48,G52,G56,G60,G64,'56 (2)'!G12,'56 (2)'!G16,'56 (2)'!G20,'56 (2)'!G24,'56 (2)'!G28,'56 (2)'!G32,'56 (2)'!G36,'56 (2)'!G40,'56 (2)'!G44,'56 (2)'!G48,'56 (2)'!G52,'56 (2)'!G56,'56 (2)'!G60,'56 (2)'!G64)</f>
        <v>10</v>
      </c>
      <c r="H12" s="242">
        <f>SUM(H16,H20,H24,H28,H32,H36,H40,H44,H48,H52,H56,H60,H64,'56 (2)'!H12,'56 (2)'!H16,'56 (2)'!H20,'56 (2)'!H24,'56 (2)'!H28,'56 (2)'!H32,'56 (2)'!H36,'56 (2)'!H40,'56 (2)'!H44,'56 (2)'!H48,'56 (2)'!H52,'56 (2)'!H56,'56 (2)'!H60,'56 (2)'!H64)</f>
        <v>58</v>
      </c>
      <c r="I12" s="242">
        <f>SUM(I16,I20,I24,I28,I32,I36,I40,I44,I48,I52,I56,I60,I64,'56 (2)'!I12,'56 (2)'!I16,'56 (2)'!I20,'56 (2)'!I24,'56 (2)'!I28,'56 (2)'!I32,'56 (2)'!I36,'56 (2)'!I40,'56 (2)'!I44,'56 (2)'!I48,'56 (2)'!I52,'56 (2)'!I56,'56 (2)'!I60,'56 (2)'!I64)</f>
        <v>0</v>
      </c>
      <c r="J12" s="242">
        <f>SUM(J16,J20,J24,J28,J32,J36,J40,J44,J48,J52,J56,J60,J64,'56 (2)'!J12,'56 (2)'!J16,'56 (2)'!J20,'56 (2)'!J24,'56 (2)'!J28,'56 (2)'!J32,'56 (2)'!J36,'56 (2)'!J40,'56 (2)'!J44,'56 (2)'!J48,'56 (2)'!J52,'56 (2)'!J56,'56 (2)'!J60,'56 (2)'!J64)</f>
        <v>0</v>
      </c>
      <c r="K12" s="255"/>
      <c r="L12" s="256">
        <v>72</v>
      </c>
      <c r="M12" s="218"/>
      <c r="N12" s="247"/>
      <c r="O12" s="218"/>
      <c r="P12" s="218"/>
      <c r="Q12" s="247"/>
      <c r="R12" s="247"/>
      <c r="S12" s="247"/>
      <c r="T12" s="257"/>
      <c r="U12" s="257"/>
      <c r="V12" s="257"/>
      <c r="X12" s="248"/>
      <c r="Y12" s="259"/>
    </row>
    <row r="13" spans="1:25" s="108" customFormat="1" ht="15" customHeight="1">
      <c r="A13" s="111"/>
      <c r="B13" s="111"/>
      <c r="C13" s="20">
        <v>2019</v>
      </c>
      <c r="D13" s="242">
        <f>SUM(E13:J13)+SUM('56_samb'!D12:I12)+SUM('56_samb_2'!D13:I13)</f>
        <v>4534</v>
      </c>
      <c r="E13" s="242">
        <f>SUM(E17,E21,E25,E29,E33,E37,E41,E45,E49,E53,E57,E61,E65,'56 (2)'!E13,'56 (2)'!E17,'56 (2)'!E21,'56 (2)'!E25,'56 (2)'!E29,'56 (2)'!E33,'56 (2)'!E37,'56 (2)'!E41,'56 (2)'!E45,'56 (2)'!E49,'56 (2)'!E53,'56 (2)'!E57,'56 (2)'!E61,'56 (2)'!E65)</f>
        <v>467</v>
      </c>
      <c r="F13" s="242">
        <f>SUM(F17,F21,F25,F29,F33,F37,F41,F45,F49,F53,F57,F61,F65,'56 (2)'!F13,'56 (2)'!F17,'56 (2)'!F21,'56 (2)'!F25,'56 (2)'!F29,'56 (2)'!F33,'56 (2)'!F37,'56 (2)'!F41,'56 (2)'!F45,'56 (2)'!F49,'56 (2)'!F53,'56 (2)'!F57,'56 (2)'!F61,'56 (2)'!F65)</f>
        <v>145</v>
      </c>
      <c r="G13" s="242">
        <f>SUM(G17,G21,G25,G29,G33,G37,G41,G45,G49,G53,G57,G61,G65,'56 (2)'!G13,'56 (2)'!G17,'56 (2)'!G21,'56 (2)'!G25,'56 (2)'!G29,'56 (2)'!G33,'56 (2)'!G37,'56 (2)'!G41,'56 (2)'!G45,'56 (2)'!G49,'56 (2)'!G53,'56 (2)'!G57,'56 (2)'!G61,'56 (2)'!G65)</f>
        <v>8</v>
      </c>
      <c r="H13" s="242">
        <f>SUM(H17,H21,H25,H29,H33,H37,H41,H45,H49,H53,H57,H61,H65,'56 (2)'!H13,'56 (2)'!H17,'56 (2)'!H21,'56 (2)'!H25,'56 (2)'!H29,'56 (2)'!H33,'56 (2)'!H37,'56 (2)'!H41,'56 (2)'!H45,'56 (2)'!H49,'56 (2)'!H53,'56 (2)'!H57,'56 (2)'!H61,'56 (2)'!H65)</f>
        <v>49</v>
      </c>
      <c r="I13" s="242">
        <f>SUM(I17,I21,I25,I29,I33,I37,I41,I45,I49,I53,I57,I61,I65,'56 (2)'!I13,'56 (2)'!I17,'56 (2)'!I21,'56 (2)'!I25,'56 (2)'!I29,'56 (2)'!I33,'56 (2)'!I37,'56 (2)'!I41,'56 (2)'!I45,'56 (2)'!I49,'56 (2)'!I53,'56 (2)'!I57,'56 (2)'!I61,'56 (2)'!I65)</f>
        <v>0</v>
      </c>
      <c r="J13" s="242">
        <f>SUM(J17,J21,J25,J29,J33,J37,J41,J45,J49,J53,J57,J61,J65,'56 (2)'!J13,'56 (2)'!J17,'56 (2)'!J21,'56 (2)'!J25,'56 (2)'!J29,'56 (2)'!J33,'56 (2)'!J37,'56 (2)'!J41,'56 (2)'!J45,'56 (2)'!J49,'56 (2)'!J53,'56 (2)'!J57,'56 (2)'!J61,'56 (2)'!J65)</f>
        <v>1</v>
      </c>
      <c r="K13" s="260"/>
      <c r="L13" s="260">
        <v>58</v>
      </c>
      <c r="M13" s="220"/>
      <c r="N13" s="250"/>
      <c r="O13" s="220"/>
      <c r="P13" s="220"/>
      <c r="Q13" s="250"/>
      <c r="R13" s="250"/>
      <c r="S13" s="250"/>
      <c r="T13" s="256"/>
      <c r="U13" s="256"/>
      <c r="V13" s="256"/>
      <c r="X13" s="248"/>
      <c r="Y13" s="259"/>
    </row>
    <row r="14" spans="1:25" s="108" customFormat="1" ht="15" customHeight="1">
      <c r="A14" s="111"/>
      <c r="B14" s="111"/>
      <c r="C14" s="20">
        <v>2020</v>
      </c>
      <c r="D14" s="242">
        <f>SUM(E14:J14)+SUM('56_samb'!D13:I13)+SUM('56_samb_2'!D14:I14)</f>
        <v>2927</v>
      </c>
      <c r="E14" s="242">
        <f>SUM(E18,E22,E26,E30,E34,E38,E42,E46,E50,E54,E58,E62,E66,'56 (2)'!E14,'56 (2)'!E18,'56 (2)'!E22,'56 (2)'!E26,'56 (2)'!E30,'56 (2)'!E34,'56 (2)'!E38,'56 (2)'!E42,'56 (2)'!E46,'56 (2)'!E50,'56 (2)'!E54,'56 (2)'!E58,'56 (2)'!E62,'56 (2)'!E66)</f>
        <v>419</v>
      </c>
      <c r="F14" s="242">
        <f>SUM(F18,F22,F26,F30,F34,F38,F42,F46,F50,F54,F58,F62,F66,'56 (2)'!F14,'56 (2)'!F18,'56 (2)'!F22,'56 (2)'!F26,'56 (2)'!F30,'56 (2)'!F34,'56 (2)'!F38,'56 (2)'!F42,'56 (2)'!F46,'56 (2)'!F50,'56 (2)'!F54,'56 (2)'!F58,'56 (2)'!F62,'56 (2)'!F66)</f>
        <v>173</v>
      </c>
      <c r="G14" s="242">
        <f>SUM(G18,G22,G26,G30,G34,G38,G42,G46,G50,G54,G58,G62,G66,'56 (2)'!G14,'56 (2)'!G18,'56 (2)'!G22,'56 (2)'!G26,'56 (2)'!G30,'56 (2)'!G34,'56 (2)'!G38,'56 (2)'!G42,'56 (2)'!G46,'56 (2)'!G50,'56 (2)'!G54,'56 (2)'!G58,'56 (2)'!G62,'56 (2)'!G66)</f>
        <v>7</v>
      </c>
      <c r="H14" s="242">
        <f>SUM(H18,H22,H26,H30,H34,H38,H42,H46,H50,H54,H58,H62,H66,'56 (2)'!H14,'56 (2)'!H18,'56 (2)'!H22,'56 (2)'!H26,'56 (2)'!H30,'56 (2)'!H34,'56 (2)'!H38,'56 (2)'!H42,'56 (2)'!H46,'56 (2)'!H50,'56 (2)'!H54,'56 (2)'!H58,'56 (2)'!H62,'56 (2)'!H66)</f>
        <v>42</v>
      </c>
      <c r="I14" s="242">
        <f>SUM(I18,I22,I26,I30,I34,I38,I42,I46,I50,I54,I58,I62,I66,'56 (2)'!I14,'56 (2)'!I18,'56 (2)'!I22,'56 (2)'!I26,'56 (2)'!I30,'56 (2)'!I34,'56 (2)'!I38,'56 (2)'!I42,'56 (2)'!I46,'56 (2)'!I50,'56 (2)'!I54,'56 (2)'!I58,'56 (2)'!I62,'56 (2)'!I66)</f>
        <v>0</v>
      </c>
      <c r="J14" s="242">
        <f>SUM(J18,J22,J26,J30,J34,J38,J42,J46,J50,J54,J58,J62,J66,'56 (2)'!J14,'56 (2)'!J18,'56 (2)'!J22,'56 (2)'!J26,'56 (2)'!J30,'56 (2)'!J34,'56 (2)'!J38,'56 (2)'!J42,'56 (2)'!J46,'56 (2)'!J50,'56 (2)'!J54,'56 (2)'!J58,'56 (2)'!J62,'56 (2)'!J66)</f>
        <v>0</v>
      </c>
      <c r="K14" s="260"/>
      <c r="L14" s="260"/>
      <c r="M14" s="220"/>
      <c r="N14" s="250"/>
      <c r="O14" s="220"/>
      <c r="P14" s="220"/>
      <c r="Q14" s="250"/>
      <c r="R14" s="250"/>
      <c r="S14" s="250"/>
      <c r="T14" s="256"/>
      <c r="U14" s="256"/>
      <c r="V14" s="256"/>
      <c r="X14" s="248"/>
      <c r="Y14" s="259"/>
    </row>
    <row r="15" spans="1:25" s="220" customFormat="1" ht="8.15" customHeight="1">
      <c r="A15" s="111"/>
      <c r="B15" s="111"/>
      <c r="C15" s="2"/>
      <c r="D15" s="205"/>
      <c r="E15" s="204"/>
      <c r="F15" s="204"/>
      <c r="G15" s="204"/>
      <c r="H15" s="204"/>
      <c r="I15" s="204"/>
      <c r="J15" s="204"/>
      <c r="K15" s="246"/>
      <c r="L15" s="246"/>
      <c r="N15" s="246"/>
      <c r="Q15" s="246"/>
      <c r="R15" s="246"/>
      <c r="S15" s="246"/>
      <c r="T15" s="246"/>
      <c r="U15" s="246"/>
      <c r="V15" s="246"/>
      <c r="X15" s="248"/>
      <c r="Y15" s="254"/>
    </row>
    <row r="16" spans="1:25" s="218" customFormat="1" ht="15" customHeight="1">
      <c r="A16" s="203" t="s">
        <v>300</v>
      </c>
      <c r="B16" s="203"/>
      <c r="C16" s="2">
        <v>2018</v>
      </c>
      <c r="D16" s="205">
        <f>SUM(E16:J16)+SUM('56_samb'!D15:I15)+SUM('56_samb_2'!D16:I16)</f>
        <v>121</v>
      </c>
      <c r="E16" s="204">
        <v>34</v>
      </c>
      <c r="F16" s="204">
        <v>13</v>
      </c>
      <c r="G16" s="204">
        <v>3</v>
      </c>
      <c r="H16" s="204">
        <v>5</v>
      </c>
      <c r="I16" s="204">
        <v>0</v>
      </c>
      <c r="J16" s="204">
        <v>0</v>
      </c>
      <c r="K16" s="246"/>
      <c r="L16" s="246">
        <v>4</v>
      </c>
      <c r="N16" s="246"/>
      <c r="Q16" s="246"/>
      <c r="R16" s="246"/>
      <c r="S16" s="246"/>
      <c r="T16" s="246"/>
      <c r="U16" s="246"/>
      <c r="V16" s="246"/>
      <c r="X16" s="248"/>
      <c r="Y16" s="254"/>
    </row>
    <row r="17" spans="1:25" s="218" customFormat="1" ht="15" customHeight="1">
      <c r="A17" s="203"/>
      <c r="B17" s="203"/>
      <c r="C17" s="2">
        <v>2019</v>
      </c>
      <c r="D17" s="205">
        <f>SUM(E17:J17)+SUM('56_samb'!D16:I16)+SUM('56_samb_2'!D17:I17)</f>
        <v>311</v>
      </c>
      <c r="E17" s="204">
        <v>58</v>
      </c>
      <c r="F17" s="204">
        <v>12</v>
      </c>
      <c r="G17" s="204">
        <v>2</v>
      </c>
      <c r="H17" s="204">
        <v>6</v>
      </c>
      <c r="I17" s="204">
        <v>0</v>
      </c>
      <c r="J17" s="205">
        <v>0</v>
      </c>
      <c r="K17" s="246"/>
      <c r="L17" s="246">
        <v>5</v>
      </c>
      <c r="N17" s="246"/>
      <c r="Q17" s="246"/>
      <c r="R17" s="246"/>
      <c r="S17" s="246"/>
      <c r="T17" s="246"/>
      <c r="U17" s="246"/>
      <c r="V17" s="246"/>
      <c r="X17" s="248"/>
      <c r="Y17" s="254"/>
    </row>
    <row r="18" spans="1:25" s="218" customFormat="1" ht="15" customHeight="1">
      <c r="A18" s="203"/>
      <c r="B18" s="203"/>
      <c r="C18" s="2">
        <v>2020</v>
      </c>
      <c r="D18" s="205">
        <f>SUM(E18:J18)+SUM('56_samb'!D17:I17)+SUM('56_samb_2'!D18:I18)</f>
        <v>158</v>
      </c>
      <c r="E18" s="204">
        <v>30</v>
      </c>
      <c r="F18" s="204">
        <v>17</v>
      </c>
      <c r="G18" s="204">
        <v>1</v>
      </c>
      <c r="H18" s="204">
        <v>2</v>
      </c>
      <c r="I18" s="204">
        <v>0</v>
      </c>
      <c r="J18" s="205">
        <v>0</v>
      </c>
      <c r="K18" s="246"/>
      <c r="L18" s="246">
        <v>6</v>
      </c>
      <c r="N18" s="247"/>
      <c r="Q18" s="247"/>
      <c r="R18" s="247"/>
      <c r="S18" s="247"/>
      <c r="T18" s="247"/>
      <c r="U18" s="247"/>
      <c r="V18" s="247"/>
      <c r="X18" s="248"/>
      <c r="Y18" s="254"/>
    </row>
    <row r="19" spans="1:25" s="218" customFormat="1" ht="8.15" customHeight="1">
      <c r="A19" s="203"/>
      <c r="B19" s="203"/>
      <c r="C19" s="2"/>
      <c r="D19" s="205"/>
      <c r="E19" s="204"/>
      <c r="F19" s="204"/>
      <c r="G19" s="204"/>
      <c r="H19" s="204"/>
      <c r="I19" s="204"/>
      <c r="J19" s="205"/>
      <c r="K19" s="246"/>
      <c r="L19" s="246"/>
      <c r="N19" s="247"/>
      <c r="Q19" s="247"/>
      <c r="R19" s="247"/>
      <c r="S19" s="247"/>
      <c r="T19" s="247"/>
      <c r="U19" s="247"/>
      <c r="V19" s="247"/>
      <c r="X19" s="248"/>
      <c r="Y19" s="254"/>
    </row>
    <row r="20" spans="1:25" s="218" customFormat="1" ht="15" customHeight="1">
      <c r="A20" s="203" t="s">
        <v>301</v>
      </c>
      <c r="B20" s="203"/>
      <c r="C20" s="2">
        <v>2018</v>
      </c>
      <c r="D20" s="205">
        <f>SUM(E20:J20)+SUM('56_samb'!D19:I19)+SUM('56_samb_2'!D20:I20)</f>
        <v>62</v>
      </c>
      <c r="E20" s="204">
        <v>27</v>
      </c>
      <c r="F20" s="204">
        <v>7</v>
      </c>
      <c r="G20" s="204">
        <v>0</v>
      </c>
      <c r="H20" s="204">
        <v>0</v>
      </c>
      <c r="I20" s="204">
        <v>0</v>
      </c>
      <c r="J20" s="205">
        <v>0</v>
      </c>
      <c r="K20" s="246"/>
      <c r="L20" s="249">
        <v>2</v>
      </c>
      <c r="N20" s="247"/>
      <c r="Q20" s="247"/>
      <c r="R20" s="247"/>
      <c r="S20" s="247"/>
      <c r="T20" s="247"/>
      <c r="U20" s="247"/>
      <c r="V20" s="247"/>
      <c r="X20" s="248"/>
      <c r="Y20" s="254"/>
    </row>
    <row r="21" spans="1:25" s="218" customFormat="1" ht="15" customHeight="1">
      <c r="A21" s="203"/>
      <c r="B21" s="203"/>
      <c r="C21" s="2">
        <v>2019</v>
      </c>
      <c r="D21" s="205">
        <f>SUM(E21:J21)+SUM('56_samb'!D20:I20)+SUM('56_samb_2'!D21:I21)</f>
        <v>147</v>
      </c>
      <c r="E21" s="204">
        <v>34</v>
      </c>
      <c r="F21" s="204">
        <v>2</v>
      </c>
      <c r="G21" s="204">
        <v>0</v>
      </c>
      <c r="H21" s="204">
        <v>2</v>
      </c>
      <c r="I21" s="204">
        <v>0</v>
      </c>
      <c r="J21" s="205">
        <v>1</v>
      </c>
      <c r="K21" s="249"/>
      <c r="L21" s="249">
        <v>0</v>
      </c>
      <c r="N21" s="250"/>
      <c r="Q21" s="250"/>
      <c r="R21" s="250"/>
      <c r="S21" s="250"/>
      <c r="T21" s="250"/>
      <c r="U21" s="250"/>
      <c r="V21" s="250"/>
      <c r="X21" s="248"/>
      <c r="Y21" s="254"/>
    </row>
    <row r="22" spans="1:25" s="218" customFormat="1" ht="15" customHeight="1">
      <c r="A22" s="203"/>
      <c r="B22" s="203"/>
      <c r="C22" s="2">
        <v>2020</v>
      </c>
      <c r="D22" s="205">
        <f>SUM(E22:J22)+SUM('56_samb'!D21:I21)+SUM('56_samb_2'!D22:I22)</f>
        <v>84</v>
      </c>
      <c r="E22" s="204">
        <v>29</v>
      </c>
      <c r="F22" s="204">
        <v>10</v>
      </c>
      <c r="G22" s="204">
        <v>1</v>
      </c>
      <c r="H22" s="204">
        <v>1</v>
      </c>
      <c r="I22" s="204">
        <v>0</v>
      </c>
      <c r="J22" s="205">
        <v>0</v>
      </c>
      <c r="K22" s="249"/>
      <c r="L22" s="249">
        <v>2</v>
      </c>
      <c r="N22" s="250"/>
      <c r="Q22" s="250"/>
      <c r="R22" s="250"/>
      <c r="S22" s="250"/>
      <c r="T22" s="250"/>
      <c r="U22" s="250"/>
      <c r="V22" s="250"/>
      <c r="X22" s="248"/>
      <c r="Y22" s="221"/>
    </row>
    <row r="23" spans="1:25" s="218" customFormat="1" ht="8.15" customHeight="1">
      <c r="A23" s="203"/>
      <c r="B23" s="203"/>
      <c r="C23" s="2"/>
      <c r="D23" s="205"/>
      <c r="E23" s="204"/>
      <c r="F23" s="204"/>
      <c r="G23" s="204"/>
      <c r="H23" s="204"/>
      <c r="I23" s="204"/>
      <c r="J23" s="204"/>
      <c r="K23" s="249"/>
      <c r="L23" s="249"/>
      <c r="N23" s="250"/>
      <c r="Q23" s="250"/>
      <c r="R23" s="250"/>
      <c r="S23" s="250"/>
      <c r="T23" s="250"/>
      <c r="U23" s="250"/>
      <c r="V23" s="250"/>
      <c r="X23" s="248"/>
      <c r="Y23" s="221"/>
    </row>
    <row r="24" spans="1:25" s="218" customFormat="1" ht="15" customHeight="1">
      <c r="A24" s="203" t="s">
        <v>302</v>
      </c>
      <c r="B24" s="203"/>
      <c r="C24" s="2">
        <v>2018</v>
      </c>
      <c r="D24" s="205">
        <f>SUM(E24:J24)+SUM('56_samb'!D23:I23)+SUM('56_samb_2'!D24:I24)</f>
        <v>65</v>
      </c>
      <c r="E24" s="204">
        <v>27</v>
      </c>
      <c r="F24" s="204">
        <v>12</v>
      </c>
      <c r="G24" s="204">
        <v>1</v>
      </c>
      <c r="H24" s="204">
        <v>0</v>
      </c>
      <c r="I24" s="204">
        <v>0</v>
      </c>
      <c r="J24" s="204">
        <v>0</v>
      </c>
      <c r="K24" s="249"/>
      <c r="L24" s="246">
        <v>1</v>
      </c>
      <c r="N24" s="250"/>
      <c r="Q24" s="250"/>
      <c r="R24" s="249"/>
      <c r="S24" s="250"/>
      <c r="T24" s="250"/>
      <c r="U24" s="250"/>
      <c r="V24" s="250"/>
      <c r="X24" s="248"/>
      <c r="Y24" s="221"/>
    </row>
    <row r="25" spans="1:25" s="218" customFormat="1" ht="15" customHeight="1">
      <c r="A25" s="203"/>
      <c r="B25" s="203"/>
      <c r="C25" s="2">
        <v>2019</v>
      </c>
      <c r="D25" s="205">
        <f>SUM(E25:J25)+SUM('56_samb'!D24:I24)+SUM('56_samb_2'!D25:I25)</f>
        <v>121</v>
      </c>
      <c r="E25" s="204">
        <v>21</v>
      </c>
      <c r="F25" s="204">
        <v>6</v>
      </c>
      <c r="G25" s="204">
        <v>0</v>
      </c>
      <c r="H25" s="204">
        <v>2</v>
      </c>
      <c r="I25" s="204">
        <v>0</v>
      </c>
      <c r="J25" s="205">
        <v>0</v>
      </c>
      <c r="K25" s="246"/>
      <c r="L25" s="246">
        <v>0</v>
      </c>
      <c r="N25" s="246"/>
      <c r="Q25" s="246"/>
      <c r="R25" s="246"/>
      <c r="S25" s="246"/>
      <c r="T25" s="246"/>
      <c r="U25" s="246"/>
      <c r="V25" s="246"/>
      <c r="X25" s="248"/>
      <c r="Y25" s="221"/>
    </row>
    <row r="26" spans="1:25" s="218" customFormat="1" ht="15" customHeight="1">
      <c r="A26" s="203"/>
      <c r="B26" s="203"/>
      <c r="C26" s="2">
        <v>2020</v>
      </c>
      <c r="D26" s="205">
        <f>SUM(E26:J26)+SUM('56_samb'!D25:I25)+SUM('56_samb_2'!D26:I26)</f>
        <v>100</v>
      </c>
      <c r="E26" s="204">
        <v>20</v>
      </c>
      <c r="F26" s="204">
        <v>5</v>
      </c>
      <c r="G26" s="204">
        <v>0</v>
      </c>
      <c r="H26" s="204">
        <v>1</v>
      </c>
      <c r="I26" s="204">
        <v>0</v>
      </c>
      <c r="J26" s="205">
        <v>0</v>
      </c>
      <c r="K26" s="246"/>
      <c r="L26" s="246">
        <v>2</v>
      </c>
      <c r="N26" s="247"/>
      <c r="Q26" s="247"/>
      <c r="R26" s="247"/>
      <c r="S26" s="247"/>
      <c r="T26" s="247"/>
      <c r="U26" s="247"/>
      <c r="V26" s="247"/>
      <c r="X26" s="248"/>
      <c r="Y26" s="221"/>
    </row>
    <row r="27" spans="1:25" s="218" customFormat="1" ht="8.15" customHeight="1">
      <c r="A27" s="203"/>
      <c r="B27" s="203"/>
      <c r="C27" s="2"/>
      <c r="D27" s="205"/>
      <c r="E27" s="204"/>
      <c r="F27" s="204"/>
      <c r="G27" s="204"/>
      <c r="H27" s="204"/>
      <c r="I27" s="204"/>
      <c r="J27" s="205"/>
      <c r="K27" s="246"/>
      <c r="L27" s="246"/>
      <c r="N27" s="247"/>
      <c r="Q27" s="247"/>
      <c r="R27" s="247"/>
      <c r="S27" s="247"/>
      <c r="T27" s="247"/>
      <c r="U27" s="247"/>
      <c r="V27" s="247"/>
      <c r="X27" s="248"/>
      <c r="Y27" s="221"/>
    </row>
    <row r="28" spans="1:25" s="218" customFormat="1" ht="15" customHeight="1">
      <c r="A28" s="203" t="s">
        <v>303</v>
      </c>
      <c r="B28" s="203"/>
      <c r="C28" s="2">
        <v>2018</v>
      </c>
      <c r="D28" s="205">
        <f>SUM(E28:J28)+SUM('56_samb'!D27:I27)+SUM('56_samb_2'!D28:I28)</f>
        <v>113</v>
      </c>
      <c r="E28" s="204">
        <v>27</v>
      </c>
      <c r="F28" s="204">
        <v>9</v>
      </c>
      <c r="G28" s="204">
        <v>4</v>
      </c>
      <c r="H28" s="204">
        <v>10</v>
      </c>
      <c r="I28" s="204">
        <v>0</v>
      </c>
      <c r="J28" s="205">
        <v>0</v>
      </c>
      <c r="K28" s="246"/>
      <c r="L28" s="249">
        <v>11</v>
      </c>
      <c r="N28" s="247"/>
      <c r="Q28" s="247"/>
      <c r="R28" s="247"/>
      <c r="S28" s="247"/>
      <c r="T28" s="247"/>
      <c r="U28" s="247"/>
      <c r="V28" s="247"/>
      <c r="X28" s="248"/>
      <c r="Y28" s="221"/>
    </row>
    <row r="29" spans="1:25" s="218" customFormat="1" ht="15" customHeight="1">
      <c r="A29" s="203"/>
      <c r="B29" s="203"/>
      <c r="C29" s="2">
        <v>2019</v>
      </c>
      <c r="D29" s="205">
        <f>SUM(E29:J29)+SUM('56_samb'!D28:I28)+SUM('56_samb_2'!D29:I29)</f>
        <v>353</v>
      </c>
      <c r="E29" s="204">
        <v>39</v>
      </c>
      <c r="F29" s="204">
        <v>15</v>
      </c>
      <c r="G29" s="204">
        <v>0</v>
      </c>
      <c r="H29" s="204">
        <v>4</v>
      </c>
      <c r="I29" s="204">
        <v>0</v>
      </c>
      <c r="J29" s="205">
        <v>0</v>
      </c>
      <c r="K29" s="249"/>
      <c r="L29" s="249">
        <v>10</v>
      </c>
      <c r="N29" s="250"/>
      <c r="Q29" s="250"/>
      <c r="R29" s="250"/>
      <c r="S29" s="250"/>
      <c r="T29" s="250"/>
      <c r="U29" s="250"/>
      <c r="V29" s="250"/>
      <c r="X29" s="248"/>
      <c r="Y29" s="221"/>
    </row>
    <row r="30" spans="1:25" s="218" customFormat="1" ht="15" customHeight="1">
      <c r="A30" s="203"/>
      <c r="B30" s="203"/>
      <c r="C30" s="2">
        <v>2020</v>
      </c>
      <c r="D30" s="205">
        <f>SUM(E30:J30)+SUM('56_samb'!D29:I29)+SUM('56_samb_2'!D30:I30)</f>
        <v>244</v>
      </c>
      <c r="E30" s="204">
        <v>27</v>
      </c>
      <c r="F30" s="204">
        <v>9</v>
      </c>
      <c r="G30" s="204">
        <v>1</v>
      </c>
      <c r="H30" s="204">
        <v>3</v>
      </c>
      <c r="I30" s="204">
        <v>0</v>
      </c>
      <c r="J30" s="205">
        <v>0</v>
      </c>
      <c r="K30" s="249"/>
      <c r="L30" s="249">
        <v>4</v>
      </c>
      <c r="N30" s="250"/>
      <c r="Q30" s="250"/>
      <c r="R30" s="250"/>
      <c r="S30" s="250"/>
      <c r="T30" s="250"/>
      <c r="U30" s="250"/>
      <c r="V30" s="247"/>
      <c r="X30" s="248"/>
      <c r="Y30" s="221"/>
    </row>
    <row r="31" spans="1:25" s="218" customFormat="1" ht="8.15" customHeight="1">
      <c r="A31" s="203"/>
      <c r="B31" s="203"/>
      <c r="C31" s="2"/>
      <c r="D31" s="205"/>
      <c r="E31" s="204"/>
      <c r="F31" s="204"/>
      <c r="G31" s="204"/>
      <c r="H31" s="204"/>
      <c r="I31" s="204"/>
      <c r="J31" s="204"/>
      <c r="K31" s="249"/>
      <c r="L31" s="249"/>
      <c r="N31" s="250"/>
      <c r="Q31" s="250"/>
      <c r="R31" s="250"/>
      <c r="S31" s="250"/>
      <c r="T31" s="250"/>
      <c r="U31" s="250"/>
      <c r="V31" s="250"/>
      <c r="X31" s="248"/>
      <c r="Y31" s="221"/>
    </row>
    <row r="32" spans="1:25" s="218" customFormat="1" ht="15" customHeight="1">
      <c r="A32" s="203" t="s">
        <v>304</v>
      </c>
      <c r="B32" s="203"/>
      <c r="C32" s="2">
        <v>2018</v>
      </c>
      <c r="D32" s="205">
        <f>SUM(E32:J32)+SUM('56_samb'!D31:I31)+SUM('56_samb_2'!D32:I32)</f>
        <v>28</v>
      </c>
      <c r="E32" s="204">
        <v>18</v>
      </c>
      <c r="F32" s="204">
        <v>3</v>
      </c>
      <c r="G32" s="204">
        <v>0</v>
      </c>
      <c r="H32" s="204">
        <v>3</v>
      </c>
      <c r="I32" s="204">
        <v>0</v>
      </c>
      <c r="J32" s="204">
        <v>0</v>
      </c>
      <c r="K32" s="249"/>
      <c r="L32" s="246">
        <v>1</v>
      </c>
      <c r="N32" s="250"/>
      <c r="Q32" s="250"/>
      <c r="R32" s="250"/>
      <c r="S32" s="250"/>
      <c r="T32" s="250"/>
      <c r="U32" s="250"/>
      <c r="V32" s="250"/>
      <c r="X32" s="248"/>
      <c r="Y32" s="221"/>
    </row>
    <row r="33" spans="1:25" s="218" customFormat="1" ht="15" customHeight="1">
      <c r="A33" s="203"/>
      <c r="B33" s="203"/>
      <c r="C33" s="2">
        <v>2019</v>
      </c>
      <c r="D33" s="205">
        <f>SUM(E33:J33)+SUM('56_samb'!D32:I32)+SUM('56_samb_2'!D33:I33)</f>
        <v>52</v>
      </c>
      <c r="E33" s="204">
        <v>15</v>
      </c>
      <c r="F33" s="204">
        <v>2</v>
      </c>
      <c r="G33" s="204">
        <v>0</v>
      </c>
      <c r="H33" s="204">
        <v>0</v>
      </c>
      <c r="I33" s="204">
        <v>0</v>
      </c>
      <c r="J33" s="205">
        <v>0</v>
      </c>
      <c r="K33" s="246"/>
      <c r="L33" s="246">
        <v>3</v>
      </c>
      <c r="N33" s="246"/>
      <c r="Q33" s="246"/>
      <c r="R33" s="246"/>
      <c r="S33" s="246"/>
      <c r="T33" s="246"/>
      <c r="U33" s="246"/>
      <c r="V33" s="246"/>
      <c r="X33" s="248"/>
      <c r="Y33" s="221"/>
    </row>
    <row r="34" spans="1:25" s="218" customFormat="1" ht="15" customHeight="1">
      <c r="A34" s="203"/>
      <c r="B34" s="203"/>
      <c r="C34" s="2">
        <v>2020</v>
      </c>
      <c r="D34" s="205">
        <f>SUM(E34:J34)+SUM('56_samb'!D33:I33)+SUM('56_samb_2'!D34:I34)</f>
        <v>34</v>
      </c>
      <c r="E34" s="204">
        <v>13</v>
      </c>
      <c r="F34" s="204">
        <v>0</v>
      </c>
      <c r="G34" s="204">
        <v>0</v>
      </c>
      <c r="H34" s="204">
        <v>0</v>
      </c>
      <c r="I34" s="204">
        <v>0</v>
      </c>
      <c r="J34" s="205">
        <v>0</v>
      </c>
      <c r="K34" s="246"/>
      <c r="L34" s="246">
        <v>0</v>
      </c>
      <c r="N34" s="247"/>
      <c r="Q34" s="247"/>
      <c r="R34" s="247"/>
      <c r="S34" s="247"/>
      <c r="T34" s="247"/>
      <c r="U34" s="247"/>
      <c r="V34" s="247"/>
      <c r="X34" s="248"/>
      <c r="Y34" s="221"/>
    </row>
    <row r="35" spans="1:25" s="218" customFormat="1" ht="8.15" customHeight="1">
      <c r="A35" s="203"/>
      <c r="B35" s="203"/>
      <c r="C35" s="2"/>
      <c r="D35" s="205"/>
      <c r="E35" s="204"/>
      <c r="F35" s="204"/>
      <c r="G35" s="204"/>
      <c r="H35" s="204"/>
      <c r="I35" s="204"/>
      <c r="J35" s="205"/>
      <c r="K35" s="246"/>
      <c r="L35" s="246"/>
      <c r="N35" s="247"/>
      <c r="Q35" s="247"/>
      <c r="R35" s="247"/>
      <c r="S35" s="247"/>
      <c r="T35" s="247"/>
      <c r="U35" s="247"/>
      <c r="V35" s="247"/>
      <c r="X35" s="248"/>
      <c r="Y35" s="221"/>
    </row>
    <row r="36" spans="1:25" s="218" customFormat="1" ht="15" customHeight="1">
      <c r="A36" s="203" t="s">
        <v>305</v>
      </c>
      <c r="B36" s="203"/>
      <c r="C36" s="2">
        <v>2018</v>
      </c>
      <c r="D36" s="261">
        <f>SUM(E36:J36)+SUM('56_samb'!D35:I35)+SUM('56_samb_2'!D36:I36)</f>
        <v>18</v>
      </c>
      <c r="E36" s="204">
        <v>7</v>
      </c>
      <c r="F36" s="204">
        <v>1</v>
      </c>
      <c r="G36" s="204">
        <v>0</v>
      </c>
      <c r="H36" s="204">
        <v>0</v>
      </c>
      <c r="I36" s="204">
        <v>0</v>
      </c>
      <c r="J36" s="205">
        <v>0</v>
      </c>
      <c r="K36" s="246"/>
      <c r="L36" s="249">
        <v>0</v>
      </c>
      <c r="N36" s="247"/>
      <c r="Q36" s="247"/>
      <c r="R36" s="247"/>
      <c r="S36" s="247"/>
      <c r="T36" s="247"/>
      <c r="U36" s="247"/>
      <c r="V36" s="247"/>
      <c r="X36" s="248"/>
      <c r="Y36" s="221"/>
    </row>
    <row r="37" spans="1:25" s="218" customFormat="1" ht="15" customHeight="1">
      <c r="A37" s="203"/>
      <c r="B37" s="203"/>
      <c r="C37" s="2">
        <v>2019</v>
      </c>
      <c r="D37" s="261">
        <f>SUM(E37:J37)+SUM('56_samb'!D36:I36)+SUM('56_samb_2'!D37:I37)</f>
        <v>38</v>
      </c>
      <c r="E37" s="204">
        <v>9</v>
      </c>
      <c r="F37" s="204">
        <v>5</v>
      </c>
      <c r="G37" s="204">
        <v>0</v>
      </c>
      <c r="H37" s="204">
        <v>0</v>
      </c>
      <c r="I37" s="204">
        <v>0</v>
      </c>
      <c r="J37" s="205">
        <v>0</v>
      </c>
      <c r="K37" s="249"/>
      <c r="L37" s="249">
        <v>0</v>
      </c>
      <c r="N37" s="250"/>
      <c r="Q37" s="250"/>
      <c r="R37" s="250"/>
      <c r="S37" s="250"/>
      <c r="T37" s="250"/>
      <c r="U37" s="250"/>
      <c r="V37" s="250"/>
      <c r="X37" s="248"/>
      <c r="Y37" s="221"/>
    </row>
    <row r="38" spans="1:25" s="218" customFormat="1" ht="15" customHeight="1">
      <c r="A38" s="203"/>
      <c r="B38" s="203"/>
      <c r="C38" s="2">
        <v>2020</v>
      </c>
      <c r="D38" s="247">
        <f>SUM(E38:J38)+SUM('56_samb'!D37:I37)+SUM('56_samb_2'!D38:I38)</f>
        <v>10</v>
      </c>
      <c r="E38" s="204">
        <v>4</v>
      </c>
      <c r="F38" s="204">
        <v>1</v>
      </c>
      <c r="G38" s="204">
        <v>0</v>
      </c>
      <c r="H38" s="204">
        <v>0</v>
      </c>
      <c r="I38" s="204">
        <v>0</v>
      </c>
      <c r="J38" s="205">
        <v>0</v>
      </c>
      <c r="K38" s="249"/>
      <c r="L38" s="249">
        <v>0</v>
      </c>
      <c r="N38" s="250"/>
      <c r="Q38" s="250"/>
      <c r="R38" s="250"/>
      <c r="S38" s="250"/>
      <c r="T38" s="250"/>
      <c r="U38" s="250"/>
      <c r="V38" s="247"/>
      <c r="X38" s="248"/>
      <c r="Y38" s="221"/>
    </row>
    <row r="39" spans="1:25" s="218" customFormat="1" ht="8.15" customHeight="1">
      <c r="A39" s="203"/>
      <c r="B39" s="203"/>
      <c r="C39" s="2"/>
      <c r="D39" s="205"/>
      <c r="E39" s="204"/>
      <c r="F39" s="204"/>
      <c r="G39" s="204"/>
      <c r="H39" s="204"/>
      <c r="I39" s="204"/>
      <c r="J39" s="204"/>
      <c r="K39" s="249"/>
      <c r="L39" s="249"/>
      <c r="N39" s="250"/>
      <c r="Q39" s="250"/>
      <c r="R39" s="250"/>
      <c r="S39" s="250"/>
      <c r="T39" s="250"/>
      <c r="U39" s="250"/>
      <c r="V39" s="250"/>
      <c r="X39" s="248"/>
      <c r="Y39" s="221"/>
    </row>
    <row r="40" spans="1:25" s="218" customFormat="1" ht="15" customHeight="1">
      <c r="A40" s="203" t="s">
        <v>306</v>
      </c>
      <c r="B40" s="203"/>
      <c r="C40" s="2">
        <v>2018</v>
      </c>
      <c r="D40" s="205">
        <f>SUM(E40:J40)+SUM('56_samb'!D39:I39)+SUM('56_samb_2'!D40:I40)</f>
        <v>316</v>
      </c>
      <c r="E40" s="204">
        <v>70</v>
      </c>
      <c r="F40" s="204">
        <v>42</v>
      </c>
      <c r="G40" s="204">
        <v>0</v>
      </c>
      <c r="H40" s="204">
        <v>23</v>
      </c>
      <c r="I40" s="204">
        <v>0</v>
      </c>
      <c r="J40" s="204">
        <v>0</v>
      </c>
      <c r="K40" s="249"/>
      <c r="L40" s="246">
        <v>25</v>
      </c>
      <c r="N40" s="250"/>
      <c r="Q40" s="250"/>
      <c r="R40" s="250"/>
      <c r="S40" s="250"/>
      <c r="T40" s="250"/>
      <c r="U40" s="250"/>
      <c r="V40" s="250"/>
      <c r="X40" s="248"/>
      <c r="Y40" s="221"/>
    </row>
    <row r="41" spans="1:25" s="218" customFormat="1" ht="15" customHeight="1">
      <c r="A41" s="203"/>
      <c r="B41" s="203"/>
      <c r="C41" s="2">
        <v>2019</v>
      </c>
      <c r="D41" s="205">
        <f>SUM(E41:J41)+SUM('56_samb'!D40:I40)+SUM('56_samb_2'!D41:I41)</f>
        <v>702</v>
      </c>
      <c r="E41" s="204">
        <v>60</v>
      </c>
      <c r="F41" s="204">
        <v>31</v>
      </c>
      <c r="G41" s="204">
        <v>1</v>
      </c>
      <c r="H41" s="204">
        <v>13</v>
      </c>
      <c r="I41" s="204">
        <v>0</v>
      </c>
      <c r="J41" s="205">
        <v>0</v>
      </c>
      <c r="K41" s="246"/>
      <c r="L41" s="246">
        <v>23</v>
      </c>
      <c r="N41" s="246"/>
      <c r="Q41" s="246"/>
      <c r="R41" s="246"/>
      <c r="S41" s="246"/>
      <c r="T41" s="246"/>
      <c r="U41" s="246"/>
      <c r="V41" s="246"/>
      <c r="X41" s="248"/>
      <c r="Y41" s="221"/>
    </row>
    <row r="42" spans="1:25" s="218" customFormat="1" ht="15" customHeight="1">
      <c r="A42" s="203"/>
      <c r="B42" s="203"/>
      <c r="C42" s="2">
        <v>2020</v>
      </c>
      <c r="D42" s="205">
        <f>SUM(E42:J42)+SUM('56_samb'!D41:I41)+SUM('56_samb_2'!D42:I42)</f>
        <v>519</v>
      </c>
      <c r="E42" s="204">
        <v>56</v>
      </c>
      <c r="F42" s="204">
        <v>46</v>
      </c>
      <c r="G42" s="204">
        <v>1</v>
      </c>
      <c r="H42" s="204">
        <v>16</v>
      </c>
      <c r="I42" s="204">
        <v>0</v>
      </c>
      <c r="J42" s="205">
        <v>0</v>
      </c>
      <c r="K42" s="246"/>
      <c r="L42" s="246">
        <v>13</v>
      </c>
      <c r="N42" s="247"/>
      <c r="Q42" s="247"/>
      <c r="R42" s="247"/>
      <c r="S42" s="247"/>
      <c r="T42" s="247"/>
      <c r="U42" s="247"/>
      <c r="V42" s="247"/>
      <c r="X42" s="248"/>
      <c r="Y42" s="221"/>
    </row>
    <row r="43" spans="1:25" s="218" customFormat="1" ht="8.15" customHeight="1">
      <c r="A43" s="203"/>
      <c r="B43" s="203"/>
      <c r="C43" s="2"/>
      <c r="D43" s="205"/>
      <c r="E43" s="204"/>
      <c r="F43" s="204"/>
      <c r="G43" s="204"/>
      <c r="H43" s="204"/>
      <c r="I43" s="204"/>
      <c r="J43" s="205"/>
      <c r="K43" s="246"/>
      <c r="L43" s="246"/>
      <c r="N43" s="247"/>
      <c r="Q43" s="247"/>
      <c r="R43" s="247"/>
      <c r="S43" s="247"/>
      <c r="T43" s="247"/>
      <c r="U43" s="247"/>
      <c r="V43" s="247"/>
      <c r="X43" s="248"/>
      <c r="Y43" s="221"/>
    </row>
    <row r="44" spans="1:25" s="218" customFormat="1" ht="15" customHeight="1">
      <c r="A44" s="203" t="s">
        <v>307</v>
      </c>
      <c r="B44" s="203"/>
      <c r="C44" s="2">
        <v>2018</v>
      </c>
      <c r="D44" s="205">
        <f>SUM(E44:J44)+SUM('56_samb'!D43:I43)+SUM('56_samb_2'!D44:I44)</f>
        <v>96</v>
      </c>
      <c r="E44" s="204">
        <v>18</v>
      </c>
      <c r="F44" s="204">
        <v>2</v>
      </c>
      <c r="G44" s="204">
        <v>0</v>
      </c>
      <c r="H44" s="204">
        <v>1</v>
      </c>
      <c r="I44" s="204">
        <v>0</v>
      </c>
      <c r="J44" s="205">
        <v>0</v>
      </c>
      <c r="K44" s="246"/>
      <c r="L44" s="249">
        <v>0</v>
      </c>
      <c r="N44" s="247"/>
      <c r="Q44" s="247"/>
      <c r="R44" s="247"/>
      <c r="S44" s="247"/>
      <c r="T44" s="247"/>
      <c r="U44" s="247"/>
      <c r="V44" s="247"/>
      <c r="X44" s="248"/>
      <c r="Y44" s="221"/>
    </row>
    <row r="45" spans="1:25" s="218" customFormat="1" ht="15" customHeight="1">
      <c r="A45" s="203"/>
      <c r="B45" s="203"/>
      <c r="C45" s="2">
        <v>2019</v>
      </c>
      <c r="D45" s="205">
        <f>SUM(E45:J45)+SUM('56_samb'!D44:I44)+SUM('56_samb_2'!D45:I45)</f>
        <v>71</v>
      </c>
      <c r="E45" s="204">
        <v>14</v>
      </c>
      <c r="F45" s="204">
        <v>2</v>
      </c>
      <c r="G45" s="204">
        <v>1</v>
      </c>
      <c r="H45" s="204">
        <v>2</v>
      </c>
      <c r="I45" s="204">
        <v>0</v>
      </c>
      <c r="J45" s="205">
        <v>0</v>
      </c>
      <c r="K45" s="249"/>
      <c r="L45" s="249">
        <v>1</v>
      </c>
      <c r="N45" s="250"/>
      <c r="Q45" s="250"/>
      <c r="R45" s="250"/>
      <c r="S45" s="250"/>
      <c r="T45" s="250"/>
      <c r="U45" s="250"/>
      <c r="V45" s="250"/>
      <c r="X45" s="248"/>
      <c r="Y45" s="221"/>
    </row>
    <row r="46" spans="1:25" s="218" customFormat="1" ht="15" customHeight="1">
      <c r="A46" s="203"/>
      <c r="B46" s="203"/>
      <c r="C46" s="2">
        <v>2020</v>
      </c>
      <c r="D46" s="205">
        <f>SUM(E46:J46)+SUM('56_samb'!D45:I45)+SUM('56_samb_2'!D46:I46)</f>
        <v>57</v>
      </c>
      <c r="E46" s="204">
        <v>11</v>
      </c>
      <c r="F46" s="204">
        <v>6</v>
      </c>
      <c r="G46" s="204">
        <v>0</v>
      </c>
      <c r="H46" s="204">
        <v>1</v>
      </c>
      <c r="I46" s="204">
        <v>0</v>
      </c>
      <c r="J46" s="205">
        <v>0</v>
      </c>
      <c r="K46" s="249"/>
      <c r="L46" s="249">
        <v>2</v>
      </c>
      <c r="N46" s="250"/>
      <c r="Q46" s="250"/>
      <c r="R46" s="250"/>
      <c r="S46" s="250"/>
      <c r="T46" s="250"/>
      <c r="U46" s="250"/>
      <c r="V46" s="247"/>
      <c r="X46" s="248"/>
      <c r="Y46" s="221"/>
    </row>
    <row r="47" spans="1:25" s="218" customFormat="1" ht="8.15" customHeight="1">
      <c r="A47" s="203"/>
      <c r="B47" s="203"/>
      <c r="C47" s="2"/>
      <c r="D47" s="205"/>
      <c r="E47" s="205"/>
      <c r="F47" s="204"/>
      <c r="G47" s="204"/>
      <c r="H47" s="204"/>
      <c r="I47" s="204"/>
      <c r="J47" s="204"/>
      <c r="K47" s="249"/>
      <c r="L47" s="249"/>
      <c r="N47" s="250"/>
      <c r="Q47" s="250"/>
      <c r="R47" s="250"/>
      <c r="S47" s="250"/>
      <c r="T47" s="250"/>
      <c r="U47" s="250"/>
      <c r="V47" s="250"/>
      <c r="X47" s="248"/>
      <c r="Y47" s="221"/>
    </row>
    <row r="48" spans="1:25" s="218" customFormat="1" ht="15" customHeight="1">
      <c r="A48" s="203" t="s">
        <v>308</v>
      </c>
      <c r="B48" s="203"/>
      <c r="C48" s="2">
        <v>2018</v>
      </c>
      <c r="D48" s="205">
        <f>SUM(E48:J48)+SUM('56_samb'!D47:I47)+SUM('56_samb_2'!D48:I48)</f>
        <v>64</v>
      </c>
      <c r="E48" s="205">
        <v>19</v>
      </c>
      <c r="F48" s="204">
        <v>10</v>
      </c>
      <c r="G48" s="204">
        <v>0</v>
      </c>
      <c r="H48" s="204">
        <v>1</v>
      </c>
      <c r="I48" s="204">
        <v>0</v>
      </c>
      <c r="J48" s="204">
        <v>0</v>
      </c>
      <c r="K48" s="249"/>
      <c r="L48" s="250">
        <v>2</v>
      </c>
      <c r="N48" s="250"/>
      <c r="Q48" s="250"/>
      <c r="R48" s="250"/>
      <c r="S48" s="250"/>
      <c r="T48" s="250"/>
      <c r="U48" s="250"/>
      <c r="V48" s="250"/>
      <c r="X48" s="248"/>
      <c r="Y48" s="221"/>
    </row>
    <row r="49" spans="1:25" s="218" customFormat="1" ht="15" customHeight="1">
      <c r="A49" s="203"/>
      <c r="B49" s="203"/>
      <c r="C49" s="2">
        <v>2019</v>
      </c>
      <c r="D49" s="205">
        <f>SUM(E49:J49)+SUM('56_samb'!D48:I48)+SUM('56_samb_2'!D49:I49)</f>
        <v>254</v>
      </c>
      <c r="E49" s="205">
        <v>22</v>
      </c>
      <c r="F49" s="204">
        <v>4</v>
      </c>
      <c r="G49" s="204">
        <v>0</v>
      </c>
      <c r="H49" s="204">
        <v>0</v>
      </c>
      <c r="I49" s="204">
        <v>0</v>
      </c>
      <c r="J49" s="205">
        <v>0</v>
      </c>
      <c r="K49" s="246"/>
      <c r="L49" s="246">
        <v>1</v>
      </c>
      <c r="N49" s="246"/>
      <c r="Q49" s="246"/>
      <c r="R49" s="246"/>
      <c r="S49" s="246"/>
      <c r="T49" s="246"/>
      <c r="U49" s="246"/>
      <c r="V49" s="246"/>
      <c r="X49" s="248"/>
      <c r="Y49" s="221"/>
    </row>
    <row r="50" spans="1:25" s="218" customFormat="1" ht="15" customHeight="1">
      <c r="A50" s="203"/>
      <c r="B50" s="203"/>
      <c r="C50" s="2">
        <v>2020</v>
      </c>
      <c r="D50" s="205">
        <f>SUM(E50:J50)+SUM('56_samb'!D49:I49)+SUM('56_samb_2'!D50:I50)</f>
        <v>161</v>
      </c>
      <c r="E50" s="205">
        <v>21</v>
      </c>
      <c r="F50" s="204">
        <v>3</v>
      </c>
      <c r="G50" s="204">
        <v>0</v>
      </c>
      <c r="H50" s="204">
        <v>1</v>
      </c>
      <c r="I50" s="204">
        <v>0</v>
      </c>
      <c r="J50" s="205">
        <v>0</v>
      </c>
      <c r="K50" s="246"/>
      <c r="L50" s="246">
        <v>0</v>
      </c>
      <c r="N50" s="247"/>
      <c r="Q50" s="247"/>
      <c r="R50" s="247"/>
      <c r="S50" s="247"/>
      <c r="T50" s="247"/>
      <c r="U50" s="247"/>
      <c r="V50" s="247"/>
      <c r="X50" s="248"/>
      <c r="Y50" s="221"/>
    </row>
    <row r="51" spans="1:25" s="218" customFormat="1" ht="8.15" customHeight="1">
      <c r="A51" s="203"/>
      <c r="B51" s="203"/>
      <c r="C51" s="2"/>
      <c r="D51" s="205"/>
      <c r="E51" s="205"/>
      <c r="F51" s="204"/>
      <c r="G51" s="204"/>
      <c r="H51" s="204"/>
      <c r="I51" s="204"/>
      <c r="J51" s="205"/>
      <c r="K51" s="246"/>
      <c r="L51" s="246"/>
      <c r="N51" s="247"/>
      <c r="Q51" s="247"/>
      <c r="R51" s="247"/>
      <c r="S51" s="247"/>
      <c r="T51" s="247"/>
      <c r="U51" s="247"/>
      <c r="V51" s="247"/>
      <c r="X51" s="248"/>
      <c r="Y51" s="221"/>
    </row>
    <row r="52" spans="1:25" s="218" customFormat="1" ht="15" customHeight="1">
      <c r="A52" s="203" t="s">
        <v>309</v>
      </c>
      <c r="B52" s="203"/>
      <c r="C52" s="2">
        <v>2018</v>
      </c>
      <c r="D52" s="205">
        <f>SUM(E52:J52)+SUM('56_samb'!D51:I51)+SUM('56_samb_2'!D52:I52)</f>
        <v>119</v>
      </c>
      <c r="E52" s="205">
        <v>29</v>
      </c>
      <c r="F52" s="204">
        <v>14</v>
      </c>
      <c r="G52" s="204">
        <v>0</v>
      </c>
      <c r="H52" s="204">
        <v>2</v>
      </c>
      <c r="I52" s="204">
        <v>0</v>
      </c>
      <c r="J52" s="205">
        <v>0</v>
      </c>
      <c r="K52" s="246"/>
      <c r="L52" s="250">
        <v>4</v>
      </c>
      <c r="N52" s="247"/>
      <c r="Q52" s="247"/>
      <c r="R52" s="247"/>
      <c r="S52" s="247"/>
      <c r="T52" s="247"/>
      <c r="U52" s="247"/>
      <c r="V52" s="247"/>
      <c r="X52" s="248"/>
      <c r="Y52" s="221"/>
    </row>
    <row r="53" spans="1:25" s="218" customFormat="1" ht="15" customHeight="1">
      <c r="A53" s="203"/>
      <c r="B53" s="203"/>
      <c r="C53" s="2">
        <v>2019</v>
      </c>
      <c r="D53" s="205">
        <f>SUM(E53:J53)+SUM('56_samb'!D52:I52)+SUM('56_samb_2'!D53:I53)</f>
        <v>505</v>
      </c>
      <c r="E53" s="205">
        <v>27</v>
      </c>
      <c r="F53" s="204">
        <v>5</v>
      </c>
      <c r="G53" s="204">
        <v>1</v>
      </c>
      <c r="H53" s="204">
        <v>1</v>
      </c>
      <c r="I53" s="204">
        <v>0</v>
      </c>
      <c r="J53" s="205">
        <v>0</v>
      </c>
      <c r="K53" s="249"/>
      <c r="L53" s="249">
        <v>2</v>
      </c>
      <c r="N53" s="250"/>
      <c r="Q53" s="250"/>
      <c r="R53" s="250"/>
      <c r="S53" s="250"/>
      <c r="T53" s="250"/>
      <c r="U53" s="250"/>
      <c r="V53" s="250"/>
      <c r="X53" s="248"/>
      <c r="Y53" s="221"/>
    </row>
    <row r="54" spans="1:25" s="218" customFormat="1" ht="15" customHeight="1">
      <c r="A54" s="203"/>
      <c r="B54" s="203"/>
      <c r="C54" s="2">
        <v>2020</v>
      </c>
      <c r="D54" s="205">
        <f>SUM(E54:J54)+SUM('56_samb'!D53:I53)+SUM('56_samb_2'!D54:I54)</f>
        <v>284</v>
      </c>
      <c r="E54" s="205">
        <v>19</v>
      </c>
      <c r="F54" s="204">
        <v>9</v>
      </c>
      <c r="G54" s="204">
        <v>1</v>
      </c>
      <c r="H54" s="204">
        <v>2</v>
      </c>
      <c r="I54" s="204">
        <v>0</v>
      </c>
      <c r="J54" s="205">
        <v>0</v>
      </c>
      <c r="K54" s="249"/>
      <c r="L54" s="249">
        <v>1</v>
      </c>
      <c r="N54" s="250"/>
      <c r="Q54" s="250"/>
      <c r="R54" s="250"/>
      <c r="S54" s="250"/>
      <c r="T54" s="250"/>
      <c r="U54" s="250"/>
      <c r="V54" s="250"/>
      <c r="X54" s="248"/>
      <c r="Y54" s="221"/>
    </row>
    <row r="55" spans="1:25" s="218" customFormat="1" ht="8.15" customHeight="1">
      <c r="A55" s="203"/>
      <c r="B55" s="203"/>
      <c r="C55" s="2"/>
      <c r="D55" s="205"/>
      <c r="E55" s="205"/>
      <c r="F55" s="204"/>
      <c r="G55" s="204"/>
      <c r="H55" s="204"/>
      <c r="I55" s="204"/>
      <c r="J55" s="204"/>
      <c r="K55" s="249"/>
      <c r="L55" s="249"/>
      <c r="N55" s="250"/>
      <c r="Q55" s="250"/>
      <c r="R55" s="250"/>
      <c r="S55" s="250"/>
      <c r="T55" s="250"/>
      <c r="U55" s="250"/>
      <c r="V55" s="250"/>
      <c r="X55" s="248"/>
      <c r="Y55" s="221"/>
    </row>
    <row r="56" spans="1:25" s="218" customFormat="1" ht="15" customHeight="1">
      <c r="A56" s="203" t="s">
        <v>310</v>
      </c>
      <c r="B56" s="203"/>
      <c r="C56" s="2">
        <v>2018</v>
      </c>
      <c r="D56" s="205">
        <f>SUM(E56:J56)+SUM('56_samb'!D55:I55)+SUM('56_samb_2'!D56:I56)</f>
        <v>97</v>
      </c>
      <c r="E56" s="205">
        <v>20</v>
      </c>
      <c r="F56" s="204">
        <v>11</v>
      </c>
      <c r="G56" s="204">
        <v>1</v>
      </c>
      <c r="H56" s="204">
        <v>4</v>
      </c>
      <c r="I56" s="204">
        <v>0</v>
      </c>
      <c r="J56" s="204">
        <v>0</v>
      </c>
      <c r="K56" s="249"/>
      <c r="L56" s="246">
        <v>6</v>
      </c>
      <c r="N56" s="250"/>
      <c r="Q56" s="250"/>
      <c r="R56" s="249"/>
      <c r="S56" s="250"/>
      <c r="T56" s="250"/>
      <c r="U56" s="250"/>
      <c r="V56" s="250"/>
      <c r="X56" s="248"/>
      <c r="Y56" s="221"/>
    </row>
    <row r="57" spans="1:25" s="218" customFormat="1" ht="15" customHeight="1">
      <c r="A57" s="203"/>
      <c r="B57" s="203"/>
      <c r="C57" s="2">
        <v>2019</v>
      </c>
      <c r="D57" s="205">
        <f>SUM(E57:J57)+SUM('56_samb'!D56:I56)+SUM('56_samb_2'!D57:I57)</f>
        <v>338</v>
      </c>
      <c r="E57" s="204">
        <v>44</v>
      </c>
      <c r="F57" s="204">
        <v>16</v>
      </c>
      <c r="G57" s="204">
        <v>1</v>
      </c>
      <c r="H57" s="204">
        <v>4</v>
      </c>
      <c r="I57" s="204">
        <v>0</v>
      </c>
      <c r="J57" s="205">
        <v>0</v>
      </c>
      <c r="K57" s="246"/>
      <c r="L57" s="246">
        <v>4</v>
      </c>
      <c r="N57" s="246"/>
      <c r="Q57" s="246"/>
      <c r="R57" s="246"/>
      <c r="S57" s="246"/>
      <c r="T57" s="246"/>
      <c r="U57" s="246"/>
      <c r="V57" s="246"/>
      <c r="X57" s="248"/>
      <c r="Y57" s="221"/>
    </row>
    <row r="58" spans="1:25" s="218" customFormat="1" ht="15" customHeight="1">
      <c r="A58" s="203"/>
      <c r="B58" s="203"/>
      <c r="C58" s="2">
        <v>2020</v>
      </c>
      <c r="D58" s="205">
        <f>SUM(E58:J58)+SUM('56_samb'!D57:I57)+SUM('56_samb_2'!D58:I58)</f>
        <v>144</v>
      </c>
      <c r="E58" s="204">
        <v>19</v>
      </c>
      <c r="F58" s="204">
        <v>15</v>
      </c>
      <c r="G58" s="204">
        <v>0</v>
      </c>
      <c r="H58" s="204">
        <v>4</v>
      </c>
      <c r="I58" s="204">
        <v>0</v>
      </c>
      <c r="J58" s="205">
        <v>0</v>
      </c>
      <c r="K58" s="246"/>
      <c r="L58" s="246">
        <v>4</v>
      </c>
      <c r="N58" s="247"/>
      <c r="Q58" s="247"/>
      <c r="R58" s="247"/>
      <c r="S58" s="247"/>
      <c r="T58" s="247"/>
      <c r="U58" s="247"/>
      <c r="V58" s="247"/>
      <c r="X58" s="248"/>
      <c r="Y58" s="221"/>
    </row>
    <row r="59" spans="1:25" s="218" customFormat="1" ht="8.15" customHeight="1">
      <c r="A59" s="203"/>
      <c r="B59" s="203"/>
      <c r="C59" s="2"/>
      <c r="D59" s="205"/>
      <c r="E59" s="204"/>
      <c r="F59" s="204"/>
      <c r="G59" s="204"/>
      <c r="H59" s="204"/>
      <c r="I59" s="204"/>
      <c r="J59" s="205"/>
      <c r="K59" s="246"/>
      <c r="L59" s="246"/>
      <c r="N59" s="247"/>
      <c r="Q59" s="247"/>
      <c r="R59" s="247"/>
      <c r="S59" s="247"/>
      <c r="T59" s="247"/>
      <c r="U59" s="247"/>
      <c r="V59" s="247"/>
      <c r="X59" s="248"/>
      <c r="Y59" s="221"/>
    </row>
    <row r="60" spans="1:25" s="218" customFormat="1" ht="15" customHeight="1">
      <c r="A60" s="203" t="s">
        <v>311</v>
      </c>
      <c r="B60" s="203"/>
      <c r="C60" s="2">
        <v>2018</v>
      </c>
      <c r="D60" s="205">
        <f>SUM(E60:J60)+SUM('56_samb'!D59:I59)+SUM('56_samb_2'!D60:I60)</f>
        <v>168</v>
      </c>
      <c r="E60" s="204">
        <v>28</v>
      </c>
      <c r="F60" s="204">
        <v>9</v>
      </c>
      <c r="G60" s="204">
        <v>0</v>
      </c>
      <c r="H60" s="204">
        <v>1</v>
      </c>
      <c r="I60" s="204">
        <v>0</v>
      </c>
      <c r="J60" s="205">
        <v>0</v>
      </c>
      <c r="K60" s="246"/>
      <c r="L60" s="249">
        <v>2</v>
      </c>
      <c r="N60" s="247"/>
      <c r="Q60" s="247"/>
      <c r="R60" s="247"/>
      <c r="S60" s="247"/>
      <c r="T60" s="247"/>
      <c r="U60" s="247"/>
      <c r="V60" s="247"/>
      <c r="X60" s="248"/>
      <c r="Y60" s="221"/>
    </row>
    <row r="61" spans="1:25" s="218" customFormat="1" ht="15" customHeight="1">
      <c r="A61" s="203"/>
      <c r="B61" s="203"/>
      <c r="C61" s="41">
        <v>2019</v>
      </c>
      <c r="D61" s="205">
        <f>SUM(E61:J61)+SUM('56_samb'!D60:I60)+SUM('56_samb_2'!D61:I61)</f>
        <v>219</v>
      </c>
      <c r="E61" s="204">
        <v>15</v>
      </c>
      <c r="F61" s="204">
        <v>5</v>
      </c>
      <c r="G61" s="204">
        <v>0</v>
      </c>
      <c r="H61" s="204">
        <v>2</v>
      </c>
      <c r="I61" s="204">
        <v>0</v>
      </c>
      <c r="J61" s="205">
        <v>0</v>
      </c>
      <c r="K61" s="249"/>
      <c r="L61" s="249">
        <v>1</v>
      </c>
      <c r="N61" s="250"/>
      <c r="Q61" s="250"/>
      <c r="R61" s="250"/>
      <c r="S61" s="250"/>
      <c r="T61" s="250"/>
      <c r="U61" s="250"/>
      <c r="V61" s="250"/>
      <c r="X61" s="248"/>
      <c r="Y61" s="221"/>
    </row>
    <row r="62" spans="1:25" s="217" customFormat="1" ht="15" customHeight="1">
      <c r="A62" s="203"/>
      <c r="B62" s="203"/>
      <c r="C62" s="41">
        <v>2020</v>
      </c>
      <c r="D62" s="204">
        <f>SUM(E62:J62)+SUM('56_samb'!D61:I61)+SUM('56_samb_2'!D62:I62)</f>
        <v>297</v>
      </c>
      <c r="E62" s="204">
        <v>31</v>
      </c>
      <c r="F62" s="204">
        <v>10</v>
      </c>
      <c r="G62" s="204">
        <v>0</v>
      </c>
      <c r="H62" s="204">
        <v>3</v>
      </c>
      <c r="I62" s="204">
        <v>0</v>
      </c>
      <c r="J62" s="204">
        <v>0</v>
      </c>
      <c r="K62" s="249"/>
      <c r="L62" s="249">
        <v>2</v>
      </c>
      <c r="N62" s="249"/>
      <c r="Q62" s="249"/>
      <c r="R62" s="249"/>
      <c r="S62" s="249"/>
      <c r="T62" s="249"/>
      <c r="U62" s="249"/>
      <c r="V62" s="249"/>
      <c r="X62" s="248"/>
      <c r="Y62" s="221"/>
    </row>
    <row r="63" spans="1:25" ht="8.15" customHeight="1">
      <c r="A63" s="211"/>
      <c r="B63" s="211"/>
      <c r="C63" s="207"/>
      <c r="D63" s="76"/>
      <c r="E63" s="204"/>
      <c r="F63" s="204"/>
      <c r="G63" s="204"/>
      <c r="H63" s="204"/>
      <c r="I63" s="204"/>
      <c r="J63" s="204"/>
      <c r="K63" s="210"/>
    </row>
    <row r="64" spans="1:25" s="218" customFormat="1" ht="15" customHeight="1">
      <c r="A64" s="203" t="s">
        <v>312</v>
      </c>
      <c r="B64" s="203"/>
      <c r="C64" s="41">
        <v>2018</v>
      </c>
      <c r="D64" s="204">
        <f>SUM(E64:J64)+SUM('56_samb'!D63:I63)+SUM('56_samb_2'!D64:I64)</f>
        <v>131</v>
      </c>
      <c r="E64" s="204">
        <v>12</v>
      </c>
      <c r="F64" s="204">
        <v>5</v>
      </c>
      <c r="G64" s="204">
        <v>0</v>
      </c>
      <c r="H64" s="204">
        <v>0</v>
      </c>
      <c r="I64" s="204">
        <v>0</v>
      </c>
      <c r="J64" s="204">
        <v>0</v>
      </c>
      <c r="K64" s="249"/>
      <c r="L64" s="250">
        <v>0</v>
      </c>
      <c r="M64" s="250"/>
      <c r="N64" s="250"/>
      <c r="O64" s="250"/>
      <c r="Q64" s="248"/>
      <c r="R64" s="221"/>
    </row>
    <row r="65" spans="1:18" s="217" customFormat="1" ht="15" customHeight="1">
      <c r="A65" s="203"/>
      <c r="B65" s="203"/>
      <c r="C65" s="2">
        <v>2019</v>
      </c>
      <c r="D65" s="204">
        <f>SUM(E65:J65)+SUM('56_samb'!D64:I64)+SUM('56_samb_2'!D65:I65)</f>
        <v>228</v>
      </c>
      <c r="E65" s="204">
        <v>12</v>
      </c>
      <c r="F65" s="204">
        <v>3</v>
      </c>
      <c r="G65" s="204">
        <v>0</v>
      </c>
      <c r="H65" s="204">
        <v>2</v>
      </c>
      <c r="I65" s="204">
        <v>0</v>
      </c>
      <c r="J65" s="204">
        <v>0</v>
      </c>
      <c r="K65" s="246"/>
      <c r="L65" s="246">
        <v>0</v>
      </c>
      <c r="M65" s="246"/>
      <c r="N65" s="246"/>
      <c r="O65" s="246"/>
      <c r="Q65" s="248"/>
      <c r="R65" s="221"/>
    </row>
    <row r="66" spans="1:18" s="217" customFormat="1" ht="15" customHeight="1">
      <c r="A66" s="203"/>
      <c r="B66" s="203"/>
      <c r="C66" s="2">
        <v>2020</v>
      </c>
      <c r="D66" s="204">
        <f>SUM(E66:J66)+SUM('56_samb'!D65:I65)+SUM('56_samb_2'!D66:I66)</f>
        <v>114</v>
      </c>
      <c r="E66" s="204">
        <v>13</v>
      </c>
      <c r="F66" s="204">
        <v>1</v>
      </c>
      <c r="G66" s="204">
        <v>0</v>
      </c>
      <c r="H66" s="204">
        <v>1</v>
      </c>
      <c r="I66" s="204">
        <v>0</v>
      </c>
      <c r="J66" s="204">
        <v>0</v>
      </c>
      <c r="K66" s="246"/>
      <c r="L66" s="246">
        <v>0</v>
      </c>
      <c r="M66" s="246"/>
      <c r="N66" s="246"/>
      <c r="O66" s="246"/>
      <c r="Q66" s="248"/>
      <c r="R66" s="221"/>
    </row>
    <row r="67" spans="1:18" s="210" customFormat="1" ht="8.15" customHeight="1">
      <c r="A67" s="476"/>
      <c r="B67" s="476"/>
      <c r="C67" s="477"/>
      <c r="D67" s="476"/>
      <c r="E67" s="478"/>
      <c r="F67" s="476"/>
      <c r="G67" s="476"/>
      <c r="H67" s="476"/>
      <c r="I67" s="476"/>
      <c r="J67" s="476"/>
    </row>
    <row r="68" spans="1:18" s="210" customFormat="1" ht="15" customHeight="1">
      <c r="C68" s="233"/>
      <c r="H68" s="211"/>
      <c r="I68" s="211"/>
      <c r="J68" s="211"/>
      <c r="K68" s="17" t="s">
        <v>9</v>
      </c>
    </row>
    <row r="69" spans="1:18" ht="15" customHeight="1">
      <c r="H69" s="199"/>
      <c r="I69" s="199"/>
      <c r="J69" s="199"/>
      <c r="K69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3" orientation="portrait" r:id="rId1"/>
  <ignoredErrors>
    <ignoredError sqref="D16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9"/>
  <sheetViews>
    <sheetView view="pageBreakPreview" topLeftCell="A4" zoomScale="70" zoomScaleNormal="100" zoomScaleSheetLayoutView="70" workbookViewId="0">
      <selection activeCell="Q13" sqref="Q13"/>
    </sheetView>
  </sheetViews>
  <sheetFormatPr defaultColWidth="8.453125" defaultRowHeight="15" customHeight="1"/>
  <cols>
    <col min="1" max="1" width="13.1796875" style="195" customWidth="1"/>
    <col min="2" max="2" width="20.7265625" style="195" customWidth="1"/>
    <col min="3" max="3" width="19.08984375" style="196" customWidth="1"/>
    <col min="4" max="4" width="13.90625" style="195" customWidth="1"/>
    <col min="5" max="5" width="14.6328125" style="195" customWidth="1"/>
    <col min="6" max="6" width="14" style="195" customWidth="1"/>
    <col min="7" max="7" width="13.54296875" style="195" customWidth="1"/>
    <col min="8" max="8" width="13.36328125" style="195" customWidth="1"/>
    <col min="9" max="9" width="11.6328125" style="195" customWidth="1"/>
    <col min="10" max="10" width="13.453125" style="195" customWidth="1"/>
    <col min="11" max="11" width="0.26953125" style="195" customWidth="1"/>
    <col min="12" max="12" width="8.984375E-2" style="195" hidden="1" customWidth="1"/>
    <col min="13" max="13" width="8.453125" style="210"/>
    <col min="14" max="16384" width="8.453125" style="195"/>
  </cols>
  <sheetData>
    <row r="1" spans="1:18" ht="8.15" customHeight="1"/>
    <row r="2" spans="1:18" ht="13.5" customHeight="1">
      <c r="A2" s="310" t="s">
        <v>403</v>
      </c>
      <c r="B2" s="197"/>
      <c r="C2" s="198"/>
    </row>
    <row r="3" spans="1:18" ht="14.5" customHeight="1">
      <c r="A3" s="496" t="s">
        <v>404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  <c r="M5" s="202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16</v>
      </c>
      <c r="E6" s="347" t="s">
        <v>49</v>
      </c>
      <c r="F6" s="347" t="s">
        <v>50</v>
      </c>
      <c r="G6" s="347" t="s">
        <v>51</v>
      </c>
      <c r="H6" s="347" t="s">
        <v>52</v>
      </c>
      <c r="I6" s="347" t="s">
        <v>53</v>
      </c>
      <c r="J6" s="347" t="s">
        <v>54</v>
      </c>
      <c r="K6" s="434"/>
      <c r="M6" s="202"/>
    </row>
    <row r="7" spans="1:18" s="201" customFormat="1" ht="15" customHeight="1">
      <c r="A7" s="339" t="s">
        <v>4</v>
      </c>
      <c r="B7" s="348"/>
      <c r="C7" s="349" t="s">
        <v>5</v>
      </c>
      <c r="D7" s="350" t="s">
        <v>19</v>
      </c>
      <c r="E7" s="347" t="s">
        <v>249</v>
      </c>
      <c r="F7" s="350" t="s">
        <v>55</v>
      </c>
      <c r="G7" s="350" t="s">
        <v>56</v>
      </c>
      <c r="H7" s="347" t="s">
        <v>250</v>
      </c>
      <c r="I7" s="350"/>
      <c r="J7" s="347" t="s">
        <v>57</v>
      </c>
      <c r="K7" s="435"/>
      <c r="M7" s="202"/>
    </row>
    <row r="8" spans="1:18" s="201" customFormat="1" ht="15" customHeight="1">
      <c r="A8" s="351"/>
      <c r="B8" s="351"/>
      <c r="C8" s="352"/>
      <c r="D8" s="351"/>
      <c r="E8" s="350" t="s">
        <v>58</v>
      </c>
      <c r="F8" s="353"/>
      <c r="G8" s="347"/>
      <c r="H8" s="350" t="s">
        <v>59</v>
      </c>
      <c r="I8" s="354"/>
      <c r="J8" s="350" t="s">
        <v>60</v>
      </c>
      <c r="K8" s="436"/>
      <c r="M8" s="202"/>
    </row>
    <row r="9" spans="1:18" s="201" customFormat="1" ht="15" customHeight="1">
      <c r="A9" s="351"/>
      <c r="B9" s="351"/>
      <c r="C9" s="352"/>
      <c r="D9" s="351"/>
      <c r="E9" s="350" t="s">
        <v>257</v>
      </c>
      <c r="F9" s="353"/>
      <c r="G9" s="347"/>
      <c r="H9" s="350" t="s">
        <v>61</v>
      </c>
      <c r="I9" s="354"/>
      <c r="J9" s="350" t="s">
        <v>62</v>
      </c>
      <c r="K9" s="436"/>
      <c r="M9" s="202"/>
    </row>
    <row r="10" spans="1:18" s="201" customFormat="1" ht="8.15" customHeight="1" thickBot="1">
      <c r="A10" s="439"/>
      <c r="B10" s="439"/>
      <c r="C10" s="440"/>
      <c r="D10" s="441"/>
      <c r="E10" s="441"/>
      <c r="F10" s="441"/>
      <c r="G10" s="441"/>
      <c r="H10" s="441"/>
      <c r="I10" s="441"/>
      <c r="J10" s="442"/>
      <c r="K10" s="433"/>
      <c r="M10" s="202"/>
    </row>
    <row r="11" spans="1:18" s="218" customFormat="1" ht="8.15" customHeight="1">
      <c r="A11" s="203"/>
      <c r="B11" s="203"/>
      <c r="C11" s="245"/>
      <c r="D11" s="205"/>
      <c r="E11" s="204"/>
      <c r="F11" s="204"/>
      <c r="G11" s="204"/>
      <c r="H11" s="204"/>
      <c r="I11" s="204"/>
      <c r="J11" s="204"/>
      <c r="K11" s="445"/>
      <c r="L11" s="247"/>
      <c r="M11" s="246"/>
      <c r="N11" s="247"/>
      <c r="O11" s="247"/>
      <c r="Q11" s="248"/>
      <c r="R11" s="221"/>
    </row>
    <row r="12" spans="1:18" s="218" customFormat="1" ht="15" customHeight="1">
      <c r="A12" s="203" t="s">
        <v>313</v>
      </c>
      <c r="B12" s="203"/>
      <c r="C12" s="2">
        <v>2018</v>
      </c>
      <c r="D12" s="205">
        <f>SUM(E12:J12)+SUM('56_samb (2)'!D11:I11)+SUM('56_samb_2 (2)'!D12:I12)</f>
        <v>94</v>
      </c>
      <c r="E12" s="204">
        <v>17</v>
      </c>
      <c r="F12" s="204">
        <v>4</v>
      </c>
      <c r="G12" s="204">
        <v>0</v>
      </c>
      <c r="H12" s="204">
        <v>2</v>
      </c>
      <c r="I12" s="204">
        <v>0</v>
      </c>
      <c r="J12" s="205">
        <v>0</v>
      </c>
      <c r="K12" s="445"/>
      <c r="L12" s="247"/>
      <c r="M12" s="246"/>
      <c r="N12" s="247"/>
      <c r="O12" s="247"/>
      <c r="Q12" s="248"/>
      <c r="R12" s="221"/>
    </row>
    <row r="13" spans="1:18" s="218" customFormat="1" ht="15" customHeight="1">
      <c r="A13" s="203"/>
      <c r="B13" s="203"/>
      <c r="C13" s="2">
        <v>2019</v>
      </c>
      <c r="D13" s="205">
        <f>SUM(E13:J13)+SUM('56_samb (2)'!D12:I12)+SUM('56_samb_2 (2)'!D13:I13)</f>
        <v>111</v>
      </c>
      <c r="E13" s="204">
        <v>14</v>
      </c>
      <c r="F13" s="204">
        <v>5</v>
      </c>
      <c r="G13" s="204">
        <v>1</v>
      </c>
      <c r="H13" s="204">
        <v>1</v>
      </c>
      <c r="I13" s="204">
        <v>0</v>
      </c>
      <c r="J13" s="205">
        <v>0</v>
      </c>
      <c r="K13" s="249"/>
      <c r="L13" s="250"/>
      <c r="M13" s="249"/>
      <c r="N13" s="250"/>
      <c r="O13" s="250"/>
      <c r="Q13" s="248"/>
      <c r="R13" s="221"/>
    </row>
    <row r="14" spans="1:18" s="218" customFormat="1" ht="15" customHeight="1">
      <c r="A14" s="203"/>
      <c r="B14" s="203"/>
      <c r="C14" s="2">
        <v>2020</v>
      </c>
      <c r="D14" s="205">
        <f>SUM(E14:J14)+SUM('56_samb (2)'!D13:I13)+SUM('56_samb_2 (2)'!D14:I14)</f>
        <v>61</v>
      </c>
      <c r="E14" s="204">
        <v>14</v>
      </c>
      <c r="F14" s="204">
        <v>5</v>
      </c>
      <c r="G14" s="204">
        <v>0</v>
      </c>
      <c r="H14" s="204">
        <v>1</v>
      </c>
      <c r="I14" s="204">
        <v>0</v>
      </c>
      <c r="J14" s="205">
        <v>0</v>
      </c>
      <c r="K14" s="249"/>
      <c r="L14" s="250"/>
      <c r="M14" s="249"/>
      <c r="N14" s="250"/>
      <c r="O14" s="247"/>
      <c r="Q14" s="248"/>
      <c r="R14" s="221"/>
    </row>
    <row r="15" spans="1:18" s="218" customFormat="1" ht="8.15" customHeight="1">
      <c r="A15" s="203"/>
      <c r="B15" s="203"/>
      <c r="C15" s="2"/>
      <c r="D15" s="205"/>
      <c r="E15" s="204"/>
      <c r="F15" s="204"/>
      <c r="G15" s="204"/>
      <c r="H15" s="204"/>
      <c r="I15" s="204"/>
      <c r="J15" s="204"/>
      <c r="K15" s="249"/>
      <c r="L15" s="250"/>
      <c r="M15" s="249"/>
      <c r="N15" s="250"/>
      <c r="O15" s="250"/>
      <c r="Q15" s="248"/>
      <c r="R15" s="221"/>
    </row>
    <row r="16" spans="1:18" s="218" customFormat="1" ht="15" customHeight="1">
      <c r="A16" s="203" t="s">
        <v>314</v>
      </c>
      <c r="B16" s="203"/>
      <c r="C16" s="2">
        <v>2018</v>
      </c>
      <c r="D16" s="205">
        <f>SUM(E16:J16)+SUM('56_samb (2)'!D15:I15)+SUM('56_samb_2 (2)'!D16:I16)</f>
        <v>29</v>
      </c>
      <c r="E16" s="204">
        <v>8</v>
      </c>
      <c r="F16" s="204">
        <v>1</v>
      </c>
      <c r="G16" s="204">
        <v>0</v>
      </c>
      <c r="H16" s="204">
        <v>0</v>
      </c>
      <c r="I16" s="204">
        <v>0</v>
      </c>
      <c r="J16" s="204">
        <v>0</v>
      </c>
      <c r="K16" s="249"/>
      <c r="L16" s="250"/>
      <c r="M16" s="249"/>
      <c r="N16" s="250"/>
      <c r="O16" s="250"/>
      <c r="Q16" s="248"/>
      <c r="R16" s="221"/>
    </row>
    <row r="17" spans="1:19" s="218" customFormat="1" ht="15" customHeight="1">
      <c r="A17" s="203"/>
      <c r="B17" s="203"/>
      <c r="C17" s="2">
        <v>2019</v>
      </c>
      <c r="D17" s="205">
        <f>SUM(E17:J17)+SUM('56_samb (2)'!D16:I16)+SUM('56_samb_2 (2)'!D17:I17)</f>
        <v>29</v>
      </c>
      <c r="E17" s="204">
        <v>6</v>
      </c>
      <c r="F17" s="204">
        <v>0</v>
      </c>
      <c r="G17" s="204">
        <v>0</v>
      </c>
      <c r="H17" s="204">
        <v>0</v>
      </c>
      <c r="I17" s="204">
        <v>0</v>
      </c>
      <c r="J17" s="205">
        <v>0</v>
      </c>
      <c r="K17" s="246"/>
      <c r="L17" s="246"/>
      <c r="M17" s="246"/>
      <c r="N17" s="246"/>
      <c r="O17" s="246"/>
      <c r="Q17" s="248"/>
      <c r="R17" s="221"/>
    </row>
    <row r="18" spans="1:19" s="218" customFormat="1" ht="15" customHeight="1">
      <c r="A18" s="203"/>
      <c r="B18" s="203"/>
      <c r="C18" s="2">
        <v>2020</v>
      </c>
      <c r="D18" s="205">
        <f>SUM(E18:J18)+SUM('56_samb (2)'!D17:I17)+SUM('56_samb_2 (2)'!D18:I18)</f>
        <v>27</v>
      </c>
      <c r="E18" s="204">
        <v>7</v>
      </c>
      <c r="F18" s="204">
        <v>2</v>
      </c>
      <c r="G18" s="204">
        <v>0</v>
      </c>
      <c r="H18" s="204">
        <v>1</v>
      </c>
      <c r="I18" s="204">
        <v>0</v>
      </c>
      <c r="J18" s="205">
        <v>0</v>
      </c>
      <c r="K18" s="246"/>
      <c r="L18" s="247"/>
      <c r="M18" s="246"/>
      <c r="N18" s="247"/>
      <c r="O18" s="247"/>
      <c r="Q18" s="248"/>
      <c r="R18" s="221"/>
    </row>
    <row r="19" spans="1:19" s="218" customFormat="1" ht="8.15" customHeight="1">
      <c r="A19" s="203"/>
      <c r="B19" s="203"/>
      <c r="C19" s="2"/>
      <c r="D19" s="205"/>
      <c r="E19" s="204"/>
      <c r="F19" s="204"/>
      <c r="G19" s="204"/>
      <c r="H19" s="204"/>
      <c r="I19" s="204"/>
      <c r="J19" s="205"/>
      <c r="K19" s="246"/>
      <c r="L19" s="247"/>
      <c r="M19" s="246"/>
      <c r="N19" s="247"/>
      <c r="O19" s="247"/>
      <c r="Q19" s="248"/>
      <c r="R19" s="221"/>
    </row>
    <row r="20" spans="1:19" s="218" customFormat="1" ht="15" customHeight="1">
      <c r="A20" s="203" t="s">
        <v>315</v>
      </c>
      <c r="B20" s="203"/>
      <c r="C20" s="2">
        <v>2018</v>
      </c>
      <c r="D20" s="205">
        <f>SUM(E20:J20)+SUM('56_samb (2)'!D19:I19)+SUM('56_samb_2 (2)'!D20:I20)</f>
        <v>75</v>
      </c>
      <c r="E20" s="204">
        <v>15</v>
      </c>
      <c r="F20" s="204">
        <v>5</v>
      </c>
      <c r="G20" s="204">
        <v>0</v>
      </c>
      <c r="H20" s="204">
        <v>1</v>
      </c>
      <c r="I20" s="204">
        <v>0</v>
      </c>
      <c r="J20" s="205">
        <v>0</v>
      </c>
      <c r="K20" s="247"/>
      <c r="L20" s="247"/>
      <c r="M20" s="246"/>
      <c r="N20" s="247"/>
      <c r="O20" s="247"/>
      <c r="Q20" s="248"/>
      <c r="R20" s="221"/>
      <c r="S20" s="251"/>
    </row>
    <row r="21" spans="1:19" s="218" customFormat="1" ht="15" customHeight="1">
      <c r="A21" s="203"/>
      <c r="B21" s="203"/>
      <c r="C21" s="2">
        <v>2019</v>
      </c>
      <c r="D21" s="205">
        <f>SUM(E21:J21)+SUM('56_samb (2)'!D20:I20)+SUM('56_samb_2 (2)'!D21:I21)</f>
        <v>96</v>
      </c>
      <c r="E21" s="204">
        <v>8</v>
      </c>
      <c r="F21" s="204">
        <v>7</v>
      </c>
      <c r="G21" s="204">
        <v>0</v>
      </c>
      <c r="H21" s="204">
        <v>2</v>
      </c>
      <c r="I21" s="204">
        <v>0</v>
      </c>
      <c r="J21" s="205">
        <v>0</v>
      </c>
      <c r="K21" s="249"/>
      <c r="L21" s="250"/>
      <c r="M21" s="249"/>
      <c r="N21" s="250"/>
      <c r="O21" s="250"/>
      <c r="Q21" s="252"/>
      <c r="R21" s="221"/>
      <c r="S21" s="253"/>
    </row>
    <row r="22" spans="1:19" s="218" customFormat="1" ht="15" customHeight="1">
      <c r="A22" s="203"/>
      <c r="B22" s="203"/>
      <c r="C22" s="2">
        <v>2020</v>
      </c>
      <c r="D22" s="76">
        <f>SUM(E22:J22)+SUM('56_samb (2)'!D21:I21)+SUM('56_samb_2 (2)'!D22:I22)</f>
        <v>73</v>
      </c>
      <c r="E22" s="76">
        <v>12</v>
      </c>
      <c r="F22" s="117">
        <v>9</v>
      </c>
      <c r="G22" s="145">
        <v>0</v>
      </c>
      <c r="H22" s="121">
        <v>1</v>
      </c>
      <c r="I22" s="76">
        <v>0</v>
      </c>
      <c r="J22" s="76">
        <v>0</v>
      </c>
      <c r="K22" s="249"/>
      <c r="L22" s="250"/>
      <c r="M22" s="249"/>
      <c r="N22" s="250"/>
      <c r="O22" s="247"/>
      <c r="Q22" s="252"/>
      <c r="R22" s="221"/>
      <c r="S22" s="253"/>
    </row>
    <row r="23" spans="1:19" s="23" customFormat="1" ht="8.15" customHeight="1">
      <c r="A23" s="78"/>
      <c r="B23" s="1"/>
      <c r="C23" s="2"/>
      <c r="D23" s="205"/>
      <c r="E23" s="205"/>
      <c r="F23" s="204"/>
      <c r="G23" s="204"/>
      <c r="H23" s="204"/>
      <c r="I23" s="204"/>
      <c r="J23" s="205"/>
      <c r="K23" s="25"/>
      <c r="L23" s="25"/>
      <c r="M23" s="25"/>
      <c r="N23" s="25"/>
      <c r="O23" s="25"/>
      <c r="P23" s="26"/>
      <c r="Q23" s="26"/>
      <c r="R23" s="26"/>
    </row>
    <row r="24" spans="1:19" s="218" customFormat="1" ht="15" customHeight="1">
      <c r="A24" s="203" t="s">
        <v>316</v>
      </c>
      <c r="B24" s="203"/>
      <c r="C24" s="2">
        <v>2018</v>
      </c>
      <c r="D24" s="205">
        <f>SUM(E24:J24)+SUM('56_samb (2)'!D23:I23)+SUM('56_samb_2 (2)'!D24:I24)</f>
        <v>49</v>
      </c>
      <c r="E24" s="205">
        <v>8</v>
      </c>
      <c r="F24" s="204">
        <v>0</v>
      </c>
      <c r="G24" s="204">
        <v>0</v>
      </c>
      <c r="H24" s="204">
        <v>0</v>
      </c>
      <c r="I24" s="204">
        <v>0</v>
      </c>
      <c r="J24" s="205">
        <v>0</v>
      </c>
      <c r="K24" s="246"/>
      <c r="L24" s="247"/>
      <c r="M24" s="246"/>
      <c r="N24" s="247"/>
      <c r="P24" s="248"/>
      <c r="Q24" s="254"/>
    </row>
    <row r="25" spans="1:19" s="220" customFormat="1" ht="15" customHeight="1">
      <c r="A25" s="203"/>
      <c r="B25" s="203"/>
      <c r="C25" s="2">
        <v>2019</v>
      </c>
      <c r="D25" s="205">
        <f>SUM(E25:J25)+SUM('56_samb (2)'!D24:I24)+SUM('56_samb_2 (2)'!D25:I25)</f>
        <v>122</v>
      </c>
      <c r="E25" s="205">
        <v>2</v>
      </c>
      <c r="F25" s="204">
        <v>2</v>
      </c>
      <c r="G25" s="204">
        <v>0</v>
      </c>
      <c r="H25" s="204">
        <v>2</v>
      </c>
      <c r="I25" s="204">
        <v>0</v>
      </c>
      <c r="J25" s="205">
        <v>0</v>
      </c>
      <c r="K25" s="249"/>
      <c r="L25" s="250"/>
      <c r="M25" s="249"/>
      <c r="N25" s="250"/>
      <c r="P25" s="248"/>
      <c r="Q25" s="254"/>
    </row>
    <row r="26" spans="1:19" s="220" customFormat="1" ht="15" customHeight="1">
      <c r="A26" s="203"/>
      <c r="B26" s="203"/>
      <c r="C26" s="2">
        <v>2020</v>
      </c>
      <c r="D26" s="205">
        <f>SUM(E26:J26)+SUM('56_samb (2)'!D25:I25)+SUM('56_samb_2 (2)'!D26:I26)</f>
        <v>73</v>
      </c>
      <c r="E26" s="205">
        <v>5</v>
      </c>
      <c r="F26" s="204">
        <v>0</v>
      </c>
      <c r="G26" s="204">
        <v>0</v>
      </c>
      <c r="H26" s="204">
        <v>0</v>
      </c>
      <c r="I26" s="204">
        <v>0</v>
      </c>
      <c r="J26" s="204">
        <v>0</v>
      </c>
      <c r="K26" s="249"/>
      <c r="L26" s="250"/>
      <c r="M26" s="249"/>
      <c r="N26" s="250"/>
      <c r="P26" s="248"/>
      <c r="Q26" s="254"/>
    </row>
    <row r="27" spans="1:19" s="220" customFormat="1" ht="8.15" customHeight="1">
      <c r="A27" s="111"/>
      <c r="B27" s="111"/>
      <c r="C27" s="2"/>
      <c r="D27" s="205"/>
      <c r="E27" s="205"/>
      <c r="F27" s="204"/>
      <c r="G27" s="204"/>
      <c r="H27" s="204"/>
      <c r="I27" s="204"/>
      <c r="J27" s="204"/>
      <c r="K27" s="246"/>
      <c r="L27" s="246"/>
      <c r="M27" s="246"/>
      <c r="N27" s="246"/>
      <c r="P27" s="248"/>
      <c r="Q27" s="254"/>
    </row>
    <row r="28" spans="1:19" s="218" customFormat="1" ht="15" customHeight="1">
      <c r="A28" s="203" t="s">
        <v>317</v>
      </c>
      <c r="B28" s="203"/>
      <c r="C28" s="2">
        <v>2018</v>
      </c>
      <c r="D28" s="205">
        <f>SUM(E28:J28)+SUM('56_samb (2)'!D27:I27)+SUM('56_samb_2 (2)'!D28:I28)</f>
        <v>41</v>
      </c>
      <c r="E28" s="205">
        <v>8</v>
      </c>
      <c r="F28" s="204">
        <v>0</v>
      </c>
      <c r="G28" s="204">
        <v>0</v>
      </c>
      <c r="H28" s="204">
        <v>1</v>
      </c>
      <c r="I28" s="204">
        <v>0</v>
      </c>
      <c r="J28" s="204">
        <v>0</v>
      </c>
      <c r="K28" s="249"/>
      <c r="L28" s="246"/>
      <c r="M28" s="246"/>
      <c r="N28" s="246"/>
      <c r="P28" s="248"/>
      <c r="Q28" s="254"/>
    </row>
    <row r="29" spans="1:19" s="218" customFormat="1" ht="15" customHeight="1">
      <c r="A29" s="203"/>
      <c r="B29" s="203"/>
      <c r="C29" s="2">
        <v>2019</v>
      </c>
      <c r="D29" s="205">
        <f>SUM(E29:J29)+SUM('56_samb (2)'!D28:I28)+SUM('56_samb_2 (2)'!D29:I29)</f>
        <v>70</v>
      </c>
      <c r="E29" s="205">
        <v>7</v>
      </c>
      <c r="F29" s="204">
        <v>2</v>
      </c>
      <c r="G29" s="204">
        <v>0</v>
      </c>
      <c r="H29" s="204">
        <v>0</v>
      </c>
      <c r="I29" s="204">
        <v>0</v>
      </c>
      <c r="J29" s="205">
        <v>0</v>
      </c>
      <c r="K29" s="246"/>
      <c r="L29" s="246"/>
      <c r="M29" s="246"/>
      <c r="N29" s="246"/>
      <c r="P29" s="248"/>
      <c r="Q29" s="254"/>
    </row>
    <row r="30" spans="1:19" s="218" customFormat="1" ht="15" customHeight="1">
      <c r="A30" s="203"/>
      <c r="B30" s="203"/>
      <c r="C30" s="2">
        <v>2020</v>
      </c>
      <c r="D30" s="205">
        <f>SUM(E30:J30)+SUM('56_samb (2)'!D29:I29)+SUM('56_samb_2 (2)'!D30:I30)</f>
        <v>28</v>
      </c>
      <c r="E30" s="205">
        <v>3</v>
      </c>
      <c r="F30" s="204">
        <v>0</v>
      </c>
      <c r="G30" s="204">
        <v>0</v>
      </c>
      <c r="H30" s="204">
        <v>0</v>
      </c>
      <c r="I30" s="204">
        <v>0</v>
      </c>
      <c r="J30" s="205">
        <v>0</v>
      </c>
      <c r="K30" s="246"/>
      <c r="L30" s="247"/>
      <c r="M30" s="246"/>
      <c r="N30" s="247"/>
      <c r="P30" s="248"/>
      <c r="Q30" s="254"/>
    </row>
    <row r="31" spans="1:19" s="218" customFormat="1" ht="8.15" customHeight="1">
      <c r="A31" s="203"/>
      <c r="B31" s="203"/>
      <c r="C31" s="2"/>
      <c r="D31" s="205"/>
      <c r="E31" s="205"/>
      <c r="F31" s="204"/>
      <c r="G31" s="204"/>
      <c r="H31" s="204"/>
      <c r="I31" s="204"/>
      <c r="J31" s="205"/>
      <c r="K31" s="246"/>
      <c r="L31" s="247"/>
      <c r="M31" s="246"/>
      <c r="N31" s="247"/>
      <c r="P31" s="248"/>
      <c r="Q31" s="254"/>
    </row>
    <row r="32" spans="1:19" s="218" customFormat="1" ht="15" customHeight="1">
      <c r="A32" s="203" t="s">
        <v>318</v>
      </c>
      <c r="B32" s="203"/>
      <c r="C32" s="2">
        <v>2018</v>
      </c>
      <c r="D32" s="205">
        <f>SUM(E32:J32)+SUM('56_samb (2)'!D31:I31)+SUM('56_samb_2 (2)'!D32:I32)</f>
        <v>54</v>
      </c>
      <c r="E32" s="205">
        <v>7</v>
      </c>
      <c r="F32" s="204">
        <v>3</v>
      </c>
      <c r="G32" s="204">
        <v>0</v>
      </c>
      <c r="H32" s="204">
        <v>0</v>
      </c>
      <c r="I32" s="204">
        <v>0</v>
      </c>
      <c r="J32" s="205">
        <v>0</v>
      </c>
      <c r="K32" s="246"/>
      <c r="L32" s="247"/>
      <c r="M32" s="246"/>
      <c r="N32" s="247"/>
      <c r="P32" s="248"/>
      <c r="Q32" s="254"/>
    </row>
    <row r="33" spans="1:17" s="218" customFormat="1" ht="15" customHeight="1">
      <c r="A33" s="203"/>
      <c r="B33" s="203"/>
      <c r="C33" s="2">
        <v>2019</v>
      </c>
      <c r="D33" s="205">
        <f>SUM(E33:J33)+SUM('56_samb (2)'!D32:I32)+SUM('56_samb_2 (2)'!D33:I33)</f>
        <v>103</v>
      </c>
      <c r="E33" s="205">
        <v>5</v>
      </c>
      <c r="F33" s="204">
        <v>3</v>
      </c>
      <c r="G33" s="204">
        <v>0</v>
      </c>
      <c r="H33" s="204">
        <v>2</v>
      </c>
      <c r="I33" s="204">
        <v>0</v>
      </c>
      <c r="J33" s="205">
        <v>0</v>
      </c>
      <c r="K33" s="249"/>
      <c r="L33" s="250"/>
      <c r="M33" s="249"/>
      <c r="N33" s="250"/>
      <c r="P33" s="248"/>
      <c r="Q33" s="254"/>
    </row>
    <row r="34" spans="1:17" s="218" customFormat="1" ht="15" customHeight="1">
      <c r="A34" s="203"/>
      <c r="B34" s="203"/>
      <c r="C34" s="2">
        <v>2020</v>
      </c>
      <c r="D34" s="205">
        <f>SUM(E34:J34)+SUM('56_samb (2)'!D33:I33)+SUM('56_samb_2 (2)'!D34:I34)</f>
        <v>29</v>
      </c>
      <c r="E34" s="205">
        <v>6</v>
      </c>
      <c r="F34" s="204">
        <v>5</v>
      </c>
      <c r="G34" s="204">
        <v>0</v>
      </c>
      <c r="H34" s="204">
        <v>0</v>
      </c>
      <c r="I34" s="204">
        <v>0</v>
      </c>
      <c r="J34" s="205">
        <v>0</v>
      </c>
      <c r="K34" s="249"/>
      <c r="L34" s="250"/>
      <c r="M34" s="249"/>
      <c r="N34" s="250"/>
      <c r="P34" s="248"/>
      <c r="Q34" s="221"/>
    </row>
    <row r="35" spans="1:17" s="218" customFormat="1" ht="8.15" customHeight="1">
      <c r="A35" s="203"/>
      <c r="B35" s="203"/>
      <c r="C35" s="2"/>
      <c r="D35" s="205"/>
      <c r="E35" s="205"/>
      <c r="F35" s="204"/>
      <c r="G35" s="204"/>
      <c r="H35" s="204"/>
      <c r="I35" s="204"/>
      <c r="J35" s="204"/>
      <c r="K35" s="249"/>
      <c r="L35" s="250"/>
      <c r="M35" s="249"/>
      <c r="N35" s="250"/>
      <c r="P35" s="248"/>
      <c r="Q35" s="221"/>
    </row>
    <row r="36" spans="1:17" s="218" customFormat="1" ht="15" customHeight="1">
      <c r="A36" s="203" t="s">
        <v>319</v>
      </c>
      <c r="B36" s="203"/>
      <c r="C36" s="2">
        <v>2018</v>
      </c>
      <c r="D36" s="205">
        <f>SUM(E36:J36)+SUM('56_samb (2)'!D35:I35)+SUM('56_samb_2 (2)'!D36:I36)</f>
        <v>16</v>
      </c>
      <c r="E36" s="205">
        <v>6</v>
      </c>
      <c r="F36" s="204">
        <v>0</v>
      </c>
      <c r="G36" s="204">
        <v>0</v>
      </c>
      <c r="H36" s="204">
        <v>0</v>
      </c>
      <c r="I36" s="204">
        <v>0</v>
      </c>
      <c r="J36" s="204">
        <v>0</v>
      </c>
      <c r="K36" s="249"/>
      <c r="L36" s="249"/>
      <c r="M36" s="249"/>
      <c r="N36" s="249"/>
      <c r="P36" s="248"/>
      <c r="Q36" s="221"/>
    </row>
    <row r="37" spans="1:17" s="218" customFormat="1" ht="15" customHeight="1">
      <c r="A37" s="203"/>
      <c r="B37" s="203"/>
      <c r="C37" s="2">
        <v>2019</v>
      </c>
      <c r="D37" s="205">
        <f>SUM(E37:J37)+SUM('56_samb (2)'!D36:I36)+SUM('56_samb_2 (2)'!D37:I37)</f>
        <v>22</v>
      </c>
      <c r="E37" s="205">
        <v>1</v>
      </c>
      <c r="F37" s="204">
        <v>0</v>
      </c>
      <c r="G37" s="204">
        <v>0</v>
      </c>
      <c r="H37" s="204">
        <v>0</v>
      </c>
      <c r="I37" s="204">
        <v>0</v>
      </c>
      <c r="J37" s="205">
        <v>0</v>
      </c>
      <c r="K37" s="246"/>
      <c r="L37" s="246"/>
      <c r="M37" s="246"/>
      <c r="N37" s="246"/>
      <c r="P37" s="248"/>
      <c r="Q37" s="221"/>
    </row>
    <row r="38" spans="1:17" s="218" customFormat="1" ht="15" customHeight="1">
      <c r="A38" s="203"/>
      <c r="B38" s="203"/>
      <c r="C38" s="2">
        <v>2020</v>
      </c>
      <c r="D38" s="205">
        <f>SUM(E38:J38)+SUM('56_samb (2)'!D37:I37)+SUM('56_samb_2 (2)'!D38:I38)</f>
        <v>38</v>
      </c>
      <c r="E38" s="205">
        <v>9</v>
      </c>
      <c r="F38" s="204">
        <v>0</v>
      </c>
      <c r="G38" s="204">
        <v>0</v>
      </c>
      <c r="H38" s="204">
        <v>0</v>
      </c>
      <c r="I38" s="204">
        <v>0</v>
      </c>
      <c r="J38" s="205">
        <v>0</v>
      </c>
      <c r="K38" s="246"/>
      <c r="L38" s="247"/>
      <c r="M38" s="246"/>
      <c r="N38" s="247"/>
      <c r="P38" s="248"/>
      <c r="Q38" s="221"/>
    </row>
    <row r="39" spans="1:17" s="218" customFormat="1" ht="8.15" customHeight="1">
      <c r="A39" s="203"/>
      <c r="B39" s="203"/>
      <c r="C39" s="2"/>
      <c r="D39" s="205"/>
      <c r="E39" s="205"/>
      <c r="F39" s="204"/>
      <c r="G39" s="204"/>
      <c r="H39" s="204"/>
      <c r="I39" s="204"/>
      <c r="J39" s="205"/>
      <c r="K39" s="246"/>
      <c r="L39" s="247"/>
      <c r="M39" s="246"/>
      <c r="N39" s="247"/>
      <c r="P39" s="248"/>
      <c r="Q39" s="221"/>
    </row>
    <row r="40" spans="1:17" s="218" customFormat="1" ht="15" customHeight="1">
      <c r="A40" s="203" t="s">
        <v>320</v>
      </c>
      <c r="B40" s="203"/>
      <c r="C40" s="2">
        <v>2018</v>
      </c>
      <c r="D40" s="205">
        <f>SUM(E40:J40)+SUM('56_samb (2)'!D39:I39)+SUM('56_samb_2 (2)'!D40:I40)</f>
        <v>181</v>
      </c>
      <c r="E40" s="205">
        <v>29</v>
      </c>
      <c r="F40" s="204">
        <v>7</v>
      </c>
      <c r="G40" s="204">
        <v>1</v>
      </c>
      <c r="H40" s="204">
        <v>1</v>
      </c>
      <c r="I40" s="204">
        <v>0</v>
      </c>
      <c r="J40" s="205">
        <v>0</v>
      </c>
      <c r="K40" s="246"/>
      <c r="L40" s="247"/>
      <c r="M40" s="246"/>
      <c r="N40" s="247"/>
      <c r="P40" s="248"/>
      <c r="Q40" s="221"/>
    </row>
    <row r="41" spans="1:17" s="218" customFormat="1" ht="15" customHeight="1">
      <c r="A41" s="203"/>
      <c r="B41" s="203"/>
      <c r="C41" s="2">
        <v>2019</v>
      </c>
      <c r="D41" s="205">
        <f>SUM(E41:J41)+SUM('56_samb (2)'!D40:I40)+SUM('56_samb_2 (2)'!D41:I41)</f>
        <v>312</v>
      </c>
      <c r="E41" s="205">
        <v>21</v>
      </c>
      <c r="F41" s="204">
        <v>6</v>
      </c>
      <c r="G41" s="204">
        <v>1</v>
      </c>
      <c r="H41" s="204">
        <v>2</v>
      </c>
      <c r="I41" s="204">
        <v>0</v>
      </c>
      <c r="J41" s="205">
        <v>0</v>
      </c>
      <c r="K41" s="249"/>
      <c r="L41" s="250"/>
      <c r="M41" s="249"/>
      <c r="N41" s="250"/>
      <c r="P41" s="248"/>
      <c r="Q41" s="221"/>
    </row>
    <row r="42" spans="1:17" s="218" customFormat="1" ht="15" customHeight="1">
      <c r="A42" s="203"/>
      <c r="B42" s="203"/>
      <c r="C42" s="2">
        <v>2020</v>
      </c>
      <c r="D42" s="205">
        <f>SUM(E42:J42)+SUM('56_samb (2)'!D41:I41)+SUM('56_samb_2 (2)'!D42:I42)</f>
        <v>138</v>
      </c>
      <c r="E42" s="205">
        <v>23</v>
      </c>
      <c r="F42" s="204">
        <v>5</v>
      </c>
      <c r="G42" s="204">
        <v>0</v>
      </c>
      <c r="H42" s="204">
        <v>0</v>
      </c>
      <c r="I42" s="204">
        <v>0</v>
      </c>
      <c r="J42" s="205">
        <v>0</v>
      </c>
      <c r="K42" s="249"/>
      <c r="L42" s="250"/>
      <c r="M42" s="249"/>
      <c r="N42" s="250"/>
      <c r="P42" s="248"/>
      <c r="Q42" s="221"/>
    </row>
    <row r="43" spans="1:17" s="218" customFormat="1" ht="8.15" customHeight="1">
      <c r="A43" s="203"/>
      <c r="B43" s="203"/>
      <c r="C43" s="2"/>
      <c r="D43" s="205"/>
      <c r="E43" s="205"/>
      <c r="F43" s="204"/>
      <c r="G43" s="204"/>
      <c r="H43" s="204"/>
      <c r="I43" s="204"/>
      <c r="J43" s="204"/>
      <c r="K43" s="249"/>
      <c r="L43" s="250"/>
      <c r="M43" s="249"/>
      <c r="N43" s="250"/>
      <c r="P43" s="248"/>
      <c r="Q43" s="221"/>
    </row>
    <row r="44" spans="1:17" s="218" customFormat="1" ht="15" customHeight="1">
      <c r="A44" s="203" t="s">
        <v>321</v>
      </c>
      <c r="B44" s="203"/>
      <c r="C44" s="2">
        <v>2018</v>
      </c>
      <c r="D44" s="205">
        <f>SUM(E44:J44)+SUM('56_samb (2)'!D43:I43)+SUM('56_samb_2 (2)'!D44:I44)</f>
        <v>48</v>
      </c>
      <c r="E44" s="205">
        <v>5</v>
      </c>
      <c r="F44" s="204">
        <v>3</v>
      </c>
      <c r="G44" s="204">
        <v>0</v>
      </c>
      <c r="H44" s="204">
        <v>0</v>
      </c>
      <c r="I44" s="204">
        <v>0</v>
      </c>
      <c r="J44" s="204">
        <v>0</v>
      </c>
      <c r="K44" s="249"/>
      <c r="L44" s="250"/>
      <c r="M44" s="249"/>
      <c r="N44" s="250"/>
      <c r="P44" s="248"/>
      <c r="Q44" s="221"/>
    </row>
    <row r="45" spans="1:17" s="218" customFormat="1" ht="15" customHeight="1">
      <c r="A45" s="203"/>
      <c r="B45" s="203"/>
      <c r="C45" s="2">
        <v>2019</v>
      </c>
      <c r="D45" s="205">
        <f>SUM(E45:J45)+SUM('56_samb (2)'!D44:I44)+SUM('56_samb_2 (2)'!D45:I45)</f>
        <v>101</v>
      </c>
      <c r="E45" s="205">
        <v>9</v>
      </c>
      <c r="F45" s="204">
        <v>5</v>
      </c>
      <c r="G45" s="204">
        <v>0</v>
      </c>
      <c r="H45" s="204">
        <v>0</v>
      </c>
      <c r="I45" s="204">
        <v>0</v>
      </c>
      <c r="J45" s="205">
        <v>0</v>
      </c>
      <c r="K45" s="246"/>
      <c r="L45" s="246"/>
      <c r="M45" s="246"/>
      <c r="N45" s="246"/>
      <c r="P45" s="248"/>
      <c r="Q45" s="221"/>
    </row>
    <row r="46" spans="1:17" s="218" customFormat="1" ht="15" customHeight="1">
      <c r="A46" s="203"/>
      <c r="B46" s="203"/>
      <c r="C46" s="2">
        <v>2020</v>
      </c>
      <c r="D46" s="205">
        <f>SUM(E46:J46)+SUM('56_samb (2)'!D45:I45)+SUM('56_samb_2 (2)'!D46:I46)</f>
        <v>44</v>
      </c>
      <c r="E46" s="205">
        <v>5</v>
      </c>
      <c r="F46" s="204">
        <v>1</v>
      </c>
      <c r="G46" s="204">
        <v>0</v>
      </c>
      <c r="H46" s="204">
        <v>1</v>
      </c>
      <c r="I46" s="204">
        <v>0</v>
      </c>
      <c r="J46" s="205">
        <v>0</v>
      </c>
      <c r="K46" s="246"/>
      <c r="L46" s="247"/>
      <c r="M46" s="246"/>
      <c r="N46" s="247"/>
      <c r="P46" s="248"/>
      <c r="Q46" s="221"/>
    </row>
    <row r="47" spans="1:17" s="218" customFormat="1" ht="8.15" customHeight="1">
      <c r="A47" s="203"/>
      <c r="B47" s="203"/>
      <c r="C47" s="2"/>
      <c r="D47" s="205"/>
      <c r="E47" s="205"/>
      <c r="F47" s="204"/>
      <c r="G47" s="204"/>
      <c r="H47" s="204"/>
      <c r="I47" s="204"/>
      <c r="J47" s="205"/>
      <c r="K47" s="246"/>
      <c r="L47" s="247"/>
      <c r="M47" s="246"/>
      <c r="N47" s="247"/>
      <c r="P47" s="248"/>
      <c r="Q47" s="221"/>
    </row>
    <row r="48" spans="1:17" s="218" customFormat="1" ht="15" customHeight="1">
      <c r="A48" s="203" t="s">
        <v>322</v>
      </c>
      <c r="B48" s="203"/>
      <c r="C48" s="2">
        <v>2018</v>
      </c>
      <c r="D48" s="205">
        <f>SUM(E48:J48)+SUM('56_samb (2)'!D47:I47)+SUM('56_samb_2 (2)'!D48:I48)</f>
        <v>25</v>
      </c>
      <c r="E48" s="205">
        <v>5</v>
      </c>
      <c r="F48" s="204">
        <v>0</v>
      </c>
      <c r="G48" s="204">
        <v>0</v>
      </c>
      <c r="H48" s="204">
        <v>1</v>
      </c>
      <c r="I48" s="204">
        <v>0</v>
      </c>
      <c r="J48" s="205">
        <v>0</v>
      </c>
      <c r="K48" s="246"/>
      <c r="L48" s="247"/>
      <c r="M48" s="246"/>
      <c r="N48" s="247"/>
      <c r="P48" s="248"/>
      <c r="Q48" s="221"/>
    </row>
    <row r="49" spans="1:17" s="218" customFormat="1" ht="15" customHeight="1">
      <c r="A49" s="203"/>
      <c r="B49" s="203"/>
      <c r="C49" s="2">
        <v>2019</v>
      </c>
      <c r="D49" s="205">
        <f>SUM(E49:J49)+SUM('56_samb (2)'!D48:I48)+SUM('56_samb_2 (2)'!D49:I49)</f>
        <v>63</v>
      </c>
      <c r="E49" s="205">
        <v>11</v>
      </c>
      <c r="F49" s="204">
        <v>2</v>
      </c>
      <c r="G49" s="204">
        <v>0</v>
      </c>
      <c r="H49" s="204">
        <v>1</v>
      </c>
      <c r="I49" s="204">
        <v>0</v>
      </c>
      <c r="J49" s="205">
        <v>0</v>
      </c>
      <c r="K49" s="249"/>
      <c r="L49" s="250"/>
      <c r="M49" s="249"/>
      <c r="N49" s="250"/>
      <c r="P49" s="248"/>
      <c r="Q49" s="221"/>
    </row>
    <row r="50" spans="1:17" s="218" customFormat="1" ht="15" customHeight="1">
      <c r="A50" s="203"/>
      <c r="B50" s="203"/>
      <c r="C50" s="2">
        <v>2020</v>
      </c>
      <c r="D50" s="205">
        <f>SUM(E50:J50)+SUM('56_samb (2)'!D49:I49)+SUM('56_samb_2 (2)'!D50:I50)</f>
        <v>41</v>
      </c>
      <c r="E50" s="205">
        <v>8</v>
      </c>
      <c r="F50" s="204">
        <v>6</v>
      </c>
      <c r="G50" s="204">
        <v>1</v>
      </c>
      <c r="H50" s="204">
        <v>1</v>
      </c>
      <c r="I50" s="204">
        <v>0</v>
      </c>
      <c r="J50" s="205">
        <v>0</v>
      </c>
      <c r="K50" s="249"/>
      <c r="L50" s="250"/>
      <c r="M50" s="249"/>
      <c r="N50" s="250"/>
      <c r="P50" s="248"/>
      <c r="Q50" s="221"/>
    </row>
    <row r="51" spans="1:17" s="218" customFormat="1" ht="8.15" customHeight="1">
      <c r="A51" s="203"/>
      <c r="B51" s="203"/>
      <c r="C51" s="2"/>
      <c r="D51" s="205"/>
      <c r="E51" s="205"/>
      <c r="F51" s="204"/>
      <c r="G51" s="204"/>
      <c r="H51" s="204"/>
      <c r="I51" s="204"/>
      <c r="J51" s="204"/>
      <c r="K51" s="249"/>
      <c r="L51" s="250"/>
      <c r="M51" s="249"/>
      <c r="N51" s="250"/>
      <c r="P51" s="248"/>
      <c r="Q51" s="221"/>
    </row>
    <row r="52" spans="1:17" s="218" customFormat="1" ht="15" customHeight="1">
      <c r="A52" s="203" t="s">
        <v>323</v>
      </c>
      <c r="B52" s="203"/>
      <c r="C52" s="2">
        <v>2018</v>
      </c>
      <c r="D52" s="205">
        <f>SUM(E52:J52)+SUM('56_samb (2)'!D51:I51)+SUM('56_samb_2 (2)'!D52:I52)</f>
        <v>9</v>
      </c>
      <c r="E52" s="205">
        <v>2</v>
      </c>
      <c r="F52" s="204">
        <v>2</v>
      </c>
      <c r="G52" s="204">
        <v>0</v>
      </c>
      <c r="H52" s="204">
        <v>0</v>
      </c>
      <c r="I52" s="204">
        <v>0</v>
      </c>
      <c r="J52" s="204">
        <v>0</v>
      </c>
      <c r="K52" s="249"/>
      <c r="L52" s="250"/>
      <c r="M52" s="249"/>
      <c r="N52" s="250"/>
      <c r="P52" s="248"/>
      <c r="Q52" s="221"/>
    </row>
    <row r="53" spans="1:17" s="218" customFormat="1" ht="15" customHeight="1">
      <c r="A53" s="203"/>
      <c r="B53" s="203"/>
      <c r="C53" s="2">
        <v>2019</v>
      </c>
      <c r="D53" s="205">
        <f>SUM(E53:J53)+SUM('56_samb (2)'!D52:I52)+SUM('56_samb_2 (2)'!D53:I53)</f>
        <v>11</v>
      </c>
      <c r="E53" s="205">
        <v>4</v>
      </c>
      <c r="F53" s="204">
        <v>1</v>
      </c>
      <c r="G53" s="204">
        <v>0</v>
      </c>
      <c r="H53" s="204">
        <v>0</v>
      </c>
      <c r="I53" s="204">
        <v>0</v>
      </c>
      <c r="J53" s="205">
        <v>0</v>
      </c>
      <c r="K53" s="246"/>
      <c r="L53" s="246"/>
      <c r="M53" s="246"/>
      <c r="N53" s="246"/>
      <c r="P53" s="248"/>
      <c r="Q53" s="221"/>
    </row>
    <row r="54" spans="1:17" s="218" customFormat="1" ht="15" customHeight="1">
      <c r="A54" s="203"/>
      <c r="B54" s="203"/>
      <c r="C54" s="2">
        <v>2020</v>
      </c>
      <c r="D54" s="205">
        <f>SUM(E54:J54)+SUM('56_samb (2)'!D53:I53)+SUM('56_samb_2 (2)'!D54:I54)</f>
        <v>10</v>
      </c>
      <c r="E54" s="205">
        <v>3</v>
      </c>
      <c r="F54" s="204">
        <v>1</v>
      </c>
      <c r="G54" s="204">
        <v>0</v>
      </c>
      <c r="H54" s="204">
        <v>0</v>
      </c>
      <c r="I54" s="204">
        <v>0</v>
      </c>
      <c r="J54" s="205">
        <v>0</v>
      </c>
      <c r="K54" s="246"/>
      <c r="L54" s="247"/>
      <c r="M54" s="246"/>
      <c r="N54" s="247"/>
      <c r="P54" s="248"/>
      <c r="Q54" s="221"/>
    </row>
    <row r="55" spans="1:17" s="218" customFormat="1" ht="8.15" customHeight="1">
      <c r="A55" s="203"/>
      <c r="B55" s="203"/>
      <c r="C55" s="2"/>
      <c r="D55" s="205"/>
      <c r="E55" s="205"/>
      <c r="F55" s="205"/>
      <c r="G55" s="204"/>
      <c r="H55" s="204"/>
      <c r="I55" s="204"/>
      <c r="J55" s="205"/>
      <c r="K55" s="246"/>
      <c r="L55" s="247"/>
      <c r="M55" s="246"/>
      <c r="N55" s="247"/>
      <c r="P55" s="248"/>
      <c r="Q55" s="221"/>
    </row>
    <row r="56" spans="1:17" s="218" customFormat="1" ht="15" customHeight="1">
      <c r="A56" s="203" t="s">
        <v>324</v>
      </c>
      <c r="B56" s="203"/>
      <c r="C56" s="2">
        <v>2018</v>
      </c>
      <c r="D56" s="205">
        <f>SUM(E56:J56)+SUM('56_samb (2)'!D55:I55)+SUM('56_samb_2 (2)'!D56:I56)</f>
        <v>57</v>
      </c>
      <c r="E56" s="205">
        <v>16</v>
      </c>
      <c r="F56" s="205">
        <v>2</v>
      </c>
      <c r="G56" s="204">
        <v>0</v>
      </c>
      <c r="H56" s="204">
        <v>2</v>
      </c>
      <c r="I56" s="204">
        <v>0</v>
      </c>
      <c r="J56" s="205">
        <v>0</v>
      </c>
      <c r="K56" s="246"/>
      <c r="L56" s="247"/>
      <c r="M56" s="246"/>
      <c r="N56" s="247"/>
      <c r="P56" s="248"/>
      <c r="Q56" s="221"/>
    </row>
    <row r="57" spans="1:17" s="218" customFormat="1" ht="15" customHeight="1">
      <c r="A57" s="203"/>
      <c r="B57" s="203"/>
      <c r="C57" s="41">
        <v>2019</v>
      </c>
      <c r="D57" s="205">
        <f>SUM(E57:J57)+SUM('56_samb (2)'!D56:I56)+SUM('56_samb_2 (2)'!D57:I57)</f>
        <v>137</v>
      </c>
      <c r="E57" s="205">
        <v>6</v>
      </c>
      <c r="F57" s="205">
        <v>2</v>
      </c>
      <c r="G57" s="204">
        <v>0</v>
      </c>
      <c r="H57" s="204">
        <v>1</v>
      </c>
      <c r="I57" s="204">
        <v>0</v>
      </c>
      <c r="J57" s="205">
        <v>0</v>
      </c>
      <c r="K57" s="249"/>
      <c r="L57" s="250"/>
      <c r="M57" s="249"/>
      <c r="N57" s="250"/>
      <c r="P57" s="248"/>
      <c r="Q57" s="221"/>
    </row>
    <row r="58" spans="1:17" s="218" customFormat="1" ht="15" customHeight="1">
      <c r="A58" s="203"/>
      <c r="B58" s="203"/>
      <c r="C58" s="41">
        <v>2020</v>
      </c>
      <c r="D58" s="205">
        <f>SUM(E58:J58)+SUM('56_samb (2)'!D57:I57)+SUM('56_samb_2 (2)'!D58:I58)</f>
        <v>127</v>
      </c>
      <c r="E58" s="205">
        <v>16</v>
      </c>
      <c r="F58" s="205">
        <v>6</v>
      </c>
      <c r="G58" s="204">
        <v>0</v>
      </c>
      <c r="H58" s="204">
        <v>2</v>
      </c>
      <c r="I58" s="204">
        <v>0</v>
      </c>
      <c r="J58" s="205">
        <v>0</v>
      </c>
      <c r="K58" s="249"/>
      <c r="L58" s="250"/>
      <c r="M58" s="249"/>
      <c r="N58" s="250"/>
      <c r="P58" s="248"/>
      <c r="Q58" s="221"/>
    </row>
    <row r="59" spans="1:17" s="218" customFormat="1" ht="8.15" customHeight="1">
      <c r="A59" s="203"/>
      <c r="B59" s="203"/>
      <c r="C59" s="207"/>
      <c r="D59" s="205"/>
      <c r="E59" s="205"/>
      <c r="F59" s="205"/>
      <c r="G59" s="204"/>
      <c r="H59" s="204"/>
      <c r="I59" s="204"/>
      <c r="J59" s="204"/>
      <c r="K59" s="249"/>
      <c r="L59" s="250"/>
      <c r="M59" s="249"/>
      <c r="N59" s="250"/>
      <c r="P59" s="248"/>
      <c r="Q59" s="221"/>
    </row>
    <row r="60" spans="1:17" s="218" customFormat="1" ht="15" customHeight="1">
      <c r="A60" s="203" t="s">
        <v>325</v>
      </c>
      <c r="B60" s="203"/>
      <c r="C60" s="41">
        <v>2018</v>
      </c>
      <c r="D60" s="205">
        <f>SUM(E60:J60)+SUM('56_samb (2)'!D59:I59)+SUM('56_samb_2 (2)'!D60:I60)</f>
        <v>12</v>
      </c>
      <c r="E60" s="205">
        <v>4</v>
      </c>
      <c r="F60" s="205">
        <v>2</v>
      </c>
      <c r="G60" s="204">
        <v>0</v>
      </c>
      <c r="H60" s="204">
        <v>0</v>
      </c>
      <c r="I60" s="204">
        <v>0</v>
      </c>
      <c r="J60" s="204">
        <v>0</v>
      </c>
      <c r="K60" s="250"/>
      <c r="L60" s="250"/>
      <c r="M60" s="249"/>
      <c r="N60" s="250"/>
      <c r="P60" s="248"/>
      <c r="Q60" s="221"/>
    </row>
    <row r="61" spans="1:17" s="218" customFormat="1" ht="15" customHeight="1">
      <c r="A61" s="203"/>
      <c r="B61" s="203"/>
      <c r="C61" s="2">
        <v>2019</v>
      </c>
      <c r="D61" s="205">
        <f>SUM(E61:J61)+SUM('56_samb (2)'!D60:I60)+SUM('56_samb_2 (2)'!D61:I61)</f>
        <v>10</v>
      </c>
      <c r="E61" s="205">
        <v>1</v>
      </c>
      <c r="F61" s="205">
        <v>1</v>
      </c>
      <c r="G61" s="204">
        <v>0</v>
      </c>
      <c r="H61" s="204">
        <v>0</v>
      </c>
      <c r="I61" s="204">
        <v>0</v>
      </c>
      <c r="J61" s="205">
        <v>0</v>
      </c>
      <c r="K61" s="246"/>
      <c r="L61" s="246"/>
      <c r="M61" s="246"/>
      <c r="N61" s="246"/>
      <c r="P61" s="248"/>
      <c r="Q61" s="221"/>
    </row>
    <row r="62" spans="1:17" s="217" customFormat="1" ht="15" customHeight="1">
      <c r="A62" s="203"/>
      <c r="B62" s="203"/>
      <c r="C62" s="2">
        <v>2020</v>
      </c>
      <c r="D62" s="204">
        <f>SUM(E62:J62)+SUM('56_samb (2)'!D61:I61)+SUM('56_samb_2 (2)'!D62:I62)</f>
        <v>25</v>
      </c>
      <c r="E62" s="204">
        <v>12</v>
      </c>
      <c r="F62" s="204">
        <v>1</v>
      </c>
      <c r="G62" s="204">
        <v>1</v>
      </c>
      <c r="H62" s="204">
        <v>0</v>
      </c>
      <c r="I62" s="204">
        <v>0</v>
      </c>
      <c r="J62" s="204">
        <v>0</v>
      </c>
      <c r="K62" s="246"/>
      <c r="L62" s="246"/>
      <c r="M62" s="246"/>
      <c r="N62" s="246"/>
      <c r="P62" s="248"/>
      <c r="Q62" s="221"/>
    </row>
    <row r="63" spans="1:17" s="218" customFormat="1" ht="8.15" customHeight="1">
      <c r="A63" s="203"/>
      <c r="B63" s="203"/>
      <c r="C63" s="2"/>
      <c r="D63" s="205"/>
      <c r="E63" s="205"/>
      <c r="F63" s="204"/>
      <c r="G63" s="204"/>
      <c r="H63" s="204"/>
      <c r="I63" s="204"/>
      <c r="J63" s="205"/>
      <c r="K63" s="246"/>
      <c r="L63" s="247"/>
      <c r="M63" s="246"/>
      <c r="N63" s="247"/>
      <c r="P63" s="248"/>
      <c r="Q63" s="221"/>
    </row>
    <row r="64" spans="1:17" s="218" customFormat="1" ht="15" customHeight="1">
      <c r="A64" s="203" t="s">
        <v>326</v>
      </c>
      <c r="B64" s="203"/>
      <c r="C64" s="41">
        <v>2018</v>
      </c>
      <c r="D64" s="204">
        <f>SUM(E64:J64)+SUM('56_samb (2)'!D63:I63)+SUM('56_samb_2 (2)'!D64:I64)</f>
        <v>9</v>
      </c>
      <c r="E64" s="205">
        <v>2</v>
      </c>
      <c r="F64" s="204">
        <v>2</v>
      </c>
      <c r="G64" s="204">
        <v>0</v>
      </c>
      <c r="H64" s="204">
        <v>0</v>
      </c>
      <c r="I64" s="204">
        <v>0</v>
      </c>
      <c r="J64" s="205">
        <v>0</v>
      </c>
      <c r="K64" s="246"/>
      <c r="L64" s="247"/>
      <c r="M64" s="246"/>
      <c r="N64" s="247"/>
      <c r="P64" s="248"/>
      <c r="Q64" s="221"/>
    </row>
    <row r="65" spans="1:17" s="217" customFormat="1" ht="15" customHeight="1">
      <c r="A65" s="203"/>
      <c r="B65" s="203"/>
      <c r="C65" s="2">
        <v>2019</v>
      </c>
      <c r="D65" s="204">
        <f>SUM(E65:J65)+SUM('56_samb (2)'!D64:I64)+SUM('56_samb_2 (2)'!D65:I65)</f>
        <v>8</v>
      </c>
      <c r="E65" s="204">
        <v>2</v>
      </c>
      <c r="F65" s="204">
        <v>1</v>
      </c>
      <c r="G65" s="204">
        <v>0</v>
      </c>
      <c r="H65" s="204">
        <v>0</v>
      </c>
      <c r="I65" s="204">
        <v>0</v>
      </c>
      <c r="J65" s="204">
        <v>0</v>
      </c>
      <c r="K65" s="249"/>
      <c r="L65" s="249"/>
      <c r="M65" s="249"/>
      <c r="N65" s="249"/>
      <c r="P65" s="248"/>
      <c r="Q65" s="221"/>
    </row>
    <row r="66" spans="1:17" s="217" customFormat="1" ht="15" customHeight="1">
      <c r="A66" s="203"/>
      <c r="B66" s="203"/>
      <c r="C66" s="2">
        <v>2020</v>
      </c>
      <c r="D66" s="204">
        <f>SUM(E66:J66)+SUM('56_samb (2)'!D65:I65)+SUM('56_samb_2 (2)'!D66:I66)</f>
        <v>7</v>
      </c>
      <c r="E66" s="204">
        <v>3</v>
      </c>
      <c r="F66" s="204">
        <v>0</v>
      </c>
      <c r="G66" s="204">
        <v>0</v>
      </c>
      <c r="H66" s="204">
        <v>0</v>
      </c>
      <c r="I66" s="204">
        <v>0</v>
      </c>
      <c r="J66" s="204">
        <v>0</v>
      </c>
      <c r="K66" s="249"/>
      <c r="L66" s="249"/>
      <c r="M66" s="249"/>
      <c r="N66" s="249"/>
      <c r="P66" s="248"/>
      <c r="Q66" s="221"/>
    </row>
    <row r="67" spans="1:17" s="210" customFormat="1" ht="8.15" customHeight="1">
      <c r="A67" s="476"/>
      <c r="B67" s="476"/>
      <c r="C67" s="477"/>
      <c r="D67" s="476"/>
      <c r="E67" s="478"/>
      <c r="F67" s="476"/>
      <c r="G67" s="476"/>
      <c r="H67" s="476"/>
      <c r="I67" s="476"/>
      <c r="J67" s="476"/>
    </row>
    <row r="68" spans="1:17" s="210" customFormat="1" ht="15" customHeight="1">
      <c r="C68" s="233"/>
      <c r="H68" s="211"/>
      <c r="I68" s="211"/>
      <c r="J68" s="211"/>
      <c r="K68" s="17" t="s">
        <v>9</v>
      </c>
    </row>
    <row r="69" spans="1:17" ht="15" customHeight="1">
      <c r="H69" s="199"/>
      <c r="I69" s="199"/>
      <c r="J69" s="199"/>
      <c r="K69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8"/>
  <sheetViews>
    <sheetView view="pageBreakPreview" zoomScale="70" zoomScaleNormal="100" zoomScaleSheetLayoutView="7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2.453125" style="195" customWidth="1"/>
    <col min="3" max="3" width="18" style="196" customWidth="1"/>
    <col min="4" max="4" width="12.7265625" style="195" customWidth="1"/>
    <col min="5" max="5" width="15.1796875" style="195" customWidth="1"/>
    <col min="6" max="6" width="14.6328125" style="195" customWidth="1"/>
    <col min="7" max="7" width="14.90625" style="195" customWidth="1"/>
    <col min="8" max="9" width="12.7265625" style="195" customWidth="1"/>
    <col min="10" max="10" width="0.453125" style="195" customWidth="1"/>
    <col min="11" max="11" width="8.453125" style="195" hidden="1" customWidth="1"/>
    <col min="12" max="16384" width="8.453125" style="195"/>
  </cols>
  <sheetData>
    <row r="1" spans="1:18" ht="8.15" customHeight="1"/>
    <row r="2" spans="1:18" ht="15" customHeight="1">
      <c r="A2" s="310" t="s">
        <v>403</v>
      </c>
      <c r="B2" s="197"/>
      <c r="C2" s="198"/>
    </row>
    <row r="3" spans="1:18" ht="16" customHeight="1">
      <c r="A3" s="496" t="s">
        <v>404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63</v>
      </c>
      <c r="E6" s="347" t="s">
        <v>64</v>
      </c>
      <c r="F6" s="347" t="s">
        <v>65</v>
      </c>
      <c r="G6" s="347" t="s">
        <v>252</v>
      </c>
      <c r="H6" s="347" t="s">
        <v>66</v>
      </c>
      <c r="I6" s="347" t="s">
        <v>67</v>
      </c>
      <c r="J6" s="434"/>
    </row>
    <row r="7" spans="1:18" s="201" customFormat="1" ht="15" customHeight="1">
      <c r="A7" s="339" t="s">
        <v>4</v>
      </c>
      <c r="B7" s="348"/>
      <c r="C7" s="349" t="s">
        <v>5</v>
      </c>
      <c r="D7" s="350"/>
      <c r="E7" s="347" t="s">
        <v>251</v>
      </c>
      <c r="F7" s="350" t="s">
        <v>68</v>
      </c>
      <c r="G7" s="350" t="s">
        <v>72</v>
      </c>
      <c r="H7" s="350" t="s">
        <v>69</v>
      </c>
      <c r="I7" s="350" t="s">
        <v>70</v>
      </c>
      <c r="J7" s="435"/>
    </row>
    <row r="8" spans="1:18" s="201" customFormat="1" ht="15" customHeight="1">
      <c r="A8" s="351"/>
      <c r="B8" s="351"/>
      <c r="C8" s="352"/>
      <c r="D8" s="351"/>
      <c r="E8" s="350" t="s">
        <v>71</v>
      </c>
      <c r="F8" s="353"/>
      <c r="G8" s="347"/>
      <c r="H8" s="350"/>
      <c r="I8" s="354"/>
      <c r="J8" s="436"/>
    </row>
    <row r="9" spans="1:18" s="201" customFormat="1" ht="8.15" customHeight="1" thickBot="1">
      <c r="A9" s="439" t="s">
        <v>32</v>
      </c>
      <c r="B9" s="439"/>
      <c r="C9" s="440"/>
      <c r="D9" s="441"/>
      <c r="E9" s="441"/>
      <c r="F9" s="441"/>
      <c r="G9" s="441"/>
      <c r="H9" s="441"/>
      <c r="I9" s="441"/>
      <c r="J9" s="433"/>
    </row>
    <row r="10" spans="1:18" ht="8.15" customHeight="1">
      <c r="A10" s="211"/>
      <c r="B10" s="211"/>
      <c r="C10" s="212"/>
      <c r="D10" s="210"/>
      <c r="E10" s="210"/>
      <c r="F10" s="210"/>
      <c r="G10" s="210"/>
      <c r="H10" s="210"/>
      <c r="I10" s="210"/>
      <c r="J10" s="433"/>
    </row>
    <row r="11" spans="1:18" s="23" customFormat="1" ht="15" customHeight="1">
      <c r="A11" s="19" t="s">
        <v>299</v>
      </c>
      <c r="B11" s="1"/>
      <c r="C11" s="20">
        <v>2018</v>
      </c>
      <c r="D11" s="145">
        <f>SUM(D15,D19,D23,D27,D31,D35,D39,D43,D47,D51,D55,D59,D63,'56_samb (2)'!D11,'56_samb (2)'!D15,'56_samb (2)'!D19,'56_samb (2)'!D23,'56_samb (2)'!D27,'56_samb (2)'!D31,'56_samb (2)'!D35,'56_samb (2)'!D39,'56_samb (2)'!D43,'56_samb (2)'!D47,'56_samb (2)'!D51,'56_samb (2)'!D55,'56_samb (2)'!D59,'56_samb (2)'!D63)</f>
        <v>46</v>
      </c>
      <c r="E11" s="145">
        <f>SUM(E15,E19,E23,E27,E31,E35,E39,E43,E47,E51,E55,E59,E63,'56_samb (2)'!E11,'56_samb (2)'!E15,'56_samb (2)'!E19,'56_samb (2)'!E23,'56_samb (2)'!E27,'56_samb (2)'!E31,'56_samb (2)'!E35,'56_samb (2)'!E39,'56_samb (2)'!E43,'56_samb (2)'!E47,'56_samb (2)'!E51,'56_samb (2)'!E55,'56_samb (2)'!E59,'56_samb (2)'!E63)</f>
        <v>1</v>
      </c>
      <c r="F11" s="145">
        <f>SUM(F15,F19,F23,F27,F31,F35,F39,F43,F47,F51,F55,F59,F63,'56_samb (2)'!F11,'56_samb (2)'!F15,'56_samb (2)'!F19,'56_samb (2)'!F23,'56_samb (2)'!F27,'56_samb (2)'!F31,'56_samb (2)'!F35,'56_samb (2)'!F39,'56_samb (2)'!F43,'56_samb (2)'!F47,'56_samb (2)'!F51,'56_samb (2)'!F55,'56_samb (2)'!F59,'56_samb (2)'!F63)</f>
        <v>0</v>
      </c>
      <c r="G11" s="145">
        <f>SUM(G15,G19,G23,G27,G31,G35,G39,G43,G47,G51,G55,G59,G63,'56_samb (2)'!G11,'56_samb (2)'!G15,'56_samb (2)'!G19,'56_samb (2)'!G23,'56_samb (2)'!G27,'56_samb (2)'!G31,'56_samb (2)'!G35,'56_samb (2)'!G39,'56_samb (2)'!G43,'56_samb (2)'!G47,'56_samb (2)'!G51,'56_samb (2)'!G55,'56_samb (2)'!G59,'56_samb (2)'!G63)</f>
        <v>0</v>
      </c>
      <c r="H11" s="145">
        <f>SUM(H15,H19,H23,H27,H31,H35,H39,H43,H47,H51,H55,H59,H63,'56_samb (2)'!H11,'56_samb (2)'!H15,'56_samb (2)'!H19,'56_samb (2)'!H23,'56_samb (2)'!H27,'56_samb (2)'!H31,'56_samb (2)'!H35,'56_samb (2)'!H39,'56_samb (2)'!H43,'56_samb (2)'!H47,'56_samb (2)'!H51,'56_samb (2)'!H55,'56_samb (2)'!H59,'56_samb (2)'!H63)</f>
        <v>0</v>
      </c>
      <c r="I11" s="145">
        <f>SUM(I15,I19,I23,I27,I31,I35,I39,I43,I47,I51,I55,I59,I63,'56_samb (2)'!I11,'56_samb (2)'!I15,'56_samb (2)'!I19,'56_samb (2)'!I23,'56_samb (2)'!I27,'56_samb (2)'!I31,'56_samb (2)'!I35,'56_samb (2)'!I39,'56_samb (2)'!I43,'56_samb (2)'!I47,'56_samb (2)'!I51,'56_samb (2)'!I55,'56_samb (2)'!I59,'56_samb (2)'!I63)</f>
        <v>4</v>
      </c>
      <c r="J11" s="24"/>
      <c r="K11" s="24"/>
      <c r="L11" s="3"/>
      <c r="M11" s="3"/>
      <c r="N11" s="3"/>
      <c r="O11" s="3"/>
      <c r="P11" s="3"/>
      <c r="Q11" s="3"/>
      <c r="R11" s="24"/>
    </row>
    <row r="12" spans="1:18" s="23" customFormat="1" ht="15" customHeight="1">
      <c r="A12" s="1"/>
      <c r="B12" s="1"/>
      <c r="C12" s="20">
        <v>2019</v>
      </c>
      <c r="D12" s="145">
        <f>SUM(D16,D20,D24,D28,D32,D36,D40,D44,D48,D52,D56,D60,D64,'56_samb (2)'!D12,'56_samb (2)'!D16,'56_samb (2)'!D20,'56_samb (2)'!D24,'56_samb (2)'!D28,'56_samb (2)'!D32,'56_samb (2)'!D36,'56_samb (2)'!D40,'56_samb (2)'!D44,'56_samb (2)'!D48,'56_samb (2)'!D52,'56_samb (2)'!D56,'56_samb (2)'!D60,'56_samb (2)'!D64)</f>
        <v>44</v>
      </c>
      <c r="E12" s="145">
        <f>SUM(E16,E20,E24,E28,E32,E36,E40,E44,E48,E52,E56,E60,E64,'56_samb (2)'!E12,'56_samb (2)'!E16,'56_samb (2)'!E20,'56_samb (2)'!E24,'56_samb (2)'!E28,'56_samb (2)'!E32,'56_samb (2)'!E36,'56_samb (2)'!E40,'56_samb (2)'!E44,'56_samb (2)'!E48,'56_samb (2)'!E52,'56_samb (2)'!E56,'56_samb (2)'!E60,'56_samb (2)'!E64)</f>
        <v>0</v>
      </c>
      <c r="F12" s="145">
        <f>SUM(F16,F20,F24,F28,F32,F36,F40,F44,F48,F52,F56,F60,F64,'56_samb (2)'!F12,'56_samb (2)'!F16,'56_samb (2)'!F20,'56_samb (2)'!F24,'56_samb (2)'!F28,'56_samb (2)'!F32,'56_samb (2)'!F36,'56_samb (2)'!F40,'56_samb (2)'!F44,'56_samb (2)'!F48,'56_samb (2)'!F52,'56_samb (2)'!F56,'56_samb (2)'!F60,'56_samb (2)'!F64)</f>
        <v>0</v>
      </c>
      <c r="G12" s="145">
        <f>SUM(G16,G20,G24,G28,G32,G36,G40,G44,G48,G52,G56,G60,G64,'56_samb (2)'!G12,'56_samb (2)'!G16,'56_samb (2)'!G20,'56_samb (2)'!G24,'56_samb (2)'!G28,'56_samb (2)'!G32,'56_samb (2)'!G36,'56_samb (2)'!G40,'56_samb (2)'!G44,'56_samb (2)'!G48,'56_samb (2)'!G52,'56_samb (2)'!G56,'56_samb (2)'!G60,'56_samb (2)'!G64)</f>
        <v>3</v>
      </c>
      <c r="H12" s="145">
        <f>SUM(H16,H20,H24,H28,H32,H36,H40,H44,H48,H52,H56,H60,H64,'56_samb (2)'!H12,'56_samb (2)'!H16,'56_samb (2)'!H20,'56_samb (2)'!H24,'56_samb (2)'!H28,'56_samb (2)'!H32,'56_samb (2)'!H36,'56_samb (2)'!H40,'56_samb (2)'!H44,'56_samb (2)'!H48,'56_samb (2)'!H52,'56_samb (2)'!H56,'56_samb (2)'!H60,'56_samb (2)'!H64)</f>
        <v>0</v>
      </c>
      <c r="I12" s="145">
        <f>SUM(I16,I20,I24,I28,I32,I36,I40,I44,I48,I52,I56,I60,I64,'56_samb (2)'!I12,'56_samb (2)'!I16,'56_samb (2)'!I20,'56_samb (2)'!I24,'56_samb (2)'!I28,'56_samb (2)'!I32,'56_samb (2)'!I36,'56_samb (2)'!I40,'56_samb (2)'!I44,'56_samb (2)'!I48,'56_samb (2)'!I52,'56_samb (2)'!I56,'56_samb (2)'!I60,'56_samb (2)'!I64)</f>
        <v>0</v>
      </c>
      <c r="J12" s="25"/>
      <c r="K12" s="25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1"/>
      <c r="B13" s="1"/>
      <c r="C13" s="20">
        <v>2020</v>
      </c>
      <c r="D13" s="145">
        <f>SUM(D17,D21,D25,D29,D33,D37,D41,D45,D49,D53,D57,D61,D65,'56_samb (2)'!D13,'56_samb (2)'!D17,'56_samb (2)'!D21,'56_samb (2)'!D25,'56_samb (2)'!D29,'56_samb (2)'!D33,'56_samb (2)'!D37,'56_samb (2)'!D41,'56_samb (2)'!D45,'56_samb (2)'!D49,'56_samb (2)'!D53,'56_samb (2)'!D57,'56_samb (2)'!D61,'56_samb (2)'!D65)</f>
        <v>29</v>
      </c>
      <c r="E13" s="145">
        <f>SUM(E17,E21,E25,E29,E33,E37,E41,E45,E49,E53,E57,E61,E65,'56_samb (2)'!E13,'56_samb (2)'!E17,'56_samb (2)'!E21,'56_samb (2)'!E25,'56_samb (2)'!E29,'56_samb (2)'!E33,'56_samb (2)'!E37,'56_samb (2)'!E41,'56_samb (2)'!E45,'56_samb (2)'!E49,'56_samb (2)'!E53,'56_samb (2)'!E57,'56_samb (2)'!E61,'56_samb (2)'!E65)</f>
        <v>0</v>
      </c>
      <c r="F13" s="145">
        <f>SUM(F17,F21,F25,F29,F33,F37,F41,F45,F49,F53,F57,F61,F65,'56_samb (2)'!F13,'56_samb (2)'!F17,'56_samb (2)'!F21,'56_samb (2)'!F25,'56_samb (2)'!F29,'56_samb (2)'!F33,'56_samb (2)'!F37,'56_samb (2)'!F41,'56_samb (2)'!F45,'56_samb (2)'!F49,'56_samb (2)'!F53,'56_samb (2)'!F57,'56_samb (2)'!F61,'56_samb (2)'!F65)</f>
        <v>0</v>
      </c>
      <c r="G13" s="145">
        <f>SUM(G17,G21,G25,G29,G33,G37,G41,G45,G49,G53,G57,G61,G65,'56_samb (2)'!G13,'56_samb (2)'!G17,'56_samb (2)'!G21,'56_samb (2)'!G25,'56_samb (2)'!G29,'56_samb (2)'!G33,'56_samb (2)'!G37,'56_samb (2)'!G41,'56_samb (2)'!G45,'56_samb (2)'!G49,'56_samb (2)'!G53,'56_samb (2)'!G57,'56_samb (2)'!G61,'56_samb (2)'!G65)</f>
        <v>0</v>
      </c>
      <c r="H13" s="145">
        <f>SUM(H17,H21,H25,H29,H33,H37,H41,H45,H49,H53,H57,H61,H65,'56_samb (2)'!H13,'56_samb (2)'!H17,'56_samb (2)'!H21,'56_samb (2)'!H25,'56_samb (2)'!H29,'56_samb (2)'!H33,'56_samb (2)'!H37,'56_samb (2)'!H41,'56_samb (2)'!H45,'56_samb (2)'!H49,'56_samb (2)'!H53,'56_samb (2)'!H57,'56_samb (2)'!H61,'56_samb (2)'!H65)</f>
        <v>0</v>
      </c>
      <c r="I13" s="145">
        <f>SUM(I17,I21,I25,I29,I33,I37,I41,I45,I49,I53,I57,I61,I65,'56_samb (2)'!I13,'56_samb (2)'!I17,'56_samb (2)'!I21,'56_samb (2)'!I25,'56_samb (2)'!I29,'56_samb (2)'!I33,'56_samb (2)'!I37,'56_samb (2)'!I41,'56_samb (2)'!I45,'56_samb (2)'!I49,'56_samb (2)'!I53,'56_samb (2)'!I57,'56_samb (2)'!I61,'56_samb (2)'!I65)</f>
        <v>2</v>
      </c>
      <c r="J13" s="25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8.15" customHeight="1">
      <c r="A14" s="1"/>
      <c r="B14" s="1"/>
      <c r="C14" s="2"/>
      <c r="D14" s="76"/>
      <c r="E14" s="76"/>
      <c r="F14" s="117"/>
      <c r="G14" s="121"/>
      <c r="H14" s="121"/>
      <c r="I14" s="76"/>
      <c r="J14" s="25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29" t="s">
        <v>300</v>
      </c>
      <c r="B15" s="1"/>
      <c r="C15" s="2">
        <v>2018</v>
      </c>
      <c r="D15" s="76">
        <v>9</v>
      </c>
      <c r="E15" s="76">
        <v>0</v>
      </c>
      <c r="F15" s="117">
        <v>0</v>
      </c>
      <c r="G15" s="121">
        <v>0</v>
      </c>
      <c r="H15" s="121">
        <v>0</v>
      </c>
      <c r="I15" s="76">
        <v>0</v>
      </c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1"/>
      <c r="B16" s="1"/>
      <c r="C16" s="2">
        <v>2019</v>
      </c>
      <c r="D16" s="117">
        <v>5</v>
      </c>
      <c r="E16" s="76">
        <v>0</v>
      </c>
      <c r="F16" s="117">
        <v>0</v>
      </c>
      <c r="G16" s="121">
        <v>0</v>
      </c>
      <c r="H16" s="121">
        <v>0</v>
      </c>
      <c r="I16" s="76">
        <v>0</v>
      </c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1"/>
      <c r="B17" s="1"/>
      <c r="C17" s="2">
        <v>2020</v>
      </c>
      <c r="D17" s="117">
        <v>2</v>
      </c>
      <c r="E17" s="76">
        <v>0</v>
      </c>
      <c r="F17" s="117">
        <v>0</v>
      </c>
      <c r="G17" s="121">
        <v>0</v>
      </c>
      <c r="H17" s="121">
        <v>0</v>
      </c>
      <c r="I17" s="76">
        <v>1</v>
      </c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8.15" customHeight="1">
      <c r="A18" s="1"/>
      <c r="B18" s="1"/>
      <c r="C18" s="2"/>
      <c r="D18" s="117"/>
      <c r="E18" s="76"/>
      <c r="F18" s="117"/>
      <c r="G18" s="121"/>
      <c r="H18" s="121"/>
      <c r="I18" s="76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29" t="s">
        <v>301</v>
      </c>
      <c r="B19" s="1"/>
      <c r="C19" s="2">
        <v>2018</v>
      </c>
      <c r="D19" s="117">
        <v>5</v>
      </c>
      <c r="E19" s="76">
        <v>0</v>
      </c>
      <c r="F19" s="117">
        <v>0</v>
      </c>
      <c r="G19" s="121">
        <v>0</v>
      </c>
      <c r="H19" s="121">
        <v>0</v>
      </c>
      <c r="I19" s="76">
        <v>1</v>
      </c>
      <c r="J19" s="25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1"/>
      <c r="B20" s="1"/>
      <c r="C20" s="2">
        <v>2019</v>
      </c>
      <c r="D20" s="117">
        <v>5</v>
      </c>
      <c r="E20" s="117">
        <v>0</v>
      </c>
      <c r="F20" s="117">
        <v>0</v>
      </c>
      <c r="G20" s="121">
        <v>0</v>
      </c>
      <c r="H20" s="121">
        <v>0</v>
      </c>
      <c r="I20" s="76">
        <v>0</v>
      </c>
      <c r="J20" s="2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1"/>
      <c r="B21" s="1"/>
      <c r="C21" s="2">
        <v>2020</v>
      </c>
      <c r="D21" s="117">
        <v>5</v>
      </c>
      <c r="E21" s="76">
        <v>0</v>
      </c>
      <c r="F21" s="117">
        <v>0</v>
      </c>
      <c r="G21" s="121">
        <v>0</v>
      </c>
      <c r="H21" s="121">
        <v>0</v>
      </c>
      <c r="I21" s="76">
        <v>0</v>
      </c>
      <c r="J21" s="25"/>
      <c r="K21" s="25"/>
      <c r="L21" s="25"/>
      <c r="M21" s="25"/>
      <c r="N21" s="25"/>
      <c r="O21" s="25"/>
      <c r="P21" s="26"/>
      <c r="Q21" s="26"/>
      <c r="R21" s="26"/>
    </row>
    <row r="22" spans="1:18" s="23" customFormat="1" ht="8.15" customHeight="1">
      <c r="A22" s="1"/>
      <c r="B22" s="1"/>
      <c r="C22" s="2"/>
      <c r="D22" s="117"/>
      <c r="E22" s="76"/>
      <c r="F22" s="117"/>
      <c r="G22" s="121"/>
      <c r="H22" s="121"/>
      <c r="I22" s="121"/>
      <c r="J22" s="25"/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29" t="s">
        <v>302</v>
      </c>
      <c r="B23" s="1"/>
      <c r="C23" s="2">
        <v>2018</v>
      </c>
      <c r="D23" s="117">
        <v>2</v>
      </c>
      <c r="E23" s="76">
        <v>0</v>
      </c>
      <c r="F23" s="117">
        <v>0</v>
      </c>
      <c r="G23" s="121">
        <v>0</v>
      </c>
      <c r="H23" s="121">
        <v>0</v>
      </c>
      <c r="I23" s="121">
        <v>0</v>
      </c>
      <c r="J23" s="25"/>
      <c r="K23" s="25"/>
      <c r="L23" s="25"/>
      <c r="M23" s="25"/>
      <c r="N23" s="25"/>
      <c r="O23" s="25"/>
      <c r="P23" s="26"/>
      <c r="Q23" s="26"/>
      <c r="R23" s="26"/>
    </row>
    <row r="24" spans="1:18" s="23" customFormat="1" ht="15" customHeight="1">
      <c r="A24" s="1"/>
      <c r="B24" s="1"/>
      <c r="C24" s="2">
        <v>2019</v>
      </c>
      <c r="D24" s="117">
        <v>0</v>
      </c>
      <c r="E24" s="76">
        <v>0</v>
      </c>
      <c r="F24" s="117">
        <v>0</v>
      </c>
      <c r="G24" s="121">
        <v>0</v>
      </c>
      <c r="H24" s="121">
        <v>0</v>
      </c>
      <c r="I24" s="121">
        <v>0</v>
      </c>
    </row>
    <row r="25" spans="1:18" s="23" customFormat="1" ht="15" customHeight="1">
      <c r="A25" s="1"/>
      <c r="B25" s="1"/>
      <c r="C25" s="2">
        <v>2020</v>
      </c>
      <c r="D25" s="76">
        <v>1</v>
      </c>
      <c r="E25" s="76">
        <v>0</v>
      </c>
      <c r="F25" s="117">
        <v>0</v>
      </c>
      <c r="G25" s="121">
        <v>0</v>
      </c>
      <c r="H25" s="121">
        <v>0</v>
      </c>
      <c r="I25" s="76">
        <v>1</v>
      </c>
    </row>
    <row r="26" spans="1:18" s="23" customFormat="1" ht="8.15" customHeight="1">
      <c r="A26" s="1"/>
      <c r="B26" s="1"/>
      <c r="C26" s="2"/>
      <c r="D26" s="76"/>
      <c r="E26" s="76"/>
      <c r="F26" s="117"/>
      <c r="G26" s="121"/>
      <c r="H26" s="121"/>
      <c r="I26" s="121"/>
      <c r="J26" s="25"/>
      <c r="K26" s="25"/>
      <c r="L26" s="25"/>
      <c r="M26" s="25"/>
      <c r="N26" s="25"/>
      <c r="O26" s="25"/>
      <c r="P26" s="26"/>
      <c r="Q26" s="26"/>
      <c r="R26" s="26"/>
    </row>
    <row r="27" spans="1:18" s="23" customFormat="1" ht="15" customHeight="1">
      <c r="A27" s="29" t="s">
        <v>303</v>
      </c>
      <c r="B27" s="1"/>
      <c r="C27" s="2">
        <v>2018</v>
      </c>
      <c r="D27" s="76">
        <v>4</v>
      </c>
      <c r="E27" s="76">
        <v>0</v>
      </c>
      <c r="F27" s="117">
        <v>0</v>
      </c>
      <c r="G27" s="121">
        <v>0</v>
      </c>
      <c r="H27" s="121">
        <v>0</v>
      </c>
      <c r="I27" s="121">
        <v>0</v>
      </c>
    </row>
    <row r="28" spans="1:18" s="23" customFormat="1" ht="15" customHeight="1">
      <c r="A28" s="1"/>
      <c r="B28" s="1"/>
      <c r="C28" s="2">
        <v>2019</v>
      </c>
      <c r="D28" s="76">
        <v>3</v>
      </c>
      <c r="E28" s="76">
        <v>0</v>
      </c>
      <c r="F28" s="117">
        <v>0</v>
      </c>
      <c r="G28" s="121">
        <v>2</v>
      </c>
      <c r="H28" s="121">
        <v>0</v>
      </c>
      <c r="I28" s="121">
        <v>0</v>
      </c>
    </row>
    <row r="29" spans="1:18" s="23" customFormat="1" ht="15" customHeight="1">
      <c r="A29" s="1"/>
      <c r="B29" s="1"/>
      <c r="C29" s="2">
        <v>2020</v>
      </c>
      <c r="D29" s="76">
        <v>3</v>
      </c>
      <c r="E29" s="76">
        <v>0</v>
      </c>
      <c r="F29" s="117">
        <v>0</v>
      </c>
      <c r="G29" s="121">
        <v>0</v>
      </c>
      <c r="H29" s="121">
        <v>0</v>
      </c>
      <c r="I29" s="76">
        <v>0</v>
      </c>
    </row>
    <row r="30" spans="1:18" s="23" customFormat="1" ht="8.15" customHeight="1">
      <c r="A30" s="1"/>
      <c r="B30" s="1"/>
      <c r="C30" s="2"/>
      <c r="D30" s="117"/>
      <c r="E30" s="76"/>
      <c r="F30" s="117"/>
      <c r="G30" s="121"/>
      <c r="H30" s="121"/>
      <c r="I30" s="121"/>
      <c r="J30" s="25"/>
      <c r="K30" s="25"/>
      <c r="L30" s="25"/>
      <c r="M30" s="25"/>
      <c r="N30" s="25"/>
      <c r="O30" s="25"/>
      <c r="P30" s="26"/>
      <c r="Q30" s="26"/>
      <c r="R30" s="26"/>
    </row>
    <row r="31" spans="1:18" s="23" customFormat="1" ht="15" customHeight="1">
      <c r="A31" s="29" t="s">
        <v>304</v>
      </c>
      <c r="B31" s="1"/>
      <c r="C31" s="2">
        <v>2018</v>
      </c>
      <c r="D31" s="117">
        <v>0</v>
      </c>
      <c r="E31" s="76">
        <v>0</v>
      </c>
      <c r="F31" s="117">
        <v>0</v>
      </c>
      <c r="G31" s="121">
        <v>0</v>
      </c>
      <c r="H31" s="121">
        <v>0</v>
      </c>
      <c r="I31" s="121">
        <v>0</v>
      </c>
    </row>
    <row r="32" spans="1:18" s="23" customFormat="1" ht="15" customHeight="1">
      <c r="A32" s="1"/>
      <c r="B32" s="1"/>
      <c r="C32" s="2">
        <v>2019</v>
      </c>
      <c r="D32" s="117">
        <v>0</v>
      </c>
      <c r="E32" s="76">
        <v>0</v>
      </c>
      <c r="F32" s="117">
        <v>0</v>
      </c>
      <c r="G32" s="121">
        <v>0</v>
      </c>
      <c r="H32" s="121">
        <v>0</v>
      </c>
      <c r="I32" s="121">
        <v>0</v>
      </c>
    </row>
    <row r="33" spans="1:18" s="23" customFormat="1" ht="15" customHeight="1">
      <c r="A33" s="1"/>
      <c r="B33" s="1"/>
      <c r="C33" s="2">
        <v>2020</v>
      </c>
      <c r="D33" s="76">
        <v>0</v>
      </c>
      <c r="E33" s="117">
        <v>0</v>
      </c>
      <c r="F33" s="117">
        <v>0</v>
      </c>
      <c r="G33" s="121">
        <v>0</v>
      </c>
      <c r="H33" s="121">
        <v>0</v>
      </c>
      <c r="I33" s="76">
        <v>0</v>
      </c>
    </row>
    <row r="34" spans="1:18" s="23" customFormat="1" ht="8.15" customHeight="1">
      <c r="A34" s="1"/>
      <c r="B34" s="1"/>
      <c r="C34" s="2"/>
      <c r="D34" s="117"/>
      <c r="E34" s="117"/>
      <c r="F34" s="117"/>
      <c r="G34" s="121"/>
      <c r="H34" s="121"/>
      <c r="I34" s="121"/>
      <c r="J34" s="25"/>
      <c r="K34" s="25"/>
      <c r="L34" s="25"/>
      <c r="M34" s="25"/>
      <c r="N34" s="25"/>
      <c r="O34" s="25"/>
      <c r="P34" s="26"/>
      <c r="Q34" s="26"/>
      <c r="R34" s="26"/>
    </row>
    <row r="35" spans="1:18" s="23" customFormat="1" ht="15" customHeight="1">
      <c r="A35" s="29" t="s">
        <v>305</v>
      </c>
      <c r="B35" s="1"/>
      <c r="C35" s="2">
        <v>2018</v>
      </c>
      <c r="D35" s="117">
        <v>1</v>
      </c>
      <c r="E35" s="117">
        <v>0</v>
      </c>
      <c r="F35" s="117">
        <v>0</v>
      </c>
      <c r="G35" s="121">
        <v>0</v>
      </c>
      <c r="H35" s="121">
        <v>0</v>
      </c>
      <c r="I35" s="121">
        <v>0</v>
      </c>
    </row>
    <row r="36" spans="1:18" s="23" customFormat="1" ht="15" customHeight="1">
      <c r="A36" s="1"/>
      <c r="B36" s="1"/>
      <c r="C36" s="2">
        <v>2019</v>
      </c>
      <c r="D36" s="117">
        <v>0</v>
      </c>
      <c r="E36" s="117">
        <v>0</v>
      </c>
      <c r="F36" s="117">
        <v>0</v>
      </c>
      <c r="G36" s="121">
        <v>0</v>
      </c>
      <c r="H36" s="121">
        <v>0</v>
      </c>
      <c r="I36" s="121">
        <v>0</v>
      </c>
    </row>
    <row r="37" spans="1:18" s="23" customFormat="1" ht="15" customHeight="1">
      <c r="A37" s="1"/>
      <c r="B37" s="1"/>
      <c r="C37" s="2">
        <v>2020</v>
      </c>
      <c r="D37" s="76">
        <v>0</v>
      </c>
      <c r="E37" s="117">
        <v>0</v>
      </c>
      <c r="F37" s="117">
        <v>0</v>
      </c>
      <c r="G37" s="121">
        <v>0</v>
      </c>
      <c r="H37" s="121">
        <v>0</v>
      </c>
      <c r="I37" s="76">
        <v>0</v>
      </c>
    </row>
    <row r="38" spans="1:18" s="23" customFormat="1" ht="8.15" customHeight="1">
      <c r="A38" s="1"/>
      <c r="B38" s="1"/>
      <c r="C38" s="2"/>
      <c r="D38" s="117"/>
      <c r="E38" s="76"/>
      <c r="F38" s="117"/>
      <c r="G38" s="121"/>
      <c r="H38" s="121"/>
      <c r="I38" s="121"/>
      <c r="J38" s="25"/>
      <c r="K38" s="25"/>
      <c r="L38" s="25"/>
      <c r="M38" s="25"/>
      <c r="N38" s="25"/>
      <c r="O38" s="25"/>
      <c r="P38" s="26"/>
      <c r="Q38" s="26"/>
      <c r="R38" s="26"/>
    </row>
    <row r="39" spans="1:18" s="23" customFormat="1" ht="15" customHeight="1">
      <c r="A39" s="29" t="s">
        <v>306</v>
      </c>
      <c r="B39" s="1"/>
      <c r="C39" s="2">
        <v>2018</v>
      </c>
      <c r="D39" s="117">
        <v>13</v>
      </c>
      <c r="E39" s="76">
        <v>1</v>
      </c>
      <c r="F39" s="117">
        <v>0</v>
      </c>
      <c r="G39" s="121">
        <v>0</v>
      </c>
      <c r="H39" s="121">
        <v>0</v>
      </c>
      <c r="I39" s="121">
        <v>1</v>
      </c>
    </row>
    <row r="40" spans="1:18" s="23" customFormat="1" ht="15" customHeight="1">
      <c r="A40" s="1"/>
      <c r="B40" s="1"/>
      <c r="C40" s="2">
        <v>2019</v>
      </c>
      <c r="D40" s="117">
        <v>12</v>
      </c>
      <c r="E40" s="76">
        <v>0</v>
      </c>
      <c r="F40" s="117">
        <v>0</v>
      </c>
      <c r="G40" s="121">
        <v>0</v>
      </c>
      <c r="H40" s="121">
        <v>0</v>
      </c>
      <c r="I40" s="121">
        <v>0</v>
      </c>
    </row>
    <row r="41" spans="1:18" s="23" customFormat="1" ht="15" customHeight="1">
      <c r="A41" s="1"/>
      <c r="B41" s="1"/>
      <c r="C41" s="2">
        <v>2020</v>
      </c>
      <c r="D41" s="76">
        <v>0</v>
      </c>
      <c r="E41" s="117">
        <v>0</v>
      </c>
      <c r="F41" s="117">
        <v>0</v>
      </c>
      <c r="G41" s="121">
        <v>0</v>
      </c>
      <c r="H41" s="121">
        <v>0</v>
      </c>
      <c r="I41" s="76">
        <v>0</v>
      </c>
    </row>
    <row r="42" spans="1:18" s="23" customFormat="1" ht="8.15" customHeight="1">
      <c r="A42" s="1"/>
      <c r="B42" s="1"/>
      <c r="C42" s="2"/>
      <c r="D42" s="121"/>
      <c r="E42" s="121"/>
      <c r="F42" s="121"/>
      <c r="G42" s="121"/>
      <c r="H42" s="121"/>
      <c r="I42" s="121"/>
      <c r="J42" s="25"/>
      <c r="K42" s="25"/>
      <c r="L42" s="25"/>
      <c r="M42" s="25"/>
      <c r="N42" s="25"/>
      <c r="O42" s="25"/>
      <c r="P42" s="26"/>
      <c r="Q42" s="26"/>
      <c r="R42" s="26"/>
    </row>
    <row r="43" spans="1:18" s="23" customFormat="1" ht="15" customHeight="1">
      <c r="A43" s="29" t="s">
        <v>307</v>
      </c>
      <c r="B43" s="1"/>
      <c r="C43" s="2">
        <v>2018</v>
      </c>
      <c r="D43" s="121">
        <v>1</v>
      </c>
      <c r="E43" s="121">
        <v>0</v>
      </c>
      <c r="F43" s="121">
        <v>0</v>
      </c>
      <c r="G43" s="121">
        <v>0</v>
      </c>
      <c r="H43" s="121">
        <v>0</v>
      </c>
      <c r="I43" s="121">
        <v>0</v>
      </c>
    </row>
    <row r="44" spans="1:18" s="23" customFormat="1" ht="15" customHeight="1">
      <c r="A44" s="1"/>
      <c r="B44" s="1"/>
      <c r="C44" s="2">
        <v>2019</v>
      </c>
      <c r="D44" s="117">
        <v>2</v>
      </c>
      <c r="E44" s="75">
        <v>0</v>
      </c>
      <c r="F44" s="117">
        <v>0</v>
      </c>
      <c r="G44" s="121">
        <v>0</v>
      </c>
      <c r="H44" s="121">
        <v>0</v>
      </c>
      <c r="I44" s="121">
        <v>0</v>
      </c>
    </row>
    <row r="45" spans="1:18" s="23" customFormat="1" ht="15" customHeight="1">
      <c r="A45" s="1"/>
      <c r="B45" s="1"/>
      <c r="C45" s="2">
        <v>2020</v>
      </c>
      <c r="D45" s="76">
        <v>0</v>
      </c>
      <c r="E45" s="117">
        <v>0</v>
      </c>
      <c r="F45" s="117">
        <v>0</v>
      </c>
      <c r="G45" s="121">
        <v>0</v>
      </c>
      <c r="H45" s="121">
        <v>0</v>
      </c>
      <c r="I45" s="76">
        <v>0</v>
      </c>
    </row>
    <row r="46" spans="1:18" s="23" customFormat="1" ht="8.15" customHeight="1">
      <c r="A46" s="1"/>
      <c r="B46" s="1"/>
      <c r="C46" s="2"/>
      <c r="D46" s="117"/>
      <c r="E46" s="75"/>
      <c r="F46" s="117"/>
      <c r="G46" s="121"/>
      <c r="H46" s="121"/>
      <c r="I46" s="121"/>
      <c r="J46" s="25"/>
      <c r="K46" s="25"/>
      <c r="L46" s="25"/>
      <c r="M46" s="25"/>
      <c r="N46" s="25"/>
      <c r="O46" s="25"/>
      <c r="P46" s="26"/>
      <c r="Q46" s="26"/>
      <c r="R46" s="26"/>
    </row>
    <row r="47" spans="1:18" s="23" customFormat="1" ht="15" customHeight="1">
      <c r="A47" s="29" t="s">
        <v>308</v>
      </c>
      <c r="B47" s="1"/>
      <c r="C47" s="2">
        <v>2018</v>
      </c>
      <c r="D47" s="117">
        <v>0</v>
      </c>
      <c r="E47" s="75">
        <v>0</v>
      </c>
      <c r="F47" s="117">
        <v>0</v>
      </c>
      <c r="G47" s="121">
        <v>0</v>
      </c>
      <c r="H47" s="121">
        <v>0</v>
      </c>
      <c r="I47" s="121">
        <v>1</v>
      </c>
    </row>
    <row r="48" spans="1:18" s="23" customFormat="1" ht="15" customHeight="1">
      <c r="A48" s="1"/>
      <c r="B48" s="1"/>
      <c r="C48" s="2">
        <v>2019</v>
      </c>
      <c r="D48" s="117">
        <v>3</v>
      </c>
      <c r="E48" s="75">
        <v>0</v>
      </c>
      <c r="F48" s="117">
        <v>0</v>
      </c>
      <c r="G48" s="121">
        <v>0</v>
      </c>
      <c r="H48" s="121">
        <v>0</v>
      </c>
      <c r="I48" s="121">
        <v>0</v>
      </c>
    </row>
    <row r="49" spans="1:18" s="23" customFormat="1" ht="15" customHeight="1">
      <c r="A49" s="1"/>
      <c r="B49" s="1"/>
      <c r="C49" s="2">
        <v>2020</v>
      </c>
      <c r="D49" s="76">
        <v>0</v>
      </c>
      <c r="E49" s="117">
        <v>0</v>
      </c>
      <c r="F49" s="117">
        <v>0</v>
      </c>
      <c r="G49" s="121">
        <v>0</v>
      </c>
      <c r="H49" s="121">
        <v>0</v>
      </c>
      <c r="I49" s="76">
        <v>0</v>
      </c>
    </row>
    <row r="50" spans="1:18" s="23" customFormat="1" ht="8.15" customHeight="1">
      <c r="A50" s="1"/>
      <c r="B50" s="1"/>
      <c r="C50" s="2"/>
      <c r="D50" s="117"/>
      <c r="E50" s="75"/>
      <c r="F50" s="117"/>
      <c r="G50" s="121"/>
      <c r="H50" s="121"/>
      <c r="I50" s="121"/>
      <c r="J50" s="25"/>
      <c r="K50" s="25"/>
      <c r="L50" s="25"/>
      <c r="M50" s="25"/>
      <c r="N50" s="25"/>
      <c r="O50" s="25"/>
      <c r="P50" s="26"/>
      <c r="Q50" s="26"/>
      <c r="R50" s="26"/>
    </row>
    <row r="51" spans="1:18" s="23" customFormat="1" ht="15" customHeight="1">
      <c r="A51" s="29" t="s">
        <v>309</v>
      </c>
      <c r="B51" s="1"/>
      <c r="C51" s="2">
        <v>2018</v>
      </c>
      <c r="D51" s="117">
        <v>1</v>
      </c>
      <c r="E51" s="75">
        <v>0</v>
      </c>
      <c r="F51" s="117">
        <v>0</v>
      </c>
      <c r="G51" s="121">
        <v>0</v>
      </c>
      <c r="H51" s="121">
        <v>0</v>
      </c>
      <c r="I51" s="121">
        <v>0</v>
      </c>
    </row>
    <row r="52" spans="1:18" s="23" customFormat="1" ht="15" customHeight="1">
      <c r="A52" s="1"/>
      <c r="B52" s="1"/>
      <c r="C52" s="2">
        <v>2019</v>
      </c>
      <c r="D52" s="117">
        <v>1</v>
      </c>
      <c r="E52" s="75">
        <v>0</v>
      </c>
      <c r="F52" s="117">
        <v>0</v>
      </c>
      <c r="G52" s="121">
        <v>0</v>
      </c>
      <c r="H52" s="121">
        <v>0</v>
      </c>
      <c r="I52" s="121">
        <v>0</v>
      </c>
    </row>
    <row r="53" spans="1:18" s="23" customFormat="1" ht="15" customHeight="1">
      <c r="A53" s="1"/>
      <c r="B53" s="1"/>
      <c r="C53" s="2">
        <v>2020</v>
      </c>
      <c r="D53" s="121">
        <v>1</v>
      </c>
      <c r="E53" s="121">
        <v>0</v>
      </c>
      <c r="F53" s="121">
        <v>0</v>
      </c>
      <c r="G53" s="121">
        <v>0</v>
      </c>
      <c r="H53" s="121">
        <v>0</v>
      </c>
      <c r="I53" s="121">
        <v>0</v>
      </c>
    </row>
    <row r="54" spans="1:18" s="23" customFormat="1" ht="8.15" customHeight="1">
      <c r="A54" s="1"/>
      <c r="C54" s="2"/>
      <c r="D54" s="117"/>
      <c r="E54" s="75"/>
      <c r="F54" s="117"/>
      <c r="G54" s="121"/>
      <c r="H54" s="121"/>
      <c r="I54" s="121"/>
    </row>
    <row r="55" spans="1:18" s="23" customFormat="1" ht="16.5" customHeight="1">
      <c r="A55" s="29" t="s">
        <v>310</v>
      </c>
      <c r="C55" s="2">
        <v>2018</v>
      </c>
      <c r="D55" s="117">
        <v>1</v>
      </c>
      <c r="E55" s="75">
        <v>0</v>
      </c>
      <c r="F55" s="117">
        <v>0</v>
      </c>
      <c r="G55" s="121">
        <v>0</v>
      </c>
      <c r="H55" s="121">
        <v>0</v>
      </c>
      <c r="I55" s="121">
        <v>0</v>
      </c>
    </row>
    <row r="56" spans="1:18" s="23" customFormat="1" ht="15" customHeight="1">
      <c r="A56" s="1"/>
      <c r="C56" s="2">
        <v>2019</v>
      </c>
      <c r="D56" s="121">
        <v>8</v>
      </c>
      <c r="E56" s="121">
        <v>0</v>
      </c>
      <c r="F56" s="121">
        <v>0</v>
      </c>
      <c r="G56" s="121">
        <v>0</v>
      </c>
      <c r="H56" s="121">
        <v>0</v>
      </c>
      <c r="I56" s="121">
        <v>0</v>
      </c>
    </row>
    <row r="57" spans="1:18" s="23" customFormat="1" ht="15" customHeight="1">
      <c r="A57" s="1"/>
      <c r="B57" s="38"/>
      <c r="C57" s="2">
        <v>2020</v>
      </c>
      <c r="D57" s="75">
        <v>2</v>
      </c>
      <c r="E57" s="121">
        <v>0</v>
      </c>
      <c r="F57" s="121">
        <v>0</v>
      </c>
      <c r="G57" s="121">
        <v>0</v>
      </c>
      <c r="H57" s="121">
        <v>0</v>
      </c>
      <c r="I57" s="121">
        <v>0</v>
      </c>
    </row>
    <row r="58" spans="1:18" s="23" customFormat="1" ht="8.15" customHeight="1">
      <c r="A58" s="1"/>
      <c r="B58" s="39"/>
      <c r="C58" s="2"/>
      <c r="D58" s="121"/>
      <c r="E58" s="121"/>
      <c r="F58" s="121"/>
      <c r="G58" s="121"/>
      <c r="H58" s="121"/>
      <c r="I58" s="121"/>
    </row>
    <row r="59" spans="1:18" s="23" customFormat="1" ht="15" customHeight="1">
      <c r="A59" s="29" t="s">
        <v>311</v>
      </c>
      <c r="B59" s="39"/>
      <c r="C59" s="2">
        <v>2018</v>
      </c>
      <c r="D59" s="121">
        <v>1</v>
      </c>
      <c r="E59" s="121">
        <v>0</v>
      </c>
      <c r="F59" s="121">
        <v>0</v>
      </c>
      <c r="G59" s="121">
        <v>0</v>
      </c>
      <c r="H59" s="121">
        <v>0</v>
      </c>
      <c r="I59" s="121">
        <v>0</v>
      </c>
    </row>
    <row r="60" spans="1:18" s="23" customFormat="1" ht="15" customHeight="1">
      <c r="A60" s="1"/>
      <c r="C60" s="41">
        <v>2019</v>
      </c>
      <c r="D60" s="121">
        <v>0</v>
      </c>
      <c r="E60" s="121">
        <v>0</v>
      </c>
      <c r="F60" s="121">
        <v>0</v>
      </c>
      <c r="G60" s="121">
        <v>0</v>
      </c>
      <c r="H60" s="121">
        <v>0</v>
      </c>
      <c r="I60" s="121">
        <v>0</v>
      </c>
    </row>
    <row r="61" spans="1:18" s="40" customFormat="1" ht="15" customHeight="1">
      <c r="A61" s="39"/>
      <c r="C61" s="41">
        <v>2020</v>
      </c>
      <c r="D61" s="77">
        <v>0</v>
      </c>
      <c r="E61" s="77">
        <v>0</v>
      </c>
      <c r="F61" s="77">
        <v>0</v>
      </c>
      <c r="G61" s="77">
        <v>0</v>
      </c>
      <c r="H61" s="77">
        <v>0</v>
      </c>
      <c r="I61" s="77">
        <v>0</v>
      </c>
    </row>
    <row r="62" spans="1:18" ht="8.15" customHeight="1">
      <c r="A62" s="211"/>
      <c r="B62" s="211"/>
      <c r="C62" s="207"/>
      <c r="D62" s="76"/>
      <c r="E62" s="76"/>
      <c r="F62" s="76"/>
      <c r="G62" s="145"/>
      <c r="H62" s="121"/>
      <c r="I62" s="145"/>
      <c r="J62" s="210"/>
    </row>
    <row r="63" spans="1:18" s="23" customFormat="1" ht="15" customHeight="1">
      <c r="A63" s="42" t="s">
        <v>312</v>
      </c>
      <c r="B63" s="1"/>
      <c r="C63" s="41">
        <v>2018</v>
      </c>
      <c r="D63" s="76">
        <v>2</v>
      </c>
      <c r="E63" s="76">
        <v>0</v>
      </c>
      <c r="F63" s="76">
        <v>0</v>
      </c>
      <c r="G63" s="145">
        <v>0</v>
      </c>
      <c r="H63" s="121">
        <v>0</v>
      </c>
      <c r="I63" s="117">
        <v>1</v>
      </c>
      <c r="J63" s="24"/>
      <c r="K63" s="24"/>
      <c r="L63" s="24"/>
      <c r="M63" s="24"/>
      <c r="N63" s="24"/>
      <c r="O63" s="24"/>
      <c r="P63" s="24"/>
      <c r="Q63" s="24"/>
      <c r="R63" s="24"/>
    </row>
    <row r="64" spans="1:18" s="23" customFormat="1" ht="15" customHeight="1">
      <c r="A64" s="42"/>
      <c r="B64" s="1"/>
      <c r="C64" s="2">
        <v>2019</v>
      </c>
      <c r="D64" s="76">
        <v>1</v>
      </c>
      <c r="E64" s="76">
        <v>0</v>
      </c>
      <c r="F64" s="76">
        <v>0</v>
      </c>
      <c r="G64" s="117">
        <v>1</v>
      </c>
      <c r="H64" s="121">
        <v>0</v>
      </c>
      <c r="I64" s="76">
        <v>0</v>
      </c>
      <c r="J64" s="25"/>
      <c r="K64" s="25"/>
      <c r="L64" s="25"/>
      <c r="M64" s="25"/>
      <c r="N64" s="25"/>
      <c r="O64" s="25"/>
      <c r="P64" s="26"/>
      <c r="Q64" s="26"/>
      <c r="R64" s="26"/>
    </row>
    <row r="65" spans="1:18" s="40" customFormat="1" ht="15" customHeight="1">
      <c r="A65" s="42"/>
      <c r="B65" s="39"/>
      <c r="C65" s="2">
        <v>2020</v>
      </c>
      <c r="D65" s="75">
        <v>1</v>
      </c>
      <c r="E65" s="76">
        <v>0</v>
      </c>
      <c r="F65" s="75">
        <v>0</v>
      </c>
      <c r="G65" s="75">
        <v>0</v>
      </c>
      <c r="H65" s="77">
        <v>0</v>
      </c>
      <c r="I65" s="76">
        <v>0</v>
      </c>
      <c r="J65" s="25"/>
      <c r="K65" s="25"/>
      <c r="L65" s="25"/>
      <c r="M65" s="25"/>
      <c r="N65" s="25"/>
      <c r="O65" s="25"/>
      <c r="P65" s="26"/>
      <c r="Q65" s="26"/>
      <c r="R65" s="26"/>
    </row>
    <row r="66" spans="1:18" s="210" customFormat="1" ht="8.15" customHeight="1">
      <c r="A66" s="476"/>
      <c r="B66" s="476"/>
      <c r="C66" s="477"/>
      <c r="D66" s="476"/>
      <c r="E66" s="478"/>
      <c r="F66" s="476"/>
      <c r="G66" s="476"/>
      <c r="H66" s="476"/>
      <c r="I66" s="476"/>
    </row>
    <row r="67" spans="1:18" s="210" customFormat="1" ht="14.25" customHeight="1">
      <c r="C67" s="233"/>
      <c r="H67" s="211"/>
      <c r="I67" s="211"/>
      <c r="J67" s="17" t="s">
        <v>9</v>
      </c>
    </row>
    <row r="68" spans="1:18" s="210" customFormat="1" ht="15" customHeight="1">
      <c r="C68" s="233"/>
      <c r="H68" s="244"/>
      <c r="I68" s="244"/>
      <c r="J68" s="144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8"/>
  <sheetViews>
    <sheetView view="pageBreakPreview" zoomScale="70" zoomScaleNormal="100" zoomScaleSheetLayoutView="7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0.81640625" style="195" customWidth="1"/>
    <col min="3" max="3" width="17.81640625" style="196" customWidth="1"/>
    <col min="4" max="4" width="12.7265625" style="195" customWidth="1"/>
    <col min="5" max="5" width="14.453125" style="195" customWidth="1"/>
    <col min="6" max="6" width="16" style="195" customWidth="1"/>
    <col min="7" max="7" width="13.7265625" style="195" customWidth="1"/>
    <col min="8" max="9" width="12.7265625" style="195" customWidth="1"/>
    <col min="10" max="10" width="0.1796875" style="195" customWidth="1"/>
    <col min="11" max="11" width="8.453125" style="195" hidden="1" customWidth="1"/>
    <col min="12" max="16384" width="8.453125" style="195"/>
  </cols>
  <sheetData>
    <row r="1" spans="1:18" ht="8.15" customHeight="1"/>
    <row r="2" spans="1:18" ht="16.5" customHeight="1">
      <c r="A2" s="310" t="s">
        <v>403</v>
      </c>
      <c r="B2" s="197"/>
      <c r="C2" s="198"/>
    </row>
    <row r="3" spans="1:18" ht="15" customHeight="1">
      <c r="A3" s="496" t="s">
        <v>404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63</v>
      </c>
      <c r="E6" s="347" t="s">
        <v>64</v>
      </c>
      <c r="F6" s="347" t="s">
        <v>65</v>
      </c>
      <c r="G6" s="347" t="s">
        <v>252</v>
      </c>
      <c r="H6" s="347" t="s">
        <v>66</v>
      </c>
      <c r="I6" s="347" t="s">
        <v>67</v>
      </c>
      <c r="J6" s="434"/>
    </row>
    <row r="7" spans="1:18" s="201" customFormat="1" ht="15" customHeight="1">
      <c r="A7" s="339" t="s">
        <v>4</v>
      </c>
      <c r="B7" s="348"/>
      <c r="C7" s="349" t="s">
        <v>5</v>
      </c>
      <c r="D7" s="350"/>
      <c r="E7" s="347" t="s">
        <v>251</v>
      </c>
      <c r="F7" s="350" t="s">
        <v>68</v>
      </c>
      <c r="G7" s="350" t="s">
        <v>72</v>
      </c>
      <c r="H7" s="350" t="s">
        <v>69</v>
      </c>
      <c r="I7" s="350" t="s">
        <v>70</v>
      </c>
      <c r="J7" s="435"/>
    </row>
    <row r="8" spans="1:18" s="201" customFormat="1" ht="15" customHeight="1">
      <c r="A8" s="351"/>
      <c r="B8" s="351"/>
      <c r="C8" s="352"/>
      <c r="D8" s="351"/>
      <c r="E8" s="350" t="s">
        <v>71</v>
      </c>
      <c r="F8" s="353"/>
      <c r="G8" s="347"/>
      <c r="H8" s="350"/>
      <c r="I8" s="354"/>
      <c r="J8" s="436"/>
    </row>
    <row r="9" spans="1:18" s="201" customFormat="1" ht="8.15" customHeight="1" thickBot="1">
      <c r="A9" s="439" t="s">
        <v>32</v>
      </c>
      <c r="B9" s="439"/>
      <c r="C9" s="440"/>
      <c r="D9" s="441"/>
      <c r="E9" s="441"/>
      <c r="F9" s="441"/>
      <c r="G9" s="441"/>
      <c r="H9" s="441"/>
      <c r="I9" s="441"/>
      <c r="J9" s="433"/>
    </row>
    <row r="10" spans="1:18" s="220" customFormat="1" ht="8.15" customHeight="1">
      <c r="A10" s="42"/>
      <c r="B10" s="52"/>
      <c r="C10" s="53"/>
      <c r="D10" s="74"/>
      <c r="E10" s="76"/>
      <c r="F10" s="74"/>
      <c r="G10" s="243"/>
      <c r="H10" s="205"/>
      <c r="I10" s="76"/>
      <c r="J10" s="170"/>
      <c r="K10" s="25"/>
      <c r="L10" s="25"/>
      <c r="M10" s="25"/>
      <c r="N10" s="25"/>
      <c r="O10" s="25"/>
      <c r="P10" s="25"/>
      <c r="Q10" s="25"/>
      <c r="R10" s="25"/>
    </row>
    <row r="11" spans="1:18" s="23" customFormat="1" ht="15" customHeight="1">
      <c r="A11" s="29" t="s">
        <v>313</v>
      </c>
      <c r="B11" s="1"/>
      <c r="C11" s="2">
        <v>2018</v>
      </c>
      <c r="D11" s="117">
        <v>1</v>
      </c>
      <c r="E11" s="76">
        <v>0</v>
      </c>
      <c r="F11" s="76">
        <v>0</v>
      </c>
      <c r="G11" s="121">
        <v>0</v>
      </c>
      <c r="H11" s="121">
        <v>0</v>
      </c>
      <c r="I11" s="76">
        <v>0</v>
      </c>
      <c r="J11" s="170"/>
      <c r="K11" s="25"/>
      <c r="L11" s="25"/>
      <c r="M11" s="25"/>
      <c r="N11" s="25"/>
      <c r="O11" s="25"/>
      <c r="P11" s="26"/>
      <c r="Q11" s="26"/>
      <c r="R11" s="26"/>
    </row>
    <row r="12" spans="1:18" s="23" customFormat="1" ht="15" customHeight="1">
      <c r="A12" s="42"/>
      <c r="B12" s="1"/>
      <c r="C12" s="2">
        <v>2019</v>
      </c>
      <c r="D12" s="76">
        <v>1</v>
      </c>
      <c r="E12" s="76">
        <v>0</v>
      </c>
      <c r="F12" s="74">
        <v>0</v>
      </c>
      <c r="G12" s="75">
        <v>0</v>
      </c>
      <c r="H12" s="121">
        <v>0</v>
      </c>
      <c r="I12" s="76">
        <v>0</v>
      </c>
      <c r="J12" s="25"/>
      <c r="K12" s="25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42"/>
      <c r="B13" s="1"/>
      <c r="C13" s="2">
        <v>2020</v>
      </c>
      <c r="D13" s="117">
        <v>1</v>
      </c>
      <c r="E13" s="76">
        <v>0</v>
      </c>
      <c r="F13" s="117">
        <v>0</v>
      </c>
      <c r="G13" s="121">
        <v>0</v>
      </c>
      <c r="H13" s="121">
        <v>0</v>
      </c>
      <c r="I13" s="76">
        <v>0</v>
      </c>
      <c r="J13" s="25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8.15" customHeight="1">
      <c r="A14" s="42"/>
      <c r="B14" s="1"/>
      <c r="C14" s="2"/>
      <c r="D14" s="117"/>
      <c r="E14" s="76"/>
      <c r="F14" s="76"/>
      <c r="G14" s="121"/>
      <c r="H14" s="121"/>
      <c r="I14" s="76"/>
      <c r="J14" s="25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42" t="s">
        <v>314</v>
      </c>
      <c r="B15" s="1"/>
      <c r="C15" s="2">
        <v>2018</v>
      </c>
      <c r="D15" s="117">
        <v>0</v>
      </c>
      <c r="E15" s="76">
        <v>0</v>
      </c>
      <c r="F15" s="74">
        <v>0</v>
      </c>
      <c r="G15" s="75">
        <v>0</v>
      </c>
      <c r="H15" s="121">
        <v>0</v>
      </c>
      <c r="I15" s="76">
        <v>0</v>
      </c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42"/>
      <c r="B16" s="1"/>
      <c r="C16" s="2">
        <v>2019</v>
      </c>
      <c r="D16" s="117">
        <v>0</v>
      </c>
      <c r="E16" s="76">
        <v>0</v>
      </c>
      <c r="F16" s="74">
        <v>0</v>
      </c>
      <c r="G16" s="75">
        <v>0</v>
      </c>
      <c r="H16" s="121">
        <v>0</v>
      </c>
      <c r="I16" s="76">
        <v>0</v>
      </c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42"/>
      <c r="B17" s="1"/>
      <c r="C17" s="2">
        <v>2020</v>
      </c>
      <c r="D17" s="117">
        <v>1</v>
      </c>
      <c r="E17" s="117">
        <v>0</v>
      </c>
      <c r="F17" s="117">
        <v>0</v>
      </c>
      <c r="G17" s="121">
        <v>0</v>
      </c>
      <c r="H17" s="121">
        <v>0</v>
      </c>
      <c r="I17" s="76">
        <v>0</v>
      </c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8.15" customHeight="1">
      <c r="A18" s="42"/>
      <c r="B18" s="1"/>
      <c r="C18" s="2"/>
      <c r="D18" s="76"/>
      <c r="E18" s="76"/>
      <c r="F18" s="76"/>
      <c r="G18" s="121"/>
      <c r="H18" s="121"/>
      <c r="I18" s="76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42" t="s">
        <v>315</v>
      </c>
      <c r="B19" s="1"/>
      <c r="C19" s="2">
        <v>2018</v>
      </c>
      <c r="D19" s="76">
        <v>0</v>
      </c>
      <c r="E19" s="76">
        <v>0</v>
      </c>
      <c r="F19" s="74">
        <v>0</v>
      </c>
      <c r="G19" s="75">
        <v>0</v>
      </c>
      <c r="H19" s="121">
        <v>0</v>
      </c>
      <c r="I19" s="121">
        <v>0</v>
      </c>
      <c r="J19" s="25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42"/>
      <c r="B20" s="1"/>
      <c r="C20" s="2">
        <v>2019</v>
      </c>
      <c r="D20" s="76">
        <v>0</v>
      </c>
      <c r="E20" s="76">
        <v>0</v>
      </c>
      <c r="F20" s="74">
        <v>0</v>
      </c>
      <c r="G20" s="75">
        <v>0</v>
      </c>
      <c r="H20" s="121">
        <v>0</v>
      </c>
      <c r="I20" s="121">
        <v>0</v>
      </c>
    </row>
    <row r="21" spans="1:18" s="23" customFormat="1" ht="15" customHeight="1">
      <c r="A21" s="42"/>
      <c r="B21" s="1"/>
      <c r="C21" s="2">
        <v>2020</v>
      </c>
      <c r="D21" s="117">
        <v>3</v>
      </c>
      <c r="E21" s="76">
        <v>0</v>
      </c>
      <c r="F21" s="117">
        <v>0</v>
      </c>
      <c r="G21" s="121">
        <v>0</v>
      </c>
      <c r="H21" s="121">
        <v>0</v>
      </c>
      <c r="I21" s="121">
        <v>0</v>
      </c>
    </row>
    <row r="22" spans="1:18" s="23" customFormat="1" ht="8.15" customHeight="1">
      <c r="A22" s="78"/>
      <c r="B22" s="1"/>
      <c r="C22" s="2"/>
      <c r="D22" s="117"/>
      <c r="E22" s="76"/>
      <c r="F22" s="76"/>
      <c r="G22" s="121"/>
      <c r="H22" s="121"/>
      <c r="I22" s="121"/>
      <c r="J22" s="25"/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29" t="s">
        <v>316</v>
      </c>
      <c r="B23" s="1"/>
      <c r="C23" s="2">
        <v>2018</v>
      </c>
      <c r="D23" s="117">
        <v>0</v>
      </c>
      <c r="E23" s="76">
        <v>0</v>
      </c>
      <c r="F23" s="117">
        <v>0</v>
      </c>
      <c r="G23" s="75">
        <v>0</v>
      </c>
      <c r="H23" s="121">
        <v>0</v>
      </c>
      <c r="I23" s="121">
        <v>0</v>
      </c>
    </row>
    <row r="24" spans="1:18" s="23" customFormat="1" ht="15" customHeight="1">
      <c r="A24" s="1"/>
      <c r="B24" s="1"/>
      <c r="C24" s="2">
        <v>2019</v>
      </c>
      <c r="D24" s="117">
        <v>0</v>
      </c>
      <c r="E24" s="76">
        <v>0</v>
      </c>
      <c r="F24" s="117">
        <v>0</v>
      </c>
      <c r="G24" s="75">
        <v>0</v>
      </c>
      <c r="H24" s="121">
        <v>0</v>
      </c>
      <c r="I24" s="121">
        <v>0</v>
      </c>
    </row>
    <row r="25" spans="1:18" s="23" customFormat="1" ht="15" customHeight="1">
      <c r="A25" s="1"/>
      <c r="B25" s="1"/>
      <c r="C25" s="2">
        <v>2020</v>
      </c>
      <c r="D25" s="76">
        <v>0</v>
      </c>
      <c r="E25" s="76">
        <v>0</v>
      </c>
      <c r="F25" s="117">
        <v>0</v>
      </c>
      <c r="G25" s="121">
        <v>0</v>
      </c>
      <c r="H25" s="121">
        <v>0</v>
      </c>
      <c r="I25" s="121">
        <v>0</v>
      </c>
    </row>
    <row r="26" spans="1:18" s="23" customFormat="1" ht="8.15" customHeight="1">
      <c r="A26" s="1"/>
      <c r="B26" s="1"/>
      <c r="C26" s="2"/>
      <c r="D26" s="117"/>
      <c r="E26" s="76"/>
      <c r="F26" s="76"/>
      <c r="G26" s="121"/>
      <c r="H26" s="121"/>
      <c r="I26" s="121"/>
      <c r="J26" s="25"/>
      <c r="K26" s="25"/>
      <c r="L26" s="25"/>
      <c r="M26" s="25"/>
      <c r="N26" s="25"/>
      <c r="O26" s="25"/>
      <c r="P26" s="26"/>
      <c r="Q26" s="26"/>
      <c r="R26" s="26"/>
    </row>
    <row r="27" spans="1:18" s="23" customFormat="1" ht="15" customHeight="1">
      <c r="A27" s="29" t="s">
        <v>317</v>
      </c>
      <c r="B27" s="1"/>
      <c r="C27" s="2">
        <v>2018</v>
      </c>
      <c r="D27" s="117">
        <v>1</v>
      </c>
      <c r="E27" s="76">
        <v>0</v>
      </c>
      <c r="F27" s="117">
        <v>0</v>
      </c>
      <c r="G27" s="75">
        <v>0</v>
      </c>
      <c r="H27" s="121">
        <v>0</v>
      </c>
      <c r="I27" s="121">
        <v>0</v>
      </c>
    </row>
    <row r="28" spans="1:18" s="23" customFormat="1" ht="15" customHeight="1">
      <c r="A28" s="1"/>
      <c r="B28" s="1"/>
      <c r="C28" s="2">
        <v>2019</v>
      </c>
      <c r="D28" s="117">
        <v>1</v>
      </c>
      <c r="E28" s="76">
        <v>0</v>
      </c>
      <c r="F28" s="117">
        <v>0</v>
      </c>
      <c r="G28" s="75">
        <v>0</v>
      </c>
      <c r="H28" s="121">
        <v>0</v>
      </c>
      <c r="I28" s="121">
        <v>0</v>
      </c>
    </row>
    <row r="29" spans="1:18" s="23" customFormat="1" ht="15" customHeight="1">
      <c r="A29" s="1"/>
      <c r="B29" s="1"/>
      <c r="C29" s="2">
        <v>2020</v>
      </c>
      <c r="D29" s="117">
        <v>0</v>
      </c>
      <c r="E29" s="76">
        <v>0</v>
      </c>
      <c r="F29" s="117">
        <v>0</v>
      </c>
      <c r="G29" s="121">
        <v>0</v>
      </c>
      <c r="H29" s="121">
        <v>0</v>
      </c>
      <c r="I29" s="121">
        <v>0</v>
      </c>
    </row>
    <row r="30" spans="1:18" s="23" customFormat="1" ht="8.15" customHeight="1">
      <c r="A30" s="1"/>
      <c r="B30" s="1"/>
      <c r="C30" s="2"/>
      <c r="D30" s="117"/>
      <c r="E30" s="76"/>
      <c r="F30" s="76"/>
      <c r="G30" s="121"/>
      <c r="H30" s="121"/>
      <c r="I30" s="121"/>
      <c r="J30" s="25"/>
      <c r="K30" s="25"/>
      <c r="L30" s="25"/>
      <c r="M30" s="25"/>
      <c r="N30" s="25"/>
      <c r="O30" s="25"/>
      <c r="P30" s="26"/>
      <c r="Q30" s="26"/>
      <c r="R30" s="26"/>
    </row>
    <row r="31" spans="1:18" s="23" customFormat="1" ht="15" customHeight="1">
      <c r="A31" s="29" t="s">
        <v>318</v>
      </c>
      <c r="B31" s="1"/>
      <c r="C31" s="2">
        <v>2018</v>
      </c>
      <c r="D31" s="117">
        <v>0</v>
      </c>
      <c r="E31" s="75">
        <v>0</v>
      </c>
      <c r="F31" s="117">
        <v>0</v>
      </c>
      <c r="G31" s="75">
        <v>0</v>
      </c>
      <c r="H31" s="121">
        <v>0</v>
      </c>
      <c r="I31" s="121">
        <v>0</v>
      </c>
    </row>
    <row r="32" spans="1:18" s="23" customFormat="1" ht="15" customHeight="1">
      <c r="A32" s="1"/>
      <c r="B32" s="1"/>
      <c r="C32" s="2">
        <v>2019</v>
      </c>
      <c r="D32" s="117">
        <v>0</v>
      </c>
      <c r="E32" s="75">
        <v>0</v>
      </c>
      <c r="F32" s="117">
        <v>0</v>
      </c>
      <c r="G32" s="75">
        <v>0</v>
      </c>
      <c r="H32" s="121">
        <v>0</v>
      </c>
      <c r="I32" s="121">
        <v>0</v>
      </c>
    </row>
    <row r="33" spans="1:18" s="23" customFormat="1" ht="15" customHeight="1">
      <c r="A33" s="1"/>
      <c r="B33" s="1"/>
      <c r="C33" s="2">
        <v>2020</v>
      </c>
      <c r="D33" s="117">
        <v>0</v>
      </c>
      <c r="E33" s="117">
        <v>0</v>
      </c>
      <c r="F33" s="117">
        <v>0</v>
      </c>
      <c r="G33" s="121">
        <v>0</v>
      </c>
      <c r="H33" s="121">
        <v>0</v>
      </c>
      <c r="I33" s="121">
        <v>0</v>
      </c>
    </row>
    <row r="34" spans="1:18" s="23" customFormat="1" ht="8.15" customHeight="1">
      <c r="A34" s="1"/>
      <c r="B34" s="1"/>
      <c r="C34" s="2"/>
      <c r="D34" s="117"/>
      <c r="E34" s="76"/>
      <c r="F34" s="76"/>
      <c r="G34" s="121"/>
      <c r="H34" s="121"/>
      <c r="I34" s="121"/>
      <c r="J34" s="25"/>
      <c r="K34" s="25"/>
      <c r="L34" s="25"/>
      <c r="M34" s="25"/>
      <c r="N34" s="25"/>
      <c r="O34" s="25"/>
      <c r="P34" s="26"/>
      <c r="Q34" s="26"/>
      <c r="R34" s="26"/>
    </row>
    <row r="35" spans="1:18" s="23" customFormat="1" ht="15" customHeight="1">
      <c r="A35" s="29" t="s">
        <v>319</v>
      </c>
      <c r="B35" s="1"/>
      <c r="C35" s="2">
        <v>2018</v>
      </c>
      <c r="D35" s="117">
        <v>0</v>
      </c>
      <c r="E35" s="76">
        <v>0</v>
      </c>
      <c r="F35" s="117">
        <v>0</v>
      </c>
      <c r="G35" s="75">
        <v>0</v>
      </c>
      <c r="H35" s="121">
        <v>0</v>
      </c>
      <c r="I35" s="121">
        <v>0</v>
      </c>
    </row>
    <row r="36" spans="1:18" s="23" customFormat="1" ht="15" customHeight="1">
      <c r="A36" s="1"/>
      <c r="B36" s="1"/>
      <c r="C36" s="2">
        <v>2019</v>
      </c>
      <c r="D36" s="117">
        <v>0</v>
      </c>
      <c r="E36" s="76">
        <v>0</v>
      </c>
      <c r="F36" s="117">
        <v>0</v>
      </c>
      <c r="G36" s="75">
        <v>0</v>
      </c>
      <c r="H36" s="121">
        <v>0</v>
      </c>
      <c r="I36" s="121">
        <v>0</v>
      </c>
    </row>
    <row r="37" spans="1:18" s="23" customFormat="1" ht="15" customHeight="1">
      <c r="A37" s="1"/>
      <c r="B37" s="1"/>
      <c r="C37" s="2">
        <v>2020</v>
      </c>
      <c r="D37" s="117">
        <v>0</v>
      </c>
      <c r="E37" s="76">
        <v>0</v>
      </c>
      <c r="F37" s="117">
        <v>0</v>
      </c>
      <c r="G37" s="121">
        <v>0</v>
      </c>
      <c r="H37" s="121">
        <v>0</v>
      </c>
      <c r="I37" s="121">
        <v>0</v>
      </c>
    </row>
    <row r="38" spans="1:18" s="23" customFormat="1" ht="8.15" customHeight="1">
      <c r="A38" s="1"/>
      <c r="B38" s="1"/>
      <c r="C38" s="2"/>
      <c r="D38" s="117"/>
      <c r="E38" s="76"/>
      <c r="F38" s="76"/>
      <c r="G38" s="121"/>
      <c r="H38" s="121"/>
      <c r="I38" s="121"/>
      <c r="J38" s="25"/>
      <c r="K38" s="25"/>
      <c r="L38" s="25"/>
      <c r="M38" s="25"/>
      <c r="N38" s="25"/>
      <c r="O38" s="25"/>
      <c r="P38" s="26"/>
      <c r="Q38" s="26"/>
      <c r="R38" s="26"/>
    </row>
    <row r="39" spans="1:18" s="23" customFormat="1" ht="15" customHeight="1">
      <c r="A39" s="29" t="s">
        <v>320</v>
      </c>
      <c r="B39" s="1"/>
      <c r="C39" s="2">
        <v>2018</v>
      </c>
      <c r="D39" s="117">
        <v>1</v>
      </c>
      <c r="E39" s="76">
        <v>0</v>
      </c>
      <c r="F39" s="117">
        <v>0</v>
      </c>
      <c r="G39" s="75">
        <v>0</v>
      </c>
      <c r="H39" s="121">
        <v>0</v>
      </c>
      <c r="I39" s="121">
        <v>0</v>
      </c>
    </row>
    <row r="40" spans="1:18" s="23" customFormat="1" ht="15" customHeight="1">
      <c r="A40" s="1"/>
      <c r="B40" s="1"/>
      <c r="C40" s="2">
        <v>2019</v>
      </c>
      <c r="D40" s="117">
        <v>2</v>
      </c>
      <c r="E40" s="76">
        <v>0</v>
      </c>
      <c r="F40" s="117">
        <v>0</v>
      </c>
      <c r="G40" s="75">
        <v>0</v>
      </c>
      <c r="H40" s="121">
        <v>0</v>
      </c>
      <c r="I40" s="121">
        <v>0</v>
      </c>
    </row>
    <row r="41" spans="1:18" s="23" customFormat="1" ht="15" customHeight="1">
      <c r="A41" s="1"/>
      <c r="B41" s="1"/>
      <c r="C41" s="2">
        <v>2020</v>
      </c>
      <c r="D41" s="117">
        <v>3</v>
      </c>
      <c r="E41" s="75">
        <v>0</v>
      </c>
      <c r="F41" s="117">
        <v>0</v>
      </c>
      <c r="G41" s="117">
        <v>0</v>
      </c>
      <c r="H41" s="121">
        <v>0</v>
      </c>
      <c r="I41" s="121">
        <v>0</v>
      </c>
    </row>
    <row r="42" spans="1:18" s="23" customFormat="1" ht="8.15" customHeight="1">
      <c r="A42" s="1"/>
      <c r="B42" s="1"/>
      <c r="C42" s="2"/>
      <c r="D42" s="117"/>
      <c r="E42" s="76"/>
      <c r="F42" s="76"/>
      <c r="G42" s="121"/>
      <c r="H42" s="121"/>
      <c r="I42" s="121"/>
      <c r="J42" s="25"/>
      <c r="K42" s="25"/>
      <c r="L42" s="25"/>
      <c r="M42" s="25"/>
      <c r="N42" s="25"/>
      <c r="O42" s="25"/>
      <c r="P42" s="26"/>
      <c r="Q42" s="26"/>
      <c r="R42" s="26"/>
    </row>
    <row r="43" spans="1:18" s="23" customFormat="1" ht="15" customHeight="1">
      <c r="A43" s="29" t="s">
        <v>321</v>
      </c>
      <c r="B43" s="1"/>
      <c r="C43" s="2">
        <v>2018</v>
      </c>
      <c r="D43" s="117">
        <v>0</v>
      </c>
      <c r="E43" s="76">
        <v>0</v>
      </c>
      <c r="F43" s="117">
        <v>0</v>
      </c>
      <c r="G43" s="75">
        <v>0</v>
      </c>
      <c r="H43" s="121">
        <v>0</v>
      </c>
      <c r="I43" s="121">
        <v>0</v>
      </c>
    </row>
    <row r="44" spans="1:18" s="23" customFormat="1" ht="15" customHeight="1">
      <c r="A44" s="1"/>
      <c r="B44" s="1"/>
      <c r="C44" s="2">
        <v>2019</v>
      </c>
      <c r="D44" s="117">
        <v>0</v>
      </c>
      <c r="E44" s="76">
        <v>0</v>
      </c>
      <c r="F44" s="117">
        <v>0</v>
      </c>
      <c r="G44" s="75">
        <v>0</v>
      </c>
      <c r="H44" s="121">
        <v>0</v>
      </c>
      <c r="I44" s="121">
        <v>0</v>
      </c>
    </row>
    <row r="45" spans="1:18" s="23" customFormat="1" ht="15" customHeight="1">
      <c r="A45" s="1"/>
      <c r="B45" s="1"/>
      <c r="C45" s="2">
        <v>2020</v>
      </c>
      <c r="D45" s="117">
        <v>1</v>
      </c>
      <c r="E45" s="75">
        <v>0</v>
      </c>
      <c r="F45" s="117">
        <v>0</v>
      </c>
      <c r="G45" s="117">
        <v>0</v>
      </c>
      <c r="H45" s="121">
        <v>0</v>
      </c>
      <c r="I45" s="121">
        <v>0</v>
      </c>
    </row>
    <row r="46" spans="1:18" s="23" customFormat="1" ht="8.15" customHeight="1">
      <c r="A46" s="1"/>
      <c r="B46" s="1"/>
      <c r="C46" s="2"/>
      <c r="D46" s="117"/>
      <c r="E46" s="76"/>
      <c r="F46" s="76"/>
      <c r="G46" s="121"/>
      <c r="H46" s="121"/>
      <c r="I46" s="121"/>
      <c r="J46" s="25"/>
      <c r="K46" s="25"/>
      <c r="L46" s="25"/>
      <c r="M46" s="25"/>
      <c r="N46" s="25"/>
      <c r="O46" s="25"/>
      <c r="P46" s="26"/>
      <c r="Q46" s="26"/>
      <c r="R46" s="26"/>
    </row>
    <row r="47" spans="1:18" s="23" customFormat="1" ht="15" customHeight="1">
      <c r="A47" s="29" t="s">
        <v>322</v>
      </c>
      <c r="B47" s="1"/>
      <c r="C47" s="2">
        <v>2018</v>
      </c>
      <c r="D47" s="117">
        <v>1</v>
      </c>
      <c r="E47" s="76">
        <v>0</v>
      </c>
      <c r="F47" s="117">
        <v>0</v>
      </c>
      <c r="G47" s="75">
        <v>0</v>
      </c>
      <c r="H47" s="121">
        <v>0</v>
      </c>
      <c r="I47" s="121">
        <v>0</v>
      </c>
    </row>
    <row r="48" spans="1:18" s="23" customFormat="1" ht="15" customHeight="1">
      <c r="A48" s="1"/>
      <c r="B48" s="1"/>
      <c r="C48" s="2">
        <v>2019</v>
      </c>
      <c r="D48" s="117">
        <v>0</v>
      </c>
      <c r="E48" s="76">
        <v>0</v>
      </c>
      <c r="F48" s="117">
        <v>0</v>
      </c>
      <c r="G48" s="75">
        <v>0</v>
      </c>
      <c r="H48" s="121">
        <v>0</v>
      </c>
      <c r="I48" s="121">
        <v>0</v>
      </c>
    </row>
    <row r="49" spans="1:9" s="23" customFormat="1" ht="15" customHeight="1">
      <c r="A49" s="1"/>
      <c r="B49" s="1"/>
      <c r="C49" s="2">
        <v>2020</v>
      </c>
      <c r="D49" s="117">
        <v>0</v>
      </c>
      <c r="E49" s="75">
        <v>0</v>
      </c>
      <c r="F49" s="117">
        <v>0</v>
      </c>
      <c r="G49" s="117">
        <v>0</v>
      </c>
      <c r="H49" s="121">
        <v>0</v>
      </c>
      <c r="I49" s="121">
        <v>0</v>
      </c>
    </row>
    <row r="50" spans="1:9" s="23" customFormat="1" ht="8.15" customHeight="1">
      <c r="A50" s="1"/>
      <c r="C50" s="2"/>
      <c r="D50" s="117"/>
      <c r="E50" s="76"/>
      <c r="F50" s="121"/>
      <c r="G50" s="121"/>
      <c r="H50" s="121"/>
      <c r="I50" s="121"/>
    </row>
    <row r="51" spans="1:9" s="23" customFormat="1" ht="16.5" customHeight="1">
      <c r="A51" s="29" t="s">
        <v>323</v>
      </c>
      <c r="C51" s="2">
        <v>2018</v>
      </c>
      <c r="D51" s="117">
        <v>0</v>
      </c>
      <c r="E51" s="76">
        <v>0</v>
      </c>
      <c r="F51" s="76">
        <v>0</v>
      </c>
      <c r="G51" s="121">
        <v>0</v>
      </c>
      <c r="H51" s="121">
        <v>0</v>
      </c>
      <c r="I51" s="121">
        <v>0</v>
      </c>
    </row>
    <row r="52" spans="1:9" s="23" customFormat="1" ht="15" customHeight="1">
      <c r="A52" s="1"/>
      <c r="C52" s="2">
        <v>2019</v>
      </c>
      <c r="D52" s="117">
        <v>0</v>
      </c>
      <c r="E52" s="76">
        <v>0</v>
      </c>
      <c r="F52" s="76">
        <v>0</v>
      </c>
      <c r="G52" s="121">
        <v>0</v>
      </c>
      <c r="H52" s="121">
        <v>0</v>
      </c>
      <c r="I52" s="121">
        <v>0</v>
      </c>
    </row>
    <row r="53" spans="1:9" s="23" customFormat="1" ht="15" customHeight="1">
      <c r="A53" s="1"/>
      <c r="B53" s="38"/>
      <c r="C53" s="2">
        <v>2020</v>
      </c>
      <c r="D53" s="121">
        <v>0</v>
      </c>
      <c r="E53" s="121">
        <v>0</v>
      </c>
      <c r="F53" s="121">
        <v>0</v>
      </c>
      <c r="G53" s="121">
        <v>0</v>
      </c>
      <c r="H53" s="121">
        <v>0</v>
      </c>
      <c r="I53" s="121">
        <v>0</v>
      </c>
    </row>
    <row r="54" spans="1:9" s="23" customFormat="1" ht="8.15" customHeight="1">
      <c r="A54" s="1"/>
      <c r="B54" s="39"/>
      <c r="C54" s="2"/>
      <c r="D54" s="117"/>
      <c r="E54" s="76"/>
      <c r="F54" s="76"/>
      <c r="G54" s="121"/>
      <c r="H54" s="121"/>
      <c r="I54" s="121"/>
    </row>
    <row r="55" spans="1:9" s="23" customFormat="1" ht="15" customHeight="1">
      <c r="A55" s="29" t="s">
        <v>324</v>
      </c>
      <c r="B55" s="39"/>
      <c r="C55" s="2">
        <v>2018</v>
      </c>
      <c r="D55" s="117">
        <v>1</v>
      </c>
      <c r="E55" s="76">
        <v>0</v>
      </c>
      <c r="F55" s="117">
        <v>0</v>
      </c>
      <c r="G55" s="121">
        <v>0</v>
      </c>
      <c r="H55" s="121">
        <v>0</v>
      </c>
      <c r="I55" s="121">
        <v>0</v>
      </c>
    </row>
    <row r="56" spans="1:9" s="23" customFormat="1" ht="15" customHeight="1">
      <c r="C56" s="41">
        <v>2019</v>
      </c>
      <c r="D56" s="117">
        <v>0</v>
      </c>
      <c r="E56" s="76">
        <v>0</v>
      </c>
      <c r="F56" s="117">
        <v>0</v>
      </c>
      <c r="G56" s="121">
        <v>0</v>
      </c>
      <c r="H56" s="121">
        <v>0</v>
      </c>
      <c r="I56" s="121">
        <v>0</v>
      </c>
    </row>
    <row r="57" spans="1:9" s="23" customFormat="1" ht="15" customHeight="1">
      <c r="C57" s="41">
        <v>2020</v>
      </c>
      <c r="D57" s="121">
        <v>5</v>
      </c>
      <c r="E57" s="121">
        <v>0</v>
      </c>
      <c r="F57" s="121">
        <v>0</v>
      </c>
      <c r="G57" s="121">
        <v>0</v>
      </c>
      <c r="H57" s="121">
        <v>0</v>
      </c>
      <c r="I57" s="121">
        <v>0</v>
      </c>
    </row>
    <row r="58" spans="1:9" s="23" customFormat="1" ht="8.15" customHeight="1">
      <c r="A58" s="1"/>
      <c r="C58" s="207"/>
      <c r="D58" s="121"/>
      <c r="E58" s="76"/>
      <c r="F58" s="121"/>
      <c r="G58" s="121"/>
      <c r="H58" s="121"/>
      <c r="I58" s="121"/>
    </row>
    <row r="59" spans="1:9" s="23" customFormat="1" ht="16.5" customHeight="1">
      <c r="A59" s="29" t="s">
        <v>325</v>
      </c>
      <c r="C59" s="41">
        <v>2018</v>
      </c>
      <c r="D59" s="117">
        <v>0</v>
      </c>
      <c r="E59" s="76">
        <v>0</v>
      </c>
      <c r="F59" s="76">
        <v>0</v>
      </c>
      <c r="G59" s="121">
        <v>0</v>
      </c>
      <c r="H59" s="121">
        <v>0</v>
      </c>
      <c r="I59" s="121">
        <v>0</v>
      </c>
    </row>
    <row r="60" spans="1:9" s="23" customFormat="1" ht="15" customHeight="1">
      <c r="A60" s="1"/>
      <c r="C60" s="2">
        <v>2019</v>
      </c>
      <c r="D60" s="117">
        <v>0</v>
      </c>
      <c r="E60" s="76">
        <v>0</v>
      </c>
      <c r="F60" s="76">
        <v>0</v>
      </c>
      <c r="G60" s="121">
        <v>0</v>
      </c>
      <c r="H60" s="121">
        <v>0</v>
      </c>
      <c r="I60" s="121">
        <v>0</v>
      </c>
    </row>
    <row r="61" spans="1:9" s="40" customFormat="1" ht="15" customHeight="1">
      <c r="A61" s="39"/>
      <c r="B61" s="133"/>
      <c r="C61" s="2">
        <v>2020</v>
      </c>
      <c r="D61" s="77">
        <v>0</v>
      </c>
      <c r="E61" s="77">
        <v>0</v>
      </c>
      <c r="F61" s="77">
        <v>0</v>
      </c>
      <c r="G61" s="77">
        <v>0</v>
      </c>
      <c r="H61" s="77">
        <v>0</v>
      </c>
      <c r="I61" s="77">
        <v>0</v>
      </c>
    </row>
    <row r="62" spans="1:9" s="23" customFormat="1" ht="8.15" customHeight="1">
      <c r="A62" s="1"/>
      <c r="B62" s="39"/>
      <c r="C62" s="2"/>
      <c r="D62" s="75"/>
      <c r="E62" s="76"/>
      <c r="F62" s="121"/>
      <c r="G62" s="121"/>
      <c r="H62" s="121"/>
      <c r="I62" s="121"/>
    </row>
    <row r="63" spans="1:9" s="23" customFormat="1" ht="15" customHeight="1">
      <c r="A63" s="29" t="s">
        <v>326</v>
      </c>
      <c r="B63" s="39"/>
      <c r="C63" s="41">
        <v>2018</v>
      </c>
      <c r="D63" s="117">
        <v>1</v>
      </c>
      <c r="E63" s="76">
        <v>0</v>
      </c>
      <c r="F63" s="117">
        <v>0</v>
      </c>
      <c r="G63" s="121">
        <v>0</v>
      </c>
      <c r="H63" s="121">
        <v>0</v>
      </c>
      <c r="I63" s="121">
        <v>0</v>
      </c>
    </row>
    <row r="64" spans="1:9" s="23" customFormat="1" ht="15" customHeight="1">
      <c r="C64" s="2">
        <v>2019</v>
      </c>
      <c r="D64" s="117">
        <v>0</v>
      </c>
      <c r="E64" s="76">
        <v>0</v>
      </c>
      <c r="F64" s="117">
        <v>0</v>
      </c>
      <c r="G64" s="121">
        <v>0</v>
      </c>
      <c r="H64" s="121">
        <v>0</v>
      </c>
      <c r="I64" s="121">
        <v>0</v>
      </c>
    </row>
    <row r="65" spans="1:10" s="40" customFormat="1" ht="15" customHeight="1">
      <c r="C65" s="2">
        <v>2020</v>
      </c>
      <c r="D65" s="77">
        <v>0</v>
      </c>
      <c r="E65" s="77">
        <v>0</v>
      </c>
      <c r="F65" s="77">
        <v>0</v>
      </c>
      <c r="G65" s="77">
        <v>0</v>
      </c>
      <c r="H65" s="77">
        <v>0</v>
      </c>
      <c r="I65" s="77">
        <v>0</v>
      </c>
    </row>
    <row r="66" spans="1:10" s="210" customFormat="1" ht="8.15" customHeight="1">
      <c r="A66" s="476"/>
      <c r="B66" s="476"/>
      <c r="C66" s="477"/>
      <c r="D66" s="476"/>
      <c r="E66" s="478"/>
      <c r="F66" s="476"/>
      <c r="G66" s="476"/>
      <c r="H66" s="476"/>
      <c r="I66" s="476"/>
    </row>
    <row r="67" spans="1:10" s="210" customFormat="1" ht="15" customHeight="1">
      <c r="C67" s="233"/>
      <c r="H67" s="211"/>
      <c r="I67" s="211"/>
      <c r="J67" s="17" t="s">
        <v>9</v>
      </c>
    </row>
    <row r="68" spans="1:10" s="210" customFormat="1" ht="15" customHeight="1">
      <c r="C68" s="233"/>
      <c r="H68" s="244"/>
      <c r="I68" s="244"/>
      <c r="J68" s="144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9"/>
  <sheetViews>
    <sheetView view="pageBreakPreview" zoomScale="70" zoomScaleNormal="100" zoomScaleSheetLayoutView="7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1.453125" style="195" customWidth="1"/>
    <col min="3" max="3" width="20.453125" style="196" customWidth="1"/>
    <col min="4" max="4" width="14.6328125" style="195" customWidth="1"/>
    <col min="5" max="5" width="13.08984375" style="195" customWidth="1"/>
    <col min="6" max="7" width="14.81640625" style="195" customWidth="1"/>
    <col min="8" max="8" width="12.7265625" style="195" customWidth="1"/>
    <col min="9" max="9" width="14.08984375" style="195" customWidth="1"/>
    <col min="10" max="10" width="8.984375E-2" style="195" customWidth="1"/>
    <col min="11" max="11" width="0.54296875" style="195" customWidth="1"/>
    <col min="12" max="16384" width="8.453125" style="195"/>
  </cols>
  <sheetData>
    <row r="1" spans="1:18" ht="8.15" customHeight="1"/>
    <row r="2" spans="1:18" ht="14" customHeight="1">
      <c r="A2" s="310" t="s">
        <v>403</v>
      </c>
      <c r="B2" s="197"/>
      <c r="C2" s="198"/>
    </row>
    <row r="3" spans="1:18" ht="16" customHeight="1">
      <c r="A3" s="496" t="s">
        <v>404</v>
      </c>
      <c r="B3" s="199"/>
      <c r="C3" s="200"/>
    </row>
    <row r="4" spans="1:18" ht="16" thickBot="1">
      <c r="A4" s="210"/>
      <c r="B4" s="210"/>
      <c r="C4" s="233"/>
      <c r="D4" s="210"/>
      <c r="E4" s="210"/>
      <c r="F4" s="210"/>
      <c r="G4" s="210"/>
      <c r="H4" s="210"/>
      <c r="I4" s="210"/>
      <c r="J4" s="433"/>
    </row>
    <row r="5" spans="1:18" s="201" customFormat="1" ht="8.15" customHeight="1" thickTop="1">
      <c r="A5" s="343"/>
      <c r="B5" s="343"/>
      <c r="C5" s="344"/>
      <c r="D5" s="343"/>
      <c r="E5" s="343"/>
      <c r="F5" s="343"/>
      <c r="G5" s="343"/>
      <c r="H5" s="343"/>
      <c r="I5" s="343"/>
      <c r="J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73</v>
      </c>
      <c r="E6" s="347" t="s">
        <v>74</v>
      </c>
      <c r="F6" s="347" t="s">
        <v>75</v>
      </c>
      <c r="G6" s="347" t="s">
        <v>76</v>
      </c>
      <c r="H6" s="347" t="s">
        <v>77</v>
      </c>
      <c r="I6" s="347" t="s">
        <v>208</v>
      </c>
      <c r="J6" s="434"/>
    </row>
    <row r="7" spans="1:18" s="201" customFormat="1" ht="15" customHeight="1">
      <c r="A7" s="339" t="s">
        <v>4</v>
      </c>
      <c r="B7" s="348"/>
      <c r="C7" s="349" t="s">
        <v>5</v>
      </c>
      <c r="D7" s="347" t="s">
        <v>253</v>
      </c>
      <c r="E7" s="350" t="s">
        <v>78</v>
      </c>
      <c r="F7" s="347" t="s">
        <v>255</v>
      </c>
      <c r="G7" s="350" t="s">
        <v>79</v>
      </c>
      <c r="H7" s="350" t="s">
        <v>80</v>
      </c>
      <c r="I7" s="350" t="s">
        <v>82</v>
      </c>
      <c r="J7" s="435"/>
    </row>
    <row r="8" spans="1:18" s="201" customFormat="1" ht="15" customHeight="1">
      <c r="A8" s="351"/>
      <c r="B8" s="351"/>
      <c r="C8" s="352"/>
      <c r="D8" s="350" t="s">
        <v>81</v>
      </c>
      <c r="E8" s="350"/>
      <c r="F8" s="350" t="s">
        <v>256</v>
      </c>
      <c r="G8" s="347"/>
      <c r="H8" s="350"/>
      <c r="I8" s="354"/>
      <c r="J8" s="436"/>
    </row>
    <row r="9" spans="1:18" s="201" customFormat="1" ht="15" customHeight="1">
      <c r="A9" s="351"/>
      <c r="B9" s="351"/>
      <c r="C9" s="352"/>
      <c r="D9" s="350" t="s">
        <v>254</v>
      </c>
      <c r="E9" s="350"/>
      <c r="F9" s="350" t="s">
        <v>83</v>
      </c>
      <c r="G9" s="347"/>
      <c r="H9" s="350"/>
      <c r="I9" s="354"/>
      <c r="J9" s="436"/>
    </row>
    <row r="10" spans="1:18" s="201" customFormat="1" ht="8.15" customHeight="1">
      <c r="A10" s="355" t="s">
        <v>32</v>
      </c>
      <c r="B10" s="355"/>
      <c r="C10" s="356"/>
      <c r="D10" s="357"/>
      <c r="E10" s="357"/>
      <c r="F10" s="357"/>
      <c r="G10" s="357"/>
      <c r="H10" s="357"/>
      <c r="I10" s="357"/>
      <c r="J10" s="433"/>
    </row>
    <row r="11" spans="1:18" ht="8.15" customHeight="1">
      <c r="A11" s="211"/>
      <c r="B11" s="211"/>
      <c r="C11" s="212"/>
      <c r="D11" s="210"/>
      <c r="E11" s="210"/>
      <c r="F11" s="210"/>
      <c r="G11" s="210"/>
      <c r="H11" s="210"/>
      <c r="I11" s="210"/>
      <c r="J11" s="433"/>
    </row>
    <row r="12" spans="1:18" s="23" customFormat="1" ht="15" customHeight="1">
      <c r="A12" s="19" t="s">
        <v>299</v>
      </c>
      <c r="B12" s="1"/>
      <c r="C12" s="20">
        <v>2018</v>
      </c>
      <c r="D12" s="145">
        <f>SUM(D16,D20,D24,D28,D32,D36,D40,D44,D48,D52,D56,D60,D64,'56_samb_2 (2)'!D12,'56_samb_2 (2)'!D16,'56_samb_2 (2)'!D20,'56_samb_2 (2)'!D24,'56_samb_2 (2)'!D28,'56_samb_2 (2)'!D32,'56_samb_2 (2)'!D36,'56_samb_2 (2)'!D40,'56_samb_2 (2)'!D44,'56_samb_2 (2)'!D48,'56_samb_2 (2)'!D52,'56_samb_2 (2)'!D56,'56_samb_2 (2)'!D60,'56_samb_2 (2)'!D64)</f>
        <v>75</v>
      </c>
      <c r="E12" s="145">
        <f>SUM(E16,E20,E24,E28,E32,E36,E40,E44,E48,E52,E56,E60,E64,'56_samb_2 (2)'!E12,'56_samb_2 (2)'!E16,'56_samb_2 (2)'!E20,'56_samb_2 (2)'!E24,'56_samb_2 (2)'!E28,'56_samb_2 (2)'!E32,'56_samb_2 (2)'!E36,'56_samb_2 (2)'!E40,'56_samb_2 (2)'!E44,'56_samb_2 (2)'!E48,'56_samb_2 (2)'!E52,'56_samb_2 (2)'!E56,'56_samb_2 (2)'!E60,'56_samb_2 (2)'!E64)</f>
        <v>359</v>
      </c>
      <c r="F12" s="145">
        <f>SUM(F16,F20,F24,F28,F32,F36,F40,F44,F48,F52,F56,F60,F64,'56_samb_2 (2)'!F12,'56_samb_2 (2)'!F16,'56_samb_2 (2)'!F20,'56_samb_2 (2)'!F24,'56_samb_2 (2)'!F28,'56_samb_2 (2)'!F32,'56_samb_2 (2)'!F36,'56_samb_2 (2)'!F40,'56_samb_2 (2)'!F44,'56_samb_2 (2)'!F48,'56_samb_2 (2)'!F52,'56_samb_2 (2)'!F56,'56_samb_2 (2)'!F60,'56_samb_2 (2)'!F64)</f>
        <v>681</v>
      </c>
      <c r="G12" s="145">
        <f>SUM(G16,G20,G24,G28,G32,G36,G40,G44,G48,G52,G56,G60,G64,'56_samb_2 (2)'!G12,'56_samb_2 (2)'!G16,'56_samb_2 (2)'!G20,'56_samb_2 (2)'!G24,'56_samb_2 (2)'!G28,'56_samb_2 (2)'!G32,'56_samb_2 (2)'!G36,'56_samb_2 (2)'!G40,'56_samb_2 (2)'!G44,'56_samb_2 (2)'!G48,'56_samb_2 (2)'!G52,'56_samb_2 (2)'!G56,'56_samb_2 (2)'!G60,'56_samb_2 (2)'!G64)</f>
        <v>30</v>
      </c>
      <c r="H12" s="145">
        <f>SUM(H16,H20,H24,H28,H32,H36,H40,H44,H48,H52,H56,H60,H64,'56_samb_2 (2)'!H12,'56_samb_2 (2)'!H16,'56_samb_2 (2)'!H20,'56_samb_2 (2)'!H24,'56_samb_2 (2)'!H28,'56_samb_2 (2)'!H32,'56_samb_2 (2)'!H36,'56_samb_2 (2)'!H40,'56_samb_2 (2)'!H44,'56_samb_2 (2)'!H48,'56_samb_2 (2)'!H52,'56_samb_2 (2)'!H56,'56_samb_2 (2)'!H60,'56_samb_2 (2)'!H64)</f>
        <v>75</v>
      </c>
      <c r="I12" s="145">
        <f>SUM(I16,I20,I24,I28,I32,I36,I40,I44,I48,I52,I56,I60,I64,'56_samb_2 (2)'!I12,'56_samb_2 (2)'!I16,'56_samb_2 (2)'!I20,'56_samb_2 (2)'!I24,'56_samb_2 (2)'!I28,'56_samb_2 (2)'!I32,'56_samb_2 (2)'!I36,'56_samb_2 (2)'!I40,'56_samb_2 (2)'!I44,'56_samb_2 (2)'!I48,'56_samb_2 (2)'!I52,'56_samb_2 (2)'!I56,'56_samb_2 (2)'!I60,'56_samb_2 (2)'!I64)</f>
        <v>121</v>
      </c>
      <c r="J12" s="24"/>
      <c r="K12" s="24"/>
      <c r="L12" s="3"/>
      <c r="M12" s="3"/>
      <c r="N12" s="3"/>
      <c r="O12" s="3"/>
      <c r="P12" s="3"/>
      <c r="Q12" s="3"/>
      <c r="R12" s="24"/>
    </row>
    <row r="13" spans="1:18" s="23" customFormat="1" ht="15" customHeight="1">
      <c r="A13" s="1"/>
      <c r="B13" s="1"/>
      <c r="C13" s="20">
        <v>2019</v>
      </c>
      <c r="D13" s="145">
        <f>SUM(D17,D21,D25,D29,D33,D37,D41,D45,D49,D53,D57,D61,D65,'56_samb_2 (2)'!D13,'56_samb_2 (2)'!D17,'56_samb_2 (2)'!D21,'56_samb_2 (2)'!D25,'56_samb_2 (2)'!D29,'56_samb_2 (2)'!D33,'56_samb_2 (2)'!D37,'56_samb_2 (2)'!D41,'56_samb_2 (2)'!D45,'56_samb_2 (2)'!D49,'56_samb_2 (2)'!D53,'56_samb_2 (2)'!D57,'56_samb_2 (2)'!D61,'56_samb_2 (2)'!D65)</f>
        <v>270</v>
      </c>
      <c r="E13" s="145">
        <f>SUM(E17,E21,E25,E29,E33,E37,E41,E45,E49,E53,E57,E61,E65,'56_samb_2 (2)'!E13,'56_samb_2 (2)'!E17,'56_samb_2 (2)'!E21,'56_samb_2 (2)'!E25,'56_samb_2 (2)'!E29,'56_samb_2 (2)'!E33,'56_samb_2 (2)'!E37,'56_samb_2 (2)'!E41,'56_samb_2 (2)'!E45,'56_samb_2 (2)'!E49,'56_samb_2 (2)'!E53,'56_samb_2 (2)'!E57,'56_samb_2 (2)'!E61,'56_samb_2 (2)'!E65)</f>
        <v>1105</v>
      </c>
      <c r="F13" s="145">
        <f>SUM(F17,F21,F25,F29,F33,F37,F41,F45,F49,F53,F57,F61,F65,'56_samb_2 (2)'!F13,'56_samb_2 (2)'!F17,'56_samb_2 (2)'!F21,'56_samb_2 (2)'!F25,'56_samb_2 (2)'!F29,'56_samb_2 (2)'!F33,'56_samb_2 (2)'!F37,'56_samb_2 (2)'!F41,'56_samb_2 (2)'!F45,'56_samb_2 (2)'!F49,'56_samb_2 (2)'!F53,'56_samb_2 (2)'!F57,'56_samb_2 (2)'!F61,'56_samb_2 (2)'!F65)</f>
        <v>1767</v>
      </c>
      <c r="G13" s="145">
        <f>SUM(G17,G21,G25,G29,G33,G37,G41,G45,G49,G53,G57,G61,G65,'56_samb_2 (2)'!G13,'56_samb_2 (2)'!G17,'56_samb_2 (2)'!G21,'56_samb_2 (2)'!G25,'56_samb_2 (2)'!G29,'56_samb_2 (2)'!G33,'56_samb_2 (2)'!G37,'56_samb_2 (2)'!G41,'56_samb_2 (2)'!G45,'56_samb_2 (2)'!G49,'56_samb_2 (2)'!G53,'56_samb_2 (2)'!G57,'56_samb_2 (2)'!G61,'56_samb_2 (2)'!G65)</f>
        <v>179</v>
      </c>
      <c r="H13" s="145">
        <f>SUM(H17,H21,H25,H29,H33,H37,H41,H45,H49,H53,H57,H61,H65,'56_samb_2 (2)'!H13,'56_samb_2 (2)'!H17,'56_samb_2 (2)'!H21,'56_samb_2 (2)'!H25,'56_samb_2 (2)'!H29,'56_samb_2 (2)'!H33,'56_samb_2 (2)'!H37,'56_samb_2 (2)'!H41,'56_samb_2 (2)'!H45,'56_samb_2 (2)'!H49,'56_samb_2 (2)'!H53,'56_samb_2 (2)'!H57,'56_samb_2 (2)'!H61,'56_samb_2 (2)'!H65)</f>
        <v>5</v>
      </c>
      <c r="I13" s="145">
        <f>SUM(I17,I21,I25,I29,I33,I37,I41,I45,I49,I53,I57,I61,I65,'56_samb_2 (2)'!I13,'56_samb_2 (2)'!I17,'56_samb_2 (2)'!I21,'56_samb_2 (2)'!I25,'56_samb_2 (2)'!I29,'56_samb_2 (2)'!I33,'56_samb_2 (2)'!I37,'56_samb_2 (2)'!I41,'56_samb_2 (2)'!I45,'56_samb_2 (2)'!I49,'56_samb_2 (2)'!I53,'56_samb_2 (2)'!I57,'56_samb_2 (2)'!I61,'56_samb_2 (2)'!I65)</f>
        <v>491</v>
      </c>
      <c r="J13" s="25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1"/>
      <c r="B14" s="1"/>
      <c r="C14" s="20">
        <v>2020</v>
      </c>
      <c r="D14" s="145">
        <f>SUM(D18,D22,D26,D30,D34,D38,D42,D46,D50,D54,D58,D62,D66,'56_samb_2 (2)'!D14,'56_samb_2 (2)'!D18,'56_samb_2 (2)'!D22,'56_samb_2 (2)'!D26,'56_samb_2 (2)'!D30,'56_samb_2 (2)'!D34,'56_samb_2 (2)'!D38,'56_samb_2 (2)'!D42,'56_samb_2 (2)'!D46,'56_samb_2 (2)'!D50,'56_samb_2 (2)'!D54,'56_samb_2 (2)'!D58,'56_samb_2 (2)'!D62,'56_samb_2 (2)'!D66)</f>
        <v>114</v>
      </c>
      <c r="E14" s="145">
        <f>SUM(E18,E22,E26,E30,E34,E38,E42,E46,E50,E54,E58,E62,E66,'56_samb_2 (2)'!E14,'56_samb_2 (2)'!E18,'56_samb_2 (2)'!E22,'56_samb_2 (2)'!E26,'56_samb_2 (2)'!E30,'56_samb_2 (2)'!E34,'56_samb_2 (2)'!E38,'56_samb_2 (2)'!E42,'56_samb_2 (2)'!E46,'56_samb_2 (2)'!E50,'56_samb_2 (2)'!E54,'56_samb_2 (2)'!E58,'56_samb_2 (2)'!E62,'56_samb_2 (2)'!E66)</f>
        <v>594</v>
      </c>
      <c r="F14" s="145">
        <f>SUM(F18,F22,F26,F30,F34,F38,F42,F46,F50,F54,F58,F62,F66,'56_samb_2 (2)'!F14,'56_samb_2 (2)'!F18,'56_samb_2 (2)'!F22,'56_samb_2 (2)'!F26,'56_samb_2 (2)'!F30,'56_samb_2 (2)'!F34,'56_samb_2 (2)'!F38,'56_samb_2 (2)'!F42,'56_samb_2 (2)'!F46,'56_samb_2 (2)'!F50,'56_samb_2 (2)'!F54,'56_samb_2 (2)'!F58,'56_samb_2 (2)'!F62,'56_samb_2 (2)'!F66)</f>
        <v>995</v>
      </c>
      <c r="G14" s="145">
        <f>SUM(G18,G22,G26,G30,G34,G38,G42,G46,G50,G54,G58,G62,G66,'56_samb_2 (2)'!G14,'56_samb_2 (2)'!G18,'56_samb_2 (2)'!G22,'56_samb_2 (2)'!G26,'56_samb_2 (2)'!G30,'56_samb_2 (2)'!G34,'56_samb_2 (2)'!G38,'56_samb_2 (2)'!G42,'56_samb_2 (2)'!G46,'56_samb_2 (2)'!G50,'56_samb_2 (2)'!G54,'56_samb_2 (2)'!G58,'56_samb_2 (2)'!G62,'56_samb_2 (2)'!G66)</f>
        <v>112</v>
      </c>
      <c r="H14" s="145">
        <f>SUM(H18,H22,H26,H30,H34,H38,H42,H46,H50,H54,H58,H62,H66,'56_samb_2 (2)'!H14,'56_samb_2 (2)'!H18,'56_samb_2 (2)'!H22,'56_samb_2 (2)'!H26,'56_samb_2 (2)'!H30,'56_samb_2 (2)'!H34,'56_samb_2 (2)'!H38,'56_samb_2 (2)'!H42,'56_samb_2 (2)'!H46,'56_samb_2 (2)'!H50,'56_samb_2 (2)'!H54,'56_samb_2 (2)'!H58,'56_samb_2 (2)'!H62,'56_samb_2 (2)'!H66)</f>
        <v>3</v>
      </c>
      <c r="I14" s="145">
        <f>SUM(I18,I22,I26,I30,I34,I38,I42,I46,I50,I54,I58,I62,I66,'56_samb_2 (2)'!I14,'56_samb_2 (2)'!I18,'56_samb_2 (2)'!I22,'56_samb_2 (2)'!I26,'56_samb_2 (2)'!I30,'56_samb_2 (2)'!I34,'56_samb_2 (2)'!I38,'56_samb_2 (2)'!I42,'56_samb_2 (2)'!I46,'56_samb_2 (2)'!I50,'56_samb_2 (2)'!I54,'56_samb_2 (2)'!I58,'56_samb_2 (2)'!I62,'56_samb_2 (2)'!I66)</f>
        <v>437</v>
      </c>
      <c r="J14" s="50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8.15" customHeight="1">
      <c r="A15" s="1"/>
      <c r="B15" s="1"/>
      <c r="C15" s="2"/>
      <c r="D15" s="76"/>
      <c r="E15" s="76"/>
      <c r="F15" s="117"/>
      <c r="G15" s="117"/>
      <c r="H15" s="121"/>
      <c r="I15" s="76"/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29" t="s">
        <v>300</v>
      </c>
      <c r="B16" s="1"/>
      <c r="C16" s="2">
        <v>2018</v>
      </c>
      <c r="D16" s="76">
        <v>5</v>
      </c>
      <c r="E16" s="76">
        <v>4</v>
      </c>
      <c r="F16" s="117">
        <v>41</v>
      </c>
      <c r="G16" s="117" t="s">
        <v>0</v>
      </c>
      <c r="H16" s="121">
        <v>7</v>
      </c>
      <c r="I16" s="76">
        <v>0</v>
      </c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1"/>
      <c r="B17" s="1"/>
      <c r="C17" s="2">
        <v>2019</v>
      </c>
      <c r="D17" s="117">
        <v>7</v>
      </c>
      <c r="E17" s="76">
        <v>23</v>
      </c>
      <c r="F17" s="117">
        <v>119</v>
      </c>
      <c r="G17" s="117">
        <v>19</v>
      </c>
      <c r="H17" s="121">
        <v>1</v>
      </c>
      <c r="I17" s="76">
        <v>59</v>
      </c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1"/>
      <c r="B18" s="1"/>
      <c r="C18" s="2">
        <v>2020</v>
      </c>
      <c r="D18" s="117">
        <v>5</v>
      </c>
      <c r="E18" s="76">
        <v>8</v>
      </c>
      <c r="F18" s="117">
        <v>46</v>
      </c>
      <c r="G18" s="117">
        <v>4</v>
      </c>
      <c r="H18" s="121">
        <v>0</v>
      </c>
      <c r="I18" s="76">
        <v>42</v>
      </c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8.15" customHeight="1">
      <c r="A19" s="1"/>
      <c r="B19" s="1"/>
      <c r="C19" s="2"/>
      <c r="D19" s="117"/>
      <c r="E19" s="76"/>
      <c r="F19" s="117"/>
      <c r="G19" s="117"/>
      <c r="H19" s="121"/>
      <c r="I19" s="76"/>
      <c r="J19" s="25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29" t="s">
        <v>301</v>
      </c>
      <c r="B20" s="1"/>
      <c r="C20" s="2">
        <v>2018</v>
      </c>
      <c r="D20" s="117">
        <v>2</v>
      </c>
      <c r="E20" s="76">
        <v>3</v>
      </c>
      <c r="F20" s="117">
        <v>13</v>
      </c>
      <c r="G20" s="117" t="s">
        <v>0</v>
      </c>
      <c r="H20" s="121">
        <v>4</v>
      </c>
      <c r="I20" s="76">
        <v>0</v>
      </c>
      <c r="J20" s="2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1"/>
      <c r="B21" s="1"/>
      <c r="C21" s="2">
        <v>2019</v>
      </c>
      <c r="D21" s="117">
        <v>10</v>
      </c>
      <c r="E21" s="117">
        <v>5</v>
      </c>
      <c r="F21" s="117">
        <v>50</v>
      </c>
      <c r="G21" s="117">
        <v>11</v>
      </c>
      <c r="H21" s="121">
        <v>0</v>
      </c>
      <c r="I21" s="76">
        <v>27</v>
      </c>
      <c r="J21" s="25"/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1"/>
      <c r="B22" s="1"/>
      <c r="C22" s="2">
        <v>2020</v>
      </c>
      <c r="D22" s="117">
        <v>3</v>
      </c>
      <c r="E22" s="76">
        <v>2</v>
      </c>
      <c r="F22" s="117">
        <v>14</v>
      </c>
      <c r="G22" s="117">
        <v>6</v>
      </c>
      <c r="H22" s="121">
        <v>0</v>
      </c>
      <c r="I22" s="76">
        <v>13</v>
      </c>
      <c r="J22" s="25"/>
      <c r="K22" s="25"/>
      <c r="L22" s="25"/>
      <c r="M22" s="25"/>
      <c r="N22" s="25"/>
      <c r="O22" s="25"/>
      <c r="P22" s="26"/>
      <c r="Q22" s="26"/>
      <c r="R22" s="26"/>
    </row>
    <row r="23" spans="1:18" s="23" customFormat="1" ht="8.15" customHeight="1">
      <c r="A23" s="1"/>
      <c r="B23" s="1"/>
      <c r="C23" s="2"/>
      <c r="D23" s="117"/>
      <c r="E23" s="76"/>
      <c r="F23" s="117"/>
      <c r="G23" s="117"/>
      <c r="H23" s="121"/>
      <c r="I23" s="121"/>
      <c r="J23" s="25"/>
      <c r="K23" s="25"/>
      <c r="L23" s="25"/>
      <c r="M23" s="25"/>
      <c r="N23" s="25"/>
      <c r="O23" s="25"/>
      <c r="P23" s="26"/>
      <c r="Q23" s="26"/>
      <c r="R23" s="26"/>
    </row>
    <row r="24" spans="1:18" s="23" customFormat="1" ht="15" customHeight="1">
      <c r="A24" s="29" t="s">
        <v>302</v>
      </c>
      <c r="B24" s="1"/>
      <c r="C24" s="2">
        <v>2018</v>
      </c>
      <c r="D24" s="117">
        <v>0</v>
      </c>
      <c r="E24" s="76">
        <v>3</v>
      </c>
      <c r="F24" s="117">
        <v>18</v>
      </c>
      <c r="G24" s="117" t="s">
        <v>0</v>
      </c>
      <c r="H24" s="121">
        <v>2</v>
      </c>
      <c r="I24" s="121">
        <v>0</v>
      </c>
      <c r="J24" s="25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1"/>
      <c r="B25" s="1"/>
      <c r="C25" s="2">
        <v>2019</v>
      </c>
      <c r="D25" s="117">
        <v>8</v>
      </c>
      <c r="E25" s="76">
        <v>5</v>
      </c>
      <c r="F25" s="117">
        <v>44</v>
      </c>
      <c r="G25" s="117">
        <v>6</v>
      </c>
      <c r="H25" s="121">
        <v>0</v>
      </c>
      <c r="I25" s="121">
        <v>29</v>
      </c>
    </row>
    <row r="26" spans="1:18" s="23" customFormat="1" ht="15" customHeight="1">
      <c r="A26" s="1"/>
      <c r="B26" s="1"/>
      <c r="C26" s="2">
        <v>2020</v>
      </c>
      <c r="D26" s="76">
        <v>3</v>
      </c>
      <c r="E26" s="76">
        <v>3</v>
      </c>
      <c r="F26" s="117">
        <v>34</v>
      </c>
      <c r="G26" s="117">
        <v>2</v>
      </c>
      <c r="H26" s="121">
        <v>0</v>
      </c>
      <c r="I26" s="76">
        <v>30</v>
      </c>
    </row>
    <row r="27" spans="1:18" s="23" customFormat="1" ht="8.15" customHeight="1">
      <c r="A27" s="1"/>
      <c r="B27" s="1"/>
      <c r="C27" s="2"/>
      <c r="D27" s="76"/>
      <c r="E27" s="76"/>
      <c r="F27" s="117"/>
      <c r="G27" s="117"/>
      <c r="H27" s="121"/>
      <c r="I27" s="121"/>
      <c r="J27" s="25"/>
      <c r="K27" s="25"/>
      <c r="L27" s="25"/>
      <c r="M27" s="25"/>
      <c r="N27" s="25"/>
      <c r="O27" s="25"/>
      <c r="P27" s="26"/>
      <c r="Q27" s="26"/>
      <c r="R27" s="26"/>
    </row>
    <row r="28" spans="1:18" s="23" customFormat="1" ht="15" customHeight="1">
      <c r="A28" s="29" t="s">
        <v>303</v>
      </c>
      <c r="B28" s="1"/>
      <c r="C28" s="2">
        <v>2018</v>
      </c>
      <c r="D28" s="76">
        <v>3</v>
      </c>
      <c r="E28" s="76">
        <v>8</v>
      </c>
      <c r="F28" s="117">
        <v>33</v>
      </c>
      <c r="G28" s="117" t="s">
        <v>0</v>
      </c>
      <c r="H28" s="121">
        <v>14</v>
      </c>
      <c r="I28" s="121">
        <v>1</v>
      </c>
    </row>
    <row r="29" spans="1:18" s="23" customFormat="1" ht="15" customHeight="1">
      <c r="A29" s="1"/>
      <c r="B29" s="1"/>
      <c r="C29" s="2">
        <v>2019</v>
      </c>
      <c r="D29" s="76">
        <v>15</v>
      </c>
      <c r="E29" s="76">
        <v>45</v>
      </c>
      <c r="F29" s="117">
        <v>126</v>
      </c>
      <c r="G29" s="117">
        <v>33</v>
      </c>
      <c r="H29" s="121">
        <v>0</v>
      </c>
      <c r="I29" s="121">
        <v>71</v>
      </c>
    </row>
    <row r="30" spans="1:18" s="23" customFormat="1" ht="15" customHeight="1">
      <c r="A30" s="1"/>
      <c r="B30" s="1"/>
      <c r="C30" s="2">
        <v>2020</v>
      </c>
      <c r="D30" s="76">
        <v>3</v>
      </c>
      <c r="E30" s="76">
        <v>30</v>
      </c>
      <c r="F30" s="117">
        <v>99</v>
      </c>
      <c r="G30" s="117">
        <v>17</v>
      </c>
      <c r="H30" s="121">
        <v>1</v>
      </c>
      <c r="I30" s="76">
        <v>51</v>
      </c>
    </row>
    <row r="31" spans="1:18" s="23" customFormat="1" ht="8.15" customHeight="1">
      <c r="A31" s="1"/>
      <c r="B31" s="1"/>
      <c r="C31" s="2"/>
      <c r="D31" s="117"/>
      <c r="E31" s="76"/>
      <c r="F31" s="117"/>
      <c r="G31" s="117"/>
      <c r="H31" s="121"/>
      <c r="I31" s="121"/>
      <c r="J31" s="25"/>
      <c r="K31" s="25"/>
      <c r="L31" s="25"/>
      <c r="M31" s="25"/>
      <c r="N31" s="25"/>
      <c r="O31" s="25"/>
      <c r="P31" s="26"/>
      <c r="Q31" s="26"/>
      <c r="R31" s="26"/>
    </row>
    <row r="32" spans="1:18" s="23" customFormat="1" ht="15" customHeight="1">
      <c r="A32" s="29" t="s">
        <v>304</v>
      </c>
      <c r="B32" s="1"/>
      <c r="C32" s="2">
        <v>2018</v>
      </c>
      <c r="D32" s="117">
        <v>1</v>
      </c>
      <c r="E32" s="76">
        <v>0</v>
      </c>
      <c r="F32" s="117">
        <v>2</v>
      </c>
      <c r="G32" s="117" t="s">
        <v>0</v>
      </c>
      <c r="H32" s="121">
        <v>1</v>
      </c>
      <c r="I32" s="121">
        <v>0</v>
      </c>
    </row>
    <row r="33" spans="1:18" s="23" customFormat="1" ht="15" customHeight="1">
      <c r="A33" s="1"/>
      <c r="B33" s="1"/>
      <c r="C33" s="2">
        <v>2019</v>
      </c>
      <c r="D33" s="117">
        <v>5</v>
      </c>
      <c r="E33" s="76">
        <v>5</v>
      </c>
      <c r="F33" s="117">
        <v>12</v>
      </c>
      <c r="G33" s="117">
        <v>7</v>
      </c>
      <c r="H33" s="121">
        <v>1</v>
      </c>
      <c r="I33" s="121">
        <v>5</v>
      </c>
    </row>
    <row r="34" spans="1:18" s="23" customFormat="1" ht="15" customHeight="1">
      <c r="A34" s="1"/>
      <c r="B34" s="1"/>
      <c r="C34" s="2">
        <v>2020</v>
      </c>
      <c r="D34" s="76">
        <v>0</v>
      </c>
      <c r="E34" s="117">
        <v>2</v>
      </c>
      <c r="F34" s="117">
        <v>5</v>
      </c>
      <c r="G34" s="117">
        <v>5</v>
      </c>
      <c r="H34" s="121">
        <v>0</v>
      </c>
      <c r="I34" s="76">
        <v>9</v>
      </c>
    </row>
    <row r="35" spans="1:18" s="23" customFormat="1" ht="8.15" customHeight="1">
      <c r="A35" s="1"/>
      <c r="B35" s="1"/>
      <c r="C35" s="2"/>
      <c r="D35" s="117"/>
      <c r="E35" s="117"/>
      <c r="F35" s="117"/>
      <c r="G35" s="117"/>
      <c r="H35" s="121"/>
      <c r="I35" s="121"/>
      <c r="J35" s="25"/>
      <c r="K35" s="25"/>
      <c r="L35" s="25"/>
      <c r="M35" s="25"/>
      <c r="N35" s="25"/>
      <c r="O35" s="25"/>
      <c r="P35" s="26"/>
      <c r="Q35" s="26"/>
      <c r="R35" s="26"/>
    </row>
    <row r="36" spans="1:18" s="23" customFormat="1" ht="15" customHeight="1">
      <c r="A36" s="29" t="s">
        <v>305</v>
      </c>
      <c r="B36" s="1"/>
      <c r="C36" s="2">
        <v>2018</v>
      </c>
      <c r="D36" s="117">
        <v>0</v>
      </c>
      <c r="E36" s="117">
        <v>1</v>
      </c>
      <c r="F36" s="117">
        <v>7</v>
      </c>
      <c r="G36" s="117" t="s">
        <v>0</v>
      </c>
      <c r="H36" s="121">
        <v>1</v>
      </c>
      <c r="I36" s="121">
        <v>0</v>
      </c>
    </row>
    <row r="37" spans="1:18" s="23" customFormat="1" ht="15" customHeight="1">
      <c r="A37" s="1"/>
      <c r="B37" s="1"/>
      <c r="C37" s="2">
        <v>2019</v>
      </c>
      <c r="D37" s="117">
        <v>5</v>
      </c>
      <c r="E37" s="117">
        <v>5</v>
      </c>
      <c r="F37" s="117">
        <v>11</v>
      </c>
      <c r="G37" s="117" t="s">
        <v>0</v>
      </c>
      <c r="H37" s="121">
        <v>0</v>
      </c>
      <c r="I37" s="121">
        <v>3</v>
      </c>
    </row>
    <row r="38" spans="1:18" s="23" customFormat="1" ht="15" customHeight="1">
      <c r="A38" s="1"/>
      <c r="B38" s="1"/>
      <c r="C38" s="2">
        <v>2020</v>
      </c>
      <c r="D38" s="76">
        <v>1</v>
      </c>
      <c r="E38" s="117">
        <v>1</v>
      </c>
      <c r="F38" s="117">
        <v>2</v>
      </c>
      <c r="G38" s="117">
        <v>0</v>
      </c>
      <c r="H38" s="121">
        <v>0</v>
      </c>
      <c r="I38" s="76">
        <v>1</v>
      </c>
    </row>
    <row r="39" spans="1:18" s="23" customFormat="1" ht="8.15" customHeight="1">
      <c r="A39" s="1"/>
      <c r="B39" s="1"/>
      <c r="C39" s="2"/>
      <c r="D39" s="117"/>
      <c r="E39" s="76"/>
      <c r="F39" s="117"/>
      <c r="G39" s="117"/>
      <c r="H39" s="121"/>
      <c r="I39" s="121"/>
      <c r="J39" s="25"/>
      <c r="K39" s="25"/>
      <c r="L39" s="25"/>
      <c r="M39" s="25"/>
      <c r="N39" s="25"/>
      <c r="O39" s="25"/>
      <c r="P39" s="26"/>
      <c r="Q39" s="26"/>
      <c r="R39" s="26"/>
    </row>
    <row r="40" spans="1:18" s="23" customFormat="1" ht="15" customHeight="1">
      <c r="A40" s="29" t="s">
        <v>306</v>
      </c>
      <c r="B40" s="1"/>
      <c r="C40" s="2">
        <v>2018</v>
      </c>
      <c r="D40" s="117">
        <v>2</v>
      </c>
      <c r="E40" s="76">
        <v>56</v>
      </c>
      <c r="F40" s="117">
        <v>82</v>
      </c>
      <c r="G40" s="117" t="s">
        <v>0</v>
      </c>
      <c r="H40" s="121">
        <v>23</v>
      </c>
      <c r="I40" s="121">
        <v>3</v>
      </c>
    </row>
    <row r="41" spans="1:18" s="23" customFormat="1" ht="15" customHeight="1">
      <c r="A41" s="1"/>
      <c r="B41" s="1"/>
      <c r="C41" s="2">
        <v>2019</v>
      </c>
      <c r="D41" s="117">
        <v>7</v>
      </c>
      <c r="E41" s="76">
        <v>211</v>
      </c>
      <c r="F41" s="117">
        <v>217</v>
      </c>
      <c r="G41" s="117">
        <v>39</v>
      </c>
      <c r="H41" s="121">
        <v>0</v>
      </c>
      <c r="I41" s="121">
        <v>111</v>
      </c>
    </row>
    <row r="42" spans="1:18" s="23" customFormat="1" ht="15" customHeight="1">
      <c r="A42" s="1"/>
      <c r="B42" s="1"/>
      <c r="C42" s="2">
        <v>2020</v>
      </c>
      <c r="D42" s="76">
        <v>3</v>
      </c>
      <c r="E42" s="117">
        <v>152</v>
      </c>
      <c r="F42" s="117">
        <v>122</v>
      </c>
      <c r="G42" s="117">
        <v>31</v>
      </c>
      <c r="H42" s="121">
        <v>0</v>
      </c>
      <c r="I42" s="76">
        <v>92</v>
      </c>
    </row>
    <row r="43" spans="1:18" s="23" customFormat="1" ht="8.15" customHeight="1">
      <c r="A43" s="1"/>
      <c r="B43" s="1"/>
      <c r="C43" s="2"/>
      <c r="D43" s="121"/>
      <c r="E43" s="121"/>
      <c r="F43" s="121"/>
      <c r="G43" s="117"/>
      <c r="H43" s="121"/>
      <c r="I43" s="121"/>
      <c r="J43" s="25"/>
      <c r="K43" s="25"/>
      <c r="L43" s="25"/>
      <c r="M43" s="25"/>
      <c r="N43" s="25"/>
      <c r="O43" s="25"/>
      <c r="P43" s="26"/>
      <c r="Q43" s="26"/>
      <c r="R43" s="26"/>
    </row>
    <row r="44" spans="1:18" s="23" customFormat="1" ht="15" customHeight="1">
      <c r="A44" s="29" t="s">
        <v>307</v>
      </c>
      <c r="B44" s="1"/>
      <c r="C44" s="2">
        <v>2018</v>
      </c>
      <c r="D44" s="121">
        <v>1</v>
      </c>
      <c r="E44" s="121">
        <v>29</v>
      </c>
      <c r="F44" s="121">
        <v>43</v>
      </c>
      <c r="G44" s="117" t="s">
        <v>0</v>
      </c>
      <c r="H44" s="121">
        <v>1</v>
      </c>
      <c r="I44" s="121">
        <v>0</v>
      </c>
    </row>
    <row r="45" spans="1:18" s="23" customFormat="1" ht="15" customHeight="1">
      <c r="A45" s="1"/>
      <c r="B45" s="1"/>
      <c r="C45" s="2">
        <v>2019</v>
      </c>
      <c r="D45" s="117">
        <v>7</v>
      </c>
      <c r="E45" s="75">
        <v>13</v>
      </c>
      <c r="F45" s="117">
        <v>24</v>
      </c>
      <c r="G45" s="117">
        <v>3</v>
      </c>
      <c r="H45" s="121">
        <v>0</v>
      </c>
      <c r="I45" s="121">
        <v>3</v>
      </c>
    </row>
    <row r="46" spans="1:18" s="23" customFormat="1" ht="15" customHeight="1">
      <c r="A46" s="1"/>
      <c r="B46" s="1"/>
      <c r="C46" s="2">
        <v>2020</v>
      </c>
      <c r="D46" s="76">
        <v>3</v>
      </c>
      <c r="E46" s="117">
        <v>8</v>
      </c>
      <c r="F46" s="117">
        <v>22</v>
      </c>
      <c r="G46" s="117">
        <v>1</v>
      </c>
      <c r="H46" s="121">
        <v>0</v>
      </c>
      <c r="I46" s="76">
        <v>5</v>
      </c>
    </row>
    <row r="47" spans="1:18" s="23" customFormat="1" ht="8.15" customHeight="1">
      <c r="A47" s="1"/>
      <c r="B47" s="1"/>
      <c r="C47" s="2"/>
      <c r="D47" s="117"/>
      <c r="E47" s="75"/>
      <c r="F47" s="117"/>
      <c r="G47" s="117"/>
      <c r="H47" s="121"/>
      <c r="I47" s="121"/>
      <c r="J47" s="25"/>
      <c r="K47" s="25"/>
      <c r="L47" s="25"/>
      <c r="M47" s="25"/>
      <c r="N47" s="25"/>
      <c r="O47" s="25"/>
      <c r="P47" s="26"/>
      <c r="Q47" s="26"/>
      <c r="R47" s="26"/>
    </row>
    <row r="48" spans="1:18" s="23" customFormat="1" ht="15" customHeight="1">
      <c r="A48" s="29" t="s">
        <v>308</v>
      </c>
      <c r="B48" s="1"/>
      <c r="C48" s="2">
        <v>2018</v>
      </c>
      <c r="D48" s="117">
        <v>4</v>
      </c>
      <c r="E48" s="75">
        <v>10</v>
      </c>
      <c r="F48" s="117">
        <v>18</v>
      </c>
      <c r="G48" s="117" t="s">
        <v>0</v>
      </c>
      <c r="H48" s="121">
        <v>1</v>
      </c>
      <c r="I48" s="121">
        <v>0</v>
      </c>
    </row>
    <row r="49" spans="1:18" s="23" customFormat="1" ht="15" customHeight="1">
      <c r="A49" s="1"/>
      <c r="B49" s="1"/>
      <c r="C49" s="2">
        <v>2019</v>
      </c>
      <c r="D49" s="117">
        <v>19</v>
      </c>
      <c r="E49" s="75">
        <v>81</v>
      </c>
      <c r="F49" s="117">
        <v>111</v>
      </c>
      <c r="G49" s="117">
        <v>2</v>
      </c>
      <c r="H49" s="121">
        <v>1</v>
      </c>
      <c r="I49" s="121">
        <v>11</v>
      </c>
    </row>
    <row r="50" spans="1:18" s="23" customFormat="1" ht="15" customHeight="1">
      <c r="A50" s="1"/>
      <c r="B50" s="1"/>
      <c r="C50" s="2">
        <v>2020</v>
      </c>
      <c r="D50" s="76">
        <v>10</v>
      </c>
      <c r="E50" s="117">
        <v>47</v>
      </c>
      <c r="F50" s="117">
        <v>70</v>
      </c>
      <c r="G50" s="117">
        <v>1</v>
      </c>
      <c r="H50" s="121">
        <v>0</v>
      </c>
      <c r="I50" s="76">
        <v>8</v>
      </c>
    </row>
    <row r="51" spans="1:18" s="23" customFormat="1" ht="8.15" customHeight="1">
      <c r="A51" s="1"/>
      <c r="B51" s="1"/>
      <c r="C51" s="2"/>
      <c r="D51" s="117"/>
      <c r="E51" s="75"/>
      <c r="F51" s="117"/>
      <c r="G51" s="117"/>
      <c r="H51" s="121"/>
      <c r="I51" s="121"/>
      <c r="J51" s="25"/>
      <c r="K51" s="25"/>
      <c r="L51" s="25"/>
      <c r="M51" s="25"/>
      <c r="N51" s="25"/>
      <c r="O51" s="25"/>
      <c r="P51" s="26"/>
      <c r="Q51" s="26"/>
      <c r="R51" s="26"/>
    </row>
    <row r="52" spans="1:18" s="23" customFormat="1" ht="15" customHeight="1">
      <c r="A52" s="29" t="s">
        <v>309</v>
      </c>
      <c r="B52" s="1"/>
      <c r="C52" s="2">
        <v>2018</v>
      </c>
      <c r="D52" s="117">
        <v>5</v>
      </c>
      <c r="E52" s="75">
        <v>30</v>
      </c>
      <c r="F52" s="117">
        <v>35</v>
      </c>
      <c r="G52" s="117" t="s">
        <v>0</v>
      </c>
      <c r="H52" s="121">
        <v>3</v>
      </c>
      <c r="I52" s="121">
        <v>0</v>
      </c>
    </row>
    <row r="53" spans="1:18" s="23" customFormat="1" ht="15" customHeight="1">
      <c r="A53" s="1"/>
      <c r="B53" s="1"/>
      <c r="C53" s="2">
        <v>2019</v>
      </c>
      <c r="D53" s="117">
        <v>30</v>
      </c>
      <c r="E53" s="75">
        <v>178</v>
      </c>
      <c r="F53" s="117">
        <v>220</v>
      </c>
      <c r="G53" s="117">
        <v>10</v>
      </c>
      <c r="H53" s="121">
        <v>0</v>
      </c>
      <c r="I53" s="121">
        <v>32</v>
      </c>
    </row>
    <row r="54" spans="1:18" s="23" customFormat="1" ht="15" customHeight="1">
      <c r="A54" s="1"/>
      <c r="B54" s="1"/>
      <c r="C54" s="2">
        <v>2020</v>
      </c>
      <c r="D54" s="121">
        <v>15</v>
      </c>
      <c r="E54" s="121">
        <v>88</v>
      </c>
      <c r="F54" s="121">
        <v>109</v>
      </c>
      <c r="G54" s="121">
        <v>13</v>
      </c>
      <c r="H54" s="121">
        <v>0</v>
      </c>
      <c r="I54" s="121">
        <v>27</v>
      </c>
    </row>
    <row r="55" spans="1:18" s="23" customFormat="1" ht="8.15" customHeight="1">
      <c r="A55" s="1"/>
      <c r="C55" s="2"/>
      <c r="D55" s="117"/>
      <c r="E55" s="75"/>
      <c r="F55" s="117"/>
      <c r="G55" s="117"/>
      <c r="H55" s="121"/>
      <c r="I55" s="121"/>
    </row>
    <row r="56" spans="1:18" s="23" customFormat="1" ht="16.5" customHeight="1">
      <c r="A56" s="29" t="s">
        <v>310</v>
      </c>
      <c r="C56" s="2">
        <v>2018</v>
      </c>
      <c r="D56" s="117">
        <v>0</v>
      </c>
      <c r="E56" s="75">
        <v>25</v>
      </c>
      <c r="F56" s="117">
        <v>25</v>
      </c>
      <c r="G56" s="117" t="s">
        <v>0</v>
      </c>
      <c r="H56" s="121">
        <v>10</v>
      </c>
      <c r="I56" s="121">
        <v>0</v>
      </c>
    </row>
    <row r="57" spans="1:18" s="23" customFormat="1" ht="15" customHeight="1">
      <c r="A57" s="1"/>
      <c r="C57" s="2">
        <v>2019</v>
      </c>
      <c r="D57" s="121">
        <v>5</v>
      </c>
      <c r="E57" s="121">
        <v>94</v>
      </c>
      <c r="F57" s="121">
        <v>108</v>
      </c>
      <c r="G57" s="117">
        <v>13</v>
      </c>
      <c r="H57" s="121">
        <v>0</v>
      </c>
      <c r="I57" s="121">
        <v>45</v>
      </c>
    </row>
    <row r="58" spans="1:18" s="23" customFormat="1" ht="15" customHeight="1">
      <c r="A58" s="1"/>
      <c r="B58" s="38"/>
      <c r="C58" s="2">
        <v>2020</v>
      </c>
      <c r="D58" s="75">
        <v>4</v>
      </c>
      <c r="E58" s="121">
        <v>33</v>
      </c>
      <c r="F58" s="121">
        <v>33</v>
      </c>
      <c r="G58" s="121">
        <v>10</v>
      </c>
      <c r="H58" s="121">
        <v>0</v>
      </c>
      <c r="I58" s="121">
        <v>24</v>
      </c>
    </row>
    <row r="59" spans="1:18" s="23" customFormat="1" ht="8.15" customHeight="1">
      <c r="A59" s="1"/>
      <c r="B59" s="39"/>
      <c r="C59" s="2"/>
      <c r="D59" s="121"/>
      <c r="E59" s="121"/>
      <c r="F59" s="121"/>
      <c r="G59" s="117"/>
      <c r="H59" s="121"/>
      <c r="I59" s="121"/>
    </row>
    <row r="60" spans="1:18" s="23" customFormat="1" ht="15" customHeight="1">
      <c r="A60" s="29" t="s">
        <v>311</v>
      </c>
      <c r="B60" s="39"/>
      <c r="C60" s="2">
        <v>2018</v>
      </c>
      <c r="D60" s="121">
        <v>5</v>
      </c>
      <c r="E60" s="121">
        <v>51</v>
      </c>
      <c r="F60" s="121">
        <v>71</v>
      </c>
      <c r="G60" s="117" t="s">
        <v>0</v>
      </c>
      <c r="H60" s="121">
        <v>2</v>
      </c>
      <c r="I60" s="121">
        <v>0</v>
      </c>
    </row>
    <row r="61" spans="1:18" s="23" customFormat="1" ht="15" customHeight="1">
      <c r="A61" s="1"/>
      <c r="C61" s="41">
        <v>2019</v>
      </c>
      <c r="D61" s="121">
        <v>12</v>
      </c>
      <c r="E61" s="121">
        <v>52</v>
      </c>
      <c r="F61" s="121">
        <v>116</v>
      </c>
      <c r="G61" s="117">
        <v>8</v>
      </c>
      <c r="H61" s="121">
        <v>0</v>
      </c>
      <c r="I61" s="121">
        <v>9</v>
      </c>
    </row>
    <row r="62" spans="1:18" s="40" customFormat="1" ht="15" customHeight="1">
      <c r="A62" s="39"/>
      <c r="C62" s="41">
        <v>2020</v>
      </c>
      <c r="D62" s="77">
        <v>9</v>
      </c>
      <c r="E62" s="77">
        <v>87</v>
      </c>
      <c r="F62" s="77">
        <v>135</v>
      </c>
      <c r="G62" s="77">
        <v>4</v>
      </c>
      <c r="H62" s="77">
        <v>0</v>
      </c>
      <c r="I62" s="77">
        <v>18</v>
      </c>
    </row>
    <row r="63" spans="1:18" ht="8.15" customHeight="1">
      <c r="A63" s="211"/>
      <c r="B63" s="211"/>
      <c r="C63" s="207"/>
      <c r="D63" s="76"/>
      <c r="E63" s="76"/>
      <c r="F63" s="76"/>
      <c r="G63" s="121"/>
      <c r="H63" s="76"/>
      <c r="I63" s="76"/>
      <c r="J63" s="210"/>
    </row>
    <row r="64" spans="1:18" s="23" customFormat="1" ht="15" customHeight="1">
      <c r="A64" s="42" t="s">
        <v>312</v>
      </c>
      <c r="B64" s="1"/>
      <c r="C64" s="41">
        <v>2018</v>
      </c>
      <c r="D64" s="76">
        <v>12</v>
      </c>
      <c r="E64" s="76">
        <v>20</v>
      </c>
      <c r="F64" s="76">
        <v>54</v>
      </c>
      <c r="G64" s="121">
        <v>5</v>
      </c>
      <c r="H64" s="76">
        <v>0</v>
      </c>
      <c r="I64" s="76">
        <v>20</v>
      </c>
      <c r="K64" s="24"/>
      <c r="L64" s="24"/>
      <c r="M64" s="24"/>
      <c r="N64" s="24"/>
      <c r="O64" s="24"/>
      <c r="P64" s="24"/>
      <c r="Q64" s="24"/>
      <c r="R64" s="24"/>
    </row>
    <row r="65" spans="1:18" s="40" customFormat="1" ht="15" customHeight="1">
      <c r="A65" s="42"/>
      <c r="B65" s="39"/>
      <c r="C65" s="2">
        <v>2019</v>
      </c>
      <c r="D65" s="75">
        <v>14</v>
      </c>
      <c r="E65" s="76">
        <v>58</v>
      </c>
      <c r="F65" s="75">
        <v>123</v>
      </c>
      <c r="G65" s="77">
        <v>2</v>
      </c>
      <c r="H65" s="76">
        <v>2</v>
      </c>
      <c r="I65" s="76">
        <v>10</v>
      </c>
      <c r="K65" s="25"/>
      <c r="L65" s="25"/>
      <c r="M65" s="25"/>
      <c r="N65" s="25"/>
      <c r="O65" s="25"/>
      <c r="P65" s="26"/>
      <c r="Q65" s="26"/>
      <c r="R65" s="26"/>
    </row>
    <row r="66" spans="1:18" s="40" customFormat="1" ht="15" customHeight="1">
      <c r="A66" s="42"/>
      <c r="B66" s="39"/>
      <c r="C66" s="2">
        <v>2020</v>
      </c>
      <c r="D66" s="75">
        <v>4</v>
      </c>
      <c r="E66" s="76">
        <v>21</v>
      </c>
      <c r="F66" s="75">
        <v>61</v>
      </c>
      <c r="G66" s="77">
        <v>3</v>
      </c>
      <c r="H66" s="76">
        <v>0</v>
      </c>
      <c r="I66" s="76">
        <v>9</v>
      </c>
      <c r="K66" s="25"/>
      <c r="L66" s="25"/>
      <c r="M66" s="25"/>
      <c r="N66" s="25"/>
      <c r="O66" s="25"/>
      <c r="P66" s="26"/>
      <c r="Q66" s="26"/>
      <c r="R66" s="26"/>
    </row>
    <row r="67" spans="1:18" s="210" customFormat="1" ht="8.15" customHeight="1">
      <c r="A67" s="476"/>
      <c r="B67" s="476"/>
      <c r="C67" s="477"/>
      <c r="D67" s="476"/>
      <c r="E67" s="478"/>
      <c r="F67" s="476"/>
      <c r="G67" s="476"/>
      <c r="H67" s="476"/>
      <c r="I67" s="476"/>
    </row>
    <row r="68" spans="1:18" s="210" customFormat="1" ht="15" customHeight="1">
      <c r="C68" s="233"/>
      <c r="H68" s="211"/>
      <c r="I68" s="211"/>
      <c r="J68" s="17" t="s">
        <v>9</v>
      </c>
    </row>
    <row r="69" spans="1:18" ht="15" customHeight="1">
      <c r="H69" s="199"/>
      <c r="I69" s="199"/>
      <c r="J69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9"/>
  <sheetViews>
    <sheetView view="pageBreakPreview" zoomScale="70" zoomScaleNormal="100" zoomScaleSheetLayoutView="70" workbookViewId="0">
      <selection activeCell="Q13" sqref="Q13"/>
    </sheetView>
  </sheetViews>
  <sheetFormatPr defaultColWidth="8.453125" defaultRowHeight="15" customHeight="1"/>
  <cols>
    <col min="1" max="1" width="13.1796875" style="195" customWidth="1"/>
    <col min="2" max="2" width="21.1796875" style="195" customWidth="1"/>
    <col min="3" max="3" width="17.54296875" style="196" customWidth="1"/>
    <col min="4" max="5" width="12.7265625" style="195" customWidth="1"/>
    <col min="6" max="6" width="14.81640625" style="195" customWidth="1"/>
    <col min="7" max="8" width="12.7265625" style="195" customWidth="1"/>
    <col min="9" max="9" width="15.08984375" style="195" customWidth="1"/>
    <col min="10" max="10" width="0.453125" style="195" customWidth="1"/>
    <col min="11" max="11" width="8.453125" style="195" hidden="1" customWidth="1"/>
    <col min="12" max="16384" width="8.453125" style="195"/>
  </cols>
  <sheetData>
    <row r="1" spans="1:18" ht="8.15" customHeight="1">
      <c r="A1" s="501"/>
    </row>
    <row r="2" spans="1:18" ht="16" customHeight="1">
      <c r="A2" s="310" t="s">
        <v>403</v>
      </c>
      <c r="B2" s="197"/>
      <c r="C2" s="198"/>
    </row>
    <row r="3" spans="1:18" ht="16" customHeight="1">
      <c r="A3" s="496" t="s">
        <v>404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73</v>
      </c>
      <c r="E6" s="347" t="s">
        <v>74</v>
      </c>
      <c r="F6" s="347" t="s">
        <v>75</v>
      </c>
      <c r="G6" s="347" t="s">
        <v>76</v>
      </c>
      <c r="H6" s="347" t="s">
        <v>77</v>
      </c>
      <c r="I6" s="347" t="s">
        <v>208</v>
      </c>
      <c r="J6" s="434"/>
    </row>
    <row r="7" spans="1:18" s="201" customFormat="1" ht="15" customHeight="1">
      <c r="A7" s="339" t="s">
        <v>4</v>
      </c>
      <c r="B7" s="348"/>
      <c r="C7" s="349" t="s">
        <v>5</v>
      </c>
      <c r="D7" s="347" t="s">
        <v>253</v>
      </c>
      <c r="E7" s="350" t="s">
        <v>78</v>
      </c>
      <c r="F7" s="347" t="s">
        <v>255</v>
      </c>
      <c r="G7" s="350" t="s">
        <v>79</v>
      </c>
      <c r="H7" s="350" t="s">
        <v>80</v>
      </c>
      <c r="I7" s="350" t="s">
        <v>82</v>
      </c>
      <c r="J7" s="435"/>
    </row>
    <row r="8" spans="1:18" s="201" customFormat="1" ht="15" customHeight="1">
      <c r="A8" s="351"/>
      <c r="B8" s="351"/>
      <c r="C8" s="352"/>
      <c r="D8" s="350" t="s">
        <v>81</v>
      </c>
      <c r="E8" s="350"/>
      <c r="F8" s="350" t="s">
        <v>256</v>
      </c>
      <c r="G8" s="347"/>
      <c r="H8" s="350"/>
      <c r="I8" s="354"/>
      <c r="J8" s="436"/>
    </row>
    <row r="9" spans="1:18" s="201" customFormat="1" ht="15" customHeight="1">
      <c r="A9" s="351"/>
      <c r="B9" s="351"/>
      <c r="C9" s="352"/>
      <c r="D9" s="350" t="s">
        <v>254</v>
      </c>
      <c r="E9" s="350"/>
      <c r="F9" s="350" t="s">
        <v>83</v>
      </c>
      <c r="G9" s="347"/>
      <c r="H9" s="350"/>
      <c r="I9" s="354"/>
      <c r="J9" s="436"/>
    </row>
    <row r="10" spans="1:18" s="201" customFormat="1" ht="8.15" customHeight="1" thickBot="1">
      <c r="A10" s="439" t="s">
        <v>32</v>
      </c>
      <c r="B10" s="439"/>
      <c r="C10" s="440"/>
      <c r="D10" s="441"/>
      <c r="E10" s="441"/>
      <c r="F10" s="441"/>
      <c r="G10" s="441"/>
      <c r="H10" s="441"/>
      <c r="I10" s="441"/>
      <c r="J10" s="433"/>
    </row>
    <row r="11" spans="1:18" s="23" customFormat="1" ht="8.15" customHeight="1">
      <c r="A11" s="42"/>
      <c r="B11" s="1"/>
      <c r="C11" s="2"/>
      <c r="D11" s="117"/>
      <c r="E11" s="76"/>
      <c r="F11" s="76"/>
      <c r="G11" s="121"/>
      <c r="H11" s="76"/>
      <c r="I11" s="76"/>
      <c r="J11" s="191"/>
      <c r="K11" s="25"/>
      <c r="L11" s="25"/>
      <c r="M11" s="25"/>
      <c r="N11" s="25"/>
      <c r="O11" s="25"/>
      <c r="P11" s="26"/>
      <c r="Q11" s="26"/>
      <c r="R11" s="26"/>
    </row>
    <row r="12" spans="1:18" s="23" customFormat="1" ht="15" customHeight="1">
      <c r="A12" s="29" t="s">
        <v>313</v>
      </c>
      <c r="B12" s="1"/>
      <c r="C12" s="2">
        <v>2018</v>
      </c>
      <c r="D12" s="76">
        <v>7</v>
      </c>
      <c r="E12" s="76">
        <v>15</v>
      </c>
      <c r="F12" s="74">
        <v>37</v>
      </c>
      <c r="G12" s="121">
        <v>2</v>
      </c>
      <c r="H12" s="76">
        <v>0</v>
      </c>
      <c r="I12" s="76">
        <v>9</v>
      </c>
      <c r="K12" s="25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42"/>
      <c r="B13" s="1"/>
      <c r="C13" s="2">
        <v>2019</v>
      </c>
      <c r="D13" s="117">
        <v>9</v>
      </c>
      <c r="E13" s="76">
        <v>28</v>
      </c>
      <c r="F13" s="117">
        <v>39</v>
      </c>
      <c r="G13" s="121">
        <v>2</v>
      </c>
      <c r="H13" s="76">
        <v>0</v>
      </c>
      <c r="I13" s="76">
        <v>11</v>
      </c>
      <c r="K13" s="25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42"/>
      <c r="B14" s="1"/>
      <c r="C14" s="2">
        <v>2020</v>
      </c>
      <c r="D14" s="117">
        <v>5</v>
      </c>
      <c r="E14" s="76">
        <v>7</v>
      </c>
      <c r="F14" s="117">
        <v>16</v>
      </c>
      <c r="G14" s="121">
        <v>3</v>
      </c>
      <c r="H14" s="76">
        <v>1</v>
      </c>
      <c r="I14" s="76">
        <v>8</v>
      </c>
      <c r="K14" s="25"/>
      <c r="L14" s="25"/>
      <c r="M14" s="25"/>
      <c r="N14" s="25"/>
      <c r="O14" s="25"/>
      <c r="P14" s="26"/>
      <c r="Q14" s="26"/>
      <c r="R14" s="26"/>
    </row>
    <row r="15" spans="1:18" s="23" customFormat="1" ht="8.15" customHeight="1">
      <c r="A15" s="42"/>
      <c r="B15" s="1"/>
      <c r="C15" s="2"/>
      <c r="D15" s="117"/>
      <c r="E15" s="76"/>
      <c r="F15" s="74"/>
      <c r="G15" s="121"/>
      <c r="H15" s="76"/>
      <c r="I15" s="76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42" t="s">
        <v>314</v>
      </c>
      <c r="B16" s="1"/>
      <c r="C16" s="2">
        <v>2018</v>
      </c>
      <c r="D16" s="117">
        <v>1</v>
      </c>
      <c r="E16" s="76">
        <v>8</v>
      </c>
      <c r="F16" s="74">
        <v>9</v>
      </c>
      <c r="G16" s="121">
        <v>0</v>
      </c>
      <c r="H16" s="76">
        <v>0</v>
      </c>
      <c r="I16" s="76">
        <v>2</v>
      </c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42"/>
      <c r="B17" s="1"/>
      <c r="C17" s="2">
        <v>2019</v>
      </c>
      <c r="D17" s="117">
        <v>4</v>
      </c>
      <c r="E17" s="117">
        <v>9</v>
      </c>
      <c r="F17" s="117">
        <v>9</v>
      </c>
      <c r="G17" s="121">
        <v>1</v>
      </c>
      <c r="H17" s="76">
        <v>0</v>
      </c>
      <c r="I17" s="76">
        <v>0</v>
      </c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42"/>
      <c r="B18" s="1"/>
      <c r="C18" s="2">
        <v>2020</v>
      </c>
      <c r="D18" s="117">
        <v>4</v>
      </c>
      <c r="E18" s="76">
        <v>4</v>
      </c>
      <c r="F18" s="117">
        <v>6</v>
      </c>
      <c r="G18" s="121">
        <v>0</v>
      </c>
      <c r="H18" s="76">
        <v>0</v>
      </c>
      <c r="I18" s="76">
        <v>2</v>
      </c>
      <c r="K18" s="25"/>
      <c r="L18" s="25"/>
      <c r="M18" s="25"/>
      <c r="N18" s="25"/>
      <c r="O18" s="25"/>
      <c r="P18" s="26"/>
      <c r="Q18" s="26"/>
      <c r="R18" s="26"/>
    </row>
    <row r="19" spans="1:18" s="23" customFormat="1" ht="8.15" customHeight="1">
      <c r="A19" s="42"/>
      <c r="B19" s="1"/>
      <c r="C19" s="2"/>
      <c r="D19" s="76"/>
      <c r="E19" s="76"/>
      <c r="F19" s="74"/>
      <c r="G19" s="121"/>
      <c r="H19" s="121"/>
      <c r="I19" s="121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42" t="s">
        <v>315</v>
      </c>
      <c r="B20" s="1"/>
      <c r="C20" s="2">
        <v>2018</v>
      </c>
      <c r="D20" s="76">
        <v>5</v>
      </c>
      <c r="E20" s="76">
        <v>9</v>
      </c>
      <c r="F20" s="74">
        <v>19</v>
      </c>
      <c r="G20" s="121">
        <v>4</v>
      </c>
      <c r="H20" s="121">
        <v>1</v>
      </c>
      <c r="I20" s="121">
        <v>16</v>
      </c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42"/>
      <c r="B21" s="1"/>
      <c r="C21" s="2">
        <v>2019</v>
      </c>
      <c r="D21" s="117">
        <v>6</v>
      </c>
      <c r="E21" s="76">
        <v>29</v>
      </c>
      <c r="F21" s="117">
        <v>33</v>
      </c>
      <c r="G21" s="121">
        <v>3</v>
      </c>
      <c r="H21" s="121">
        <v>0</v>
      </c>
      <c r="I21" s="121">
        <v>8</v>
      </c>
    </row>
    <row r="22" spans="1:18" s="23" customFormat="1" ht="15" customHeight="1">
      <c r="A22" s="42"/>
      <c r="B22" s="1"/>
      <c r="C22" s="2">
        <v>2020</v>
      </c>
      <c r="D22" s="76">
        <v>5</v>
      </c>
      <c r="E22" s="76">
        <v>10</v>
      </c>
      <c r="F22" s="117">
        <v>15</v>
      </c>
      <c r="G22" s="117">
        <v>3</v>
      </c>
      <c r="H22" s="121">
        <v>0</v>
      </c>
      <c r="I22" s="76">
        <v>15</v>
      </c>
    </row>
    <row r="23" spans="1:18" s="23" customFormat="1" ht="8.15" customHeight="1">
      <c r="A23" s="78"/>
      <c r="B23" s="1"/>
      <c r="C23" s="2"/>
      <c r="D23" s="117"/>
      <c r="E23" s="76"/>
      <c r="F23" s="117"/>
      <c r="G23" s="75"/>
      <c r="H23" s="121"/>
      <c r="I23" s="121"/>
      <c r="J23" s="25"/>
      <c r="K23" s="25"/>
      <c r="L23" s="25"/>
      <c r="M23" s="25"/>
      <c r="N23" s="25"/>
      <c r="O23" s="25"/>
      <c r="P23" s="26"/>
      <c r="Q23" s="26"/>
      <c r="R23" s="26"/>
    </row>
    <row r="24" spans="1:18" s="23" customFormat="1" ht="15" customHeight="1">
      <c r="A24" s="29" t="s">
        <v>316</v>
      </c>
      <c r="B24" s="1"/>
      <c r="C24" s="2">
        <v>2018</v>
      </c>
      <c r="D24" s="117">
        <v>2</v>
      </c>
      <c r="E24" s="76">
        <v>11</v>
      </c>
      <c r="F24" s="117">
        <v>20</v>
      </c>
      <c r="G24" s="75">
        <v>1</v>
      </c>
      <c r="H24" s="121">
        <v>0</v>
      </c>
      <c r="I24" s="121">
        <v>7</v>
      </c>
    </row>
    <row r="25" spans="1:18" s="23" customFormat="1" ht="15" customHeight="1">
      <c r="A25" s="1"/>
      <c r="B25" s="1"/>
      <c r="C25" s="2">
        <v>2019</v>
      </c>
      <c r="D25" s="76">
        <v>7</v>
      </c>
      <c r="E25" s="76">
        <v>32</v>
      </c>
      <c r="F25" s="117">
        <v>69</v>
      </c>
      <c r="G25" s="121">
        <v>1</v>
      </c>
      <c r="H25" s="121">
        <v>0</v>
      </c>
      <c r="I25" s="121">
        <v>7</v>
      </c>
    </row>
    <row r="26" spans="1:18" s="23" customFormat="1" ht="15" customHeight="1">
      <c r="A26" s="1"/>
      <c r="B26" s="1"/>
      <c r="C26" s="2">
        <v>2020</v>
      </c>
      <c r="D26" s="76">
        <v>4</v>
      </c>
      <c r="E26" s="76">
        <v>8</v>
      </c>
      <c r="F26" s="117">
        <v>49</v>
      </c>
      <c r="G26" s="117">
        <v>2</v>
      </c>
      <c r="H26" s="121">
        <v>0</v>
      </c>
      <c r="I26" s="76">
        <v>5</v>
      </c>
      <c r="J26" s="23">
        <v>0</v>
      </c>
    </row>
    <row r="27" spans="1:18" s="23" customFormat="1" ht="8.15" customHeight="1">
      <c r="A27" s="1"/>
      <c r="B27" s="1"/>
      <c r="C27" s="2"/>
      <c r="D27" s="117"/>
      <c r="E27" s="76"/>
      <c r="F27" s="117"/>
      <c r="G27" s="75"/>
      <c r="H27" s="121"/>
      <c r="I27" s="121"/>
      <c r="J27" s="25"/>
      <c r="K27" s="25"/>
      <c r="L27" s="25"/>
      <c r="M27" s="25"/>
      <c r="N27" s="25"/>
      <c r="O27" s="25"/>
      <c r="P27" s="26"/>
      <c r="Q27" s="26"/>
      <c r="R27" s="26"/>
    </row>
    <row r="28" spans="1:18" s="23" customFormat="1" ht="15" customHeight="1">
      <c r="A28" s="29" t="s">
        <v>317</v>
      </c>
      <c r="B28" s="1"/>
      <c r="C28" s="2">
        <v>2018</v>
      </c>
      <c r="D28" s="117">
        <v>2</v>
      </c>
      <c r="E28" s="76">
        <v>9</v>
      </c>
      <c r="F28" s="117">
        <v>9</v>
      </c>
      <c r="G28" s="75">
        <v>3</v>
      </c>
      <c r="H28" s="121">
        <v>1</v>
      </c>
      <c r="I28" s="121">
        <v>7</v>
      </c>
    </row>
    <row r="29" spans="1:18" s="23" customFormat="1" ht="15" customHeight="1">
      <c r="A29" s="1"/>
      <c r="B29" s="1"/>
      <c r="C29" s="2">
        <v>2019</v>
      </c>
      <c r="D29" s="117">
        <v>5</v>
      </c>
      <c r="E29" s="76">
        <v>33</v>
      </c>
      <c r="F29" s="117">
        <v>14</v>
      </c>
      <c r="G29" s="121">
        <v>1</v>
      </c>
      <c r="H29" s="121">
        <v>0</v>
      </c>
      <c r="I29" s="121">
        <v>7</v>
      </c>
    </row>
    <row r="30" spans="1:18" s="23" customFormat="1" ht="15" customHeight="1">
      <c r="A30" s="1"/>
      <c r="B30" s="1"/>
      <c r="C30" s="2">
        <v>2020</v>
      </c>
      <c r="D30" s="76">
        <v>2</v>
      </c>
      <c r="E30" s="117">
        <v>8</v>
      </c>
      <c r="F30" s="117">
        <v>8</v>
      </c>
      <c r="G30" s="117">
        <v>1</v>
      </c>
      <c r="H30" s="121">
        <v>1</v>
      </c>
      <c r="I30" s="76">
        <v>5</v>
      </c>
    </row>
    <row r="31" spans="1:18" s="23" customFormat="1" ht="8.15" customHeight="1">
      <c r="A31" s="1"/>
      <c r="B31" s="1"/>
      <c r="C31" s="2"/>
      <c r="D31" s="117"/>
      <c r="E31" s="75"/>
      <c r="F31" s="117"/>
      <c r="G31" s="75"/>
      <c r="H31" s="121"/>
      <c r="I31" s="121"/>
      <c r="J31" s="25"/>
      <c r="K31" s="25"/>
      <c r="L31" s="25"/>
      <c r="M31" s="25"/>
      <c r="N31" s="25"/>
      <c r="O31" s="25"/>
      <c r="P31" s="26"/>
      <c r="Q31" s="26"/>
      <c r="R31" s="26"/>
    </row>
    <row r="32" spans="1:18" s="23" customFormat="1" ht="15" customHeight="1">
      <c r="A32" s="29" t="s">
        <v>318</v>
      </c>
      <c r="B32" s="1"/>
      <c r="C32" s="2">
        <v>2018</v>
      </c>
      <c r="D32" s="117">
        <v>3</v>
      </c>
      <c r="E32" s="75">
        <v>9</v>
      </c>
      <c r="F32" s="117">
        <v>15</v>
      </c>
      <c r="G32" s="75">
        <v>3</v>
      </c>
      <c r="H32" s="121">
        <v>0</v>
      </c>
      <c r="I32" s="121">
        <v>14</v>
      </c>
    </row>
    <row r="33" spans="1:18" s="23" customFormat="1" ht="15" customHeight="1">
      <c r="A33" s="1"/>
      <c r="B33" s="1"/>
      <c r="C33" s="2">
        <v>2019</v>
      </c>
      <c r="D33" s="117">
        <v>38</v>
      </c>
      <c r="E33" s="117">
        <v>15</v>
      </c>
      <c r="F33" s="117">
        <v>36</v>
      </c>
      <c r="G33" s="121">
        <v>0</v>
      </c>
      <c r="H33" s="121">
        <v>0</v>
      </c>
      <c r="I33" s="121">
        <v>4</v>
      </c>
    </row>
    <row r="34" spans="1:18" s="23" customFormat="1" ht="15" customHeight="1">
      <c r="A34" s="1"/>
      <c r="B34" s="1"/>
      <c r="C34" s="2">
        <v>2020</v>
      </c>
      <c r="D34" s="76">
        <v>2</v>
      </c>
      <c r="E34" s="117">
        <v>1</v>
      </c>
      <c r="F34" s="117">
        <v>7</v>
      </c>
      <c r="G34" s="117">
        <v>0</v>
      </c>
      <c r="H34" s="121">
        <v>0</v>
      </c>
      <c r="I34" s="76">
        <v>8</v>
      </c>
    </row>
    <row r="35" spans="1:18" s="23" customFormat="1" ht="8.15" customHeight="1">
      <c r="A35" s="1"/>
      <c r="B35" s="1"/>
      <c r="C35" s="2"/>
      <c r="D35" s="117"/>
      <c r="E35" s="76"/>
      <c r="F35" s="117"/>
      <c r="G35" s="75"/>
      <c r="H35" s="121"/>
      <c r="I35" s="121"/>
      <c r="J35" s="25"/>
      <c r="K35" s="25"/>
      <c r="L35" s="25"/>
      <c r="M35" s="25"/>
      <c r="N35" s="25"/>
      <c r="O35" s="25"/>
      <c r="P35" s="26"/>
      <c r="Q35" s="26"/>
      <c r="R35" s="26"/>
    </row>
    <row r="36" spans="1:18" s="23" customFormat="1" ht="15" customHeight="1">
      <c r="A36" s="29" t="s">
        <v>319</v>
      </c>
      <c r="B36" s="1"/>
      <c r="C36" s="2">
        <v>2018</v>
      </c>
      <c r="D36" s="117">
        <v>1</v>
      </c>
      <c r="E36" s="76">
        <v>4</v>
      </c>
      <c r="F36" s="117">
        <v>5</v>
      </c>
      <c r="G36" s="75">
        <v>0</v>
      </c>
      <c r="H36" s="121">
        <v>0</v>
      </c>
      <c r="I36" s="121">
        <v>0</v>
      </c>
    </row>
    <row r="37" spans="1:18" s="23" customFormat="1" ht="15" customHeight="1">
      <c r="A37" s="1"/>
      <c r="B37" s="1"/>
      <c r="C37" s="2">
        <v>2019</v>
      </c>
      <c r="D37" s="117">
        <v>3</v>
      </c>
      <c r="E37" s="76">
        <v>9</v>
      </c>
      <c r="F37" s="117">
        <v>9</v>
      </c>
      <c r="G37" s="121">
        <v>0</v>
      </c>
      <c r="H37" s="121">
        <v>0</v>
      </c>
      <c r="I37" s="121">
        <v>0</v>
      </c>
    </row>
    <row r="38" spans="1:18" s="23" customFormat="1" ht="15" customHeight="1">
      <c r="A38" s="1"/>
      <c r="B38" s="1"/>
      <c r="C38" s="2">
        <v>2020</v>
      </c>
      <c r="D38" s="76">
        <v>5</v>
      </c>
      <c r="E38" s="117">
        <v>9</v>
      </c>
      <c r="F38" s="117">
        <v>10</v>
      </c>
      <c r="G38" s="117">
        <v>0</v>
      </c>
      <c r="H38" s="121">
        <v>0</v>
      </c>
      <c r="I38" s="76">
        <v>5</v>
      </c>
    </row>
    <row r="39" spans="1:18" s="23" customFormat="1" ht="8.15" customHeight="1">
      <c r="A39" s="1"/>
      <c r="B39" s="1"/>
      <c r="C39" s="2"/>
      <c r="D39" s="117"/>
      <c r="E39" s="76"/>
      <c r="F39" s="117"/>
      <c r="G39" s="75"/>
      <c r="H39" s="121"/>
      <c r="I39" s="121"/>
      <c r="J39" s="25"/>
      <c r="K39" s="25"/>
      <c r="L39" s="25"/>
      <c r="M39" s="25"/>
      <c r="N39" s="25"/>
      <c r="O39" s="25"/>
      <c r="P39" s="26"/>
      <c r="Q39" s="26"/>
      <c r="R39" s="26"/>
    </row>
    <row r="40" spans="1:18" s="23" customFormat="1" ht="15" customHeight="1">
      <c r="A40" s="29" t="s">
        <v>320</v>
      </c>
      <c r="B40" s="1"/>
      <c r="C40" s="2">
        <v>2018</v>
      </c>
      <c r="D40" s="117">
        <v>9</v>
      </c>
      <c r="E40" s="76">
        <v>25</v>
      </c>
      <c r="F40" s="117">
        <v>79</v>
      </c>
      <c r="G40" s="75">
        <v>4</v>
      </c>
      <c r="H40" s="121">
        <v>0</v>
      </c>
      <c r="I40" s="121">
        <v>25</v>
      </c>
    </row>
    <row r="41" spans="1:18" s="23" customFormat="1" ht="15" customHeight="1">
      <c r="A41" s="1"/>
      <c r="B41" s="1"/>
      <c r="C41" s="2">
        <v>2019</v>
      </c>
      <c r="D41" s="117">
        <v>37</v>
      </c>
      <c r="E41" s="75">
        <v>85</v>
      </c>
      <c r="F41" s="117">
        <v>139</v>
      </c>
      <c r="G41" s="117">
        <v>7</v>
      </c>
      <c r="H41" s="121">
        <v>0</v>
      </c>
      <c r="I41" s="121">
        <v>12</v>
      </c>
    </row>
    <row r="42" spans="1:18" s="23" customFormat="1" ht="15" customHeight="1">
      <c r="A42" s="1"/>
      <c r="B42" s="1"/>
      <c r="C42" s="2">
        <v>2020</v>
      </c>
      <c r="D42" s="76">
        <v>14</v>
      </c>
      <c r="E42" s="117">
        <v>17</v>
      </c>
      <c r="F42" s="117">
        <v>54</v>
      </c>
      <c r="G42" s="117">
        <v>3</v>
      </c>
      <c r="H42" s="121">
        <v>0</v>
      </c>
      <c r="I42" s="76">
        <v>19</v>
      </c>
    </row>
    <row r="43" spans="1:18" s="23" customFormat="1" ht="8.15" customHeight="1">
      <c r="A43" s="1"/>
      <c r="B43" s="1"/>
      <c r="C43" s="2"/>
      <c r="D43" s="117"/>
      <c r="E43" s="76"/>
      <c r="F43" s="117"/>
      <c r="G43" s="75"/>
      <c r="H43" s="121"/>
      <c r="I43" s="121"/>
      <c r="J43" s="25"/>
      <c r="K43" s="25"/>
      <c r="L43" s="25"/>
      <c r="M43" s="25"/>
      <c r="N43" s="25"/>
      <c r="O43" s="25"/>
      <c r="P43" s="26"/>
      <c r="Q43" s="26"/>
      <c r="R43" s="26"/>
    </row>
    <row r="44" spans="1:18" s="23" customFormat="1" ht="15" customHeight="1">
      <c r="A44" s="29" t="s">
        <v>321</v>
      </c>
      <c r="B44" s="1"/>
      <c r="C44" s="2">
        <v>2018</v>
      </c>
      <c r="D44" s="117">
        <v>5</v>
      </c>
      <c r="E44" s="76">
        <v>14</v>
      </c>
      <c r="F44" s="117">
        <v>13</v>
      </c>
      <c r="G44" s="75">
        <v>4</v>
      </c>
      <c r="H44" s="121">
        <v>0</v>
      </c>
      <c r="I44" s="121">
        <v>4</v>
      </c>
    </row>
    <row r="45" spans="1:18" s="23" customFormat="1" ht="15" customHeight="1">
      <c r="A45" s="1"/>
      <c r="B45" s="1"/>
      <c r="C45" s="2">
        <v>2019</v>
      </c>
      <c r="D45" s="117">
        <v>12</v>
      </c>
      <c r="E45" s="75">
        <v>35</v>
      </c>
      <c r="F45" s="117">
        <v>32</v>
      </c>
      <c r="G45" s="117">
        <v>2</v>
      </c>
      <c r="H45" s="121">
        <v>0</v>
      </c>
      <c r="I45" s="121">
        <v>6</v>
      </c>
    </row>
    <row r="46" spans="1:18" s="23" customFormat="1" ht="15" customHeight="1">
      <c r="A46" s="1"/>
      <c r="B46" s="1"/>
      <c r="C46" s="2">
        <v>2020</v>
      </c>
      <c r="D46" s="76">
        <v>5</v>
      </c>
      <c r="E46" s="117">
        <v>15</v>
      </c>
      <c r="F46" s="117">
        <v>10</v>
      </c>
      <c r="G46" s="117">
        <v>1</v>
      </c>
      <c r="H46" s="121">
        <v>0</v>
      </c>
      <c r="I46" s="76">
        <v>5</v>
      </c>
    </row>
    <row r="47" spans="1:18" s="23" customFormat="1" ht="8.15" customHeight="1">
      <c r="A47" s="1"/>
      <c r="B47" s="1"/>
      <c r="C47" s="2"/>
      <c r="D47" s="117"/>
      <c r="E47" s="76"/>
      <c r="F47" s="117"/>
      <c r="G47" s="75"/>
      <c r="H47" s="121"/>
      <c r="I47" s="121"/>
      <c r="J47" s="25"/>
      <c r="K47" s="25"/>
      <c r="L47" s="25"/>
      <c r="M47" s="25"/>
      <c r="N47" s="25"/>
      <c r="O47" s="25"/>
      <c r="P47" s="26"/>
      <c r="Q47" s="26"/>
      <c r="R47" s="26"/>
    </row>
    <row r="48" spans="1:18" s="23" customFormat="1" ht="15" customHeight="1">
      <c r="A48" s="29" t="s">
        <v>322</v>
      </c>
      <c r="B48" s="1"/>
      <c r="C48" s="2">
        <v>2018</v>
      </c>
      <c r="D48" s="117">
        <v>0</v>
      </c>
      <c r="E48" s="76">
        <v>2</v>
      </c>
      <c r="F48" s="117">
        <v>9</v>
      </c>
      <c r="G48" s="75">
        <v>2</v>
      </c>
      <c r="H48" s="121">
        <v>2</v>
      </c>
      <c r="I48" s="121">
        <v>3</v>
      </c>
    </row>
    <row r="49" spans="1:9" s="23" customFormat="1" ht="15" customHeight="1">
      <c r="A49" s="1"/>
      <c r="B49" s="1"/>
      <c r="C49" s="2">
        <v>2019</v>
      </c>
      <c r="D49" s="117">
        <v>5</v>
      </c>
      <c r="E49" s="75">
        <v>1</v>
      </c>
      <c r="F49" s="117">
        <v>28</v>
      </c>
      <c r="G49" s="117">
        <v>6</v>
      </c>
      <c r="H49" s="121">
        <v>0</v>
      </c>
      <c r="I49" s="121">
        <v>9</v>
      </c>
    </row>
    <row r="50" spans="1:9" s="23" customFormat="1" ht="15" customHeight="1">
      <c r="A50" s="1"/>
      <c r="B50" s="1"/>
      <c r="C50" s="2">
        <v>2020</v>
      </c>
      <c r="D50" s="121">
        <v>5</v>
      </c>
      <c r="E50" s="121">
        <v>0</v>
      </c>
      <c r="F50" s="121">
        <v>5</v>
      </c>
      <c r="G50" s="121">
        <v>2</v>
      </c>
      <c r="H50" s="121">
        <v>0</v>
      </c>
      <c r="I50" s="121">
        <v>13</v>
      </c>
    </row>
    <row r="51" spans="1:9" s="23" customFormat="1" ht="8.15" customHeight="1">
      <c r="A51" s="1"/>
      <c r="C51" s="2"/>
      <c r="D51" s="117"/>
      <c r="E51" s="76"/>
      <c r="F51" s="76"/>
      <c r="G51" s="121"/>
      <c r="H51" s="121"/>
      <c r="I51" s="121"/>
    </row>
    <row r="52" spans="1:9" s="23" customFormat="1" ht="16.5" customHeight="1">
      <c r="A52" s="29" t="s">
        <v>323</v>
      </c>
      <c r="C52" s="2">
        <v>2018</v>
      </c>
      <c r="D52" s="117">
        <v>0</v>
      </c>
      <c r="E52" s="76">
        <v>3</v>
      </c>
      <c r="F52" s="76">
        <v>0</v>
      </c>
      <c r="G52" s="121">
        <v>0</v>
      </c>
      <c r="H52" s="121">
        <v>0</v>
      </c>
      <c r="I52" s="121">
        <v>2</v>
      </c>
    </row>
    <row r="53" spans="1:9" s="23" customFormat="1" ht="15" customHeight="1">
      <c r="A53" s="1"/>
      <c r="C53" s="2">
        <v>2019</v>
      </c>
      <c r="D53" s="121">
        <v>0</v>
      </c>
      <c r="E53" s="121">
        <v>1</v>
      </c>
      <c r="F53" s="121">
        <v>0</v>
      </c>
      <c r="G53" s="121">
        <v>0</v>
      </c>
      <c r="H53" s="121">
        <v>0</v>
      </c>
      <c r="I53" s="121">
        <v>5</v>
      </c>
    </row>
    <row r="54" spans="1:9" s="23" customFormat="1" ht="15" customHeight="1">
      <c r="A54" s="1"/>
      <c r="B54" s="38"/>
      <c r="C54" s="2">
        <v>2020</v>
      </c>
      <c r="D54" s="75">
        <v>0</v>
      </c>
      <c r="E54" s="121">
        <v>2</v>
      </c>
      <c r="F54" s="121">
        <v>2</v>
      </c>
      <c r="G54" s="121">
        <v>0</v>
      </c>
      <c r="H54" s="121">
        <v>0</v>
      </c>
      <c r="I54" s="121">
        <v>2</v>
      </c>
    </row>
    <row r="55" spans="1:9" s="23" customFormat="1" ht="8.15" customHeight="1">
      <c r="A55" s="1"/>
      <c r="B55" s="39"/>
      <c r="C55" s="2"/>
      <c r="D55" s="117"/>
      <c r="E55" s="76"/>
      <c r="F55" s="117"/>
      <c r="G55" s="121"/>
      <c r="H55" s="121"/>
      <c r="I55" s="121"/>
    </row>
    <row r="56" spans="1:9" s="23" customFormat="1" ht="15" customHeight="1">
      <c r="A56" s="29" t="s">
        <v>324</v>
      </c>
      <c r="B56" s="39"/>
      <c r="C56" s="2">
        <v>2018</v>
      </c>
      <c r="D56" s="117">
        <v>0</v>
      </c>
      <c r="E56" s="76">
        <v>8</v>
      </c>
      <c r="F56" s="117">
        <v>18</v>
      </c>
      <c r="G56" s="121">
        <v>2</v>
      </c>
      <c r="H56" s="121">
        <v>1</v>
      </c>
      <c r="I56" s="121">
        <v>7</v>
      </c>
    </row>
    <row r="57" spans="1:9" s="23" customFormat="1" ht="15" customHeight="1">
      <c r="C57" s="41">
        <v>2019</v>
      </c>
      <c r="D57" s="121">
        <v>0</v>
      </c>
      <c r="E57" s="121">
        <v>50</v>
      </c>
      <c r="F57" s="121">
        <v>70</v>
      </c>
      <c r="G57" s="121">
        <v>3</v>
      </c>
      <c r="H57" s="121">
        <v>0</v>
      </c>
      <c r="I57" s="121">
        <v>5</v>
      </c>
    </row>
    <row r="58" spans="1:9" s="23" customFormat="1" ht="15" customHeight="1">
      <c r="C58" s="41">
        <v>2020</v>
      </c>
      <c r="D58" s="121">
        <v>0</v>
      </c>
      <c r="E58" s="121">
        <v>26</v>
      </c>
      <c r="F58" s="121">
        <v>55</v>
      </c>
      <c r="G58" s="121">
        <v>0</v>
      </c>
      <c r="H58" s="121">
        <v>0</v>
      </c>
      <c r="I58" s="121">
        <v>17</v>
      </c>
    </row>
    <row r="59" spans="1:9" s="23" customFormat="1" ht="8.15" customHeight="1">
      <c r="A59" s="1"/>
      <c r="C59" s="207"/>
      <c r="D59" s="117"/>
      <c r="E59" s="76"/>
      <c r="F59" s="76"/>
      <c r="G59" s="121"/>
      <c r="H59" s="121"/>
      <c r="I59" s="121"/>
    </row>
    <row r="60" spans="1:9" s="23" customFormat="1" ht="16.5" customHeight="1">
      <c r="A60" s="29" t="s">
        <v>325</v>
      </c>
      <c r="C60" s="41">
        <v>2018</v>
      </c>
      <c r="D60" s="117">
        <v>0</v>
      </c>
      <c r="E60" s="76">
        <v>2</v>
      </c>
      <c r="F60" s="76">
        <v>3</v>
      </c>
      <c r="G60" s="121">
        <v>0</v>
      </c>
      <c r="H60" s="121">
        <v>1</v>
      </c>
      <c r="I60" s="121">
        <v>0</v>
      </c>
    </row>
    <row r="61" spans="1:9" s="23" customFormat="1" ht="15" customHeight="1">
      <c r="A61" s="1"/>
      <c r="C61" s="2">
        <v>2019</v>
      </c>
      <c r="D61" s="121">
        <v>0</v>
      </c>
      <c r="E61" s="121">
        <v>3</v>
      </c>
      <c r="F61" s="121">
        <v>5</v>
      </c>
      <c r="G61" s="121">
        <v>0</v>
      </c>
      <c r="H61" s="121">
        <v>0</v>
      </c>
      <c r="I61" s="121">
        <v>0</v>
      </c>
    </row>
    <row r="62" spans="1:9" s="40" customFormat="1" ht="15" customHeight="1">
      <c r="A62" s="39"/>
      <c r="B62" s="133"/>
      <c r="C62" s="2">
        <v>2020</v>
      </c>
      <c r="D62" s="75">
        <v>0</v>
      </c>
      <c r="E62" s="77">
        <v>3</v>
      </c>
      <c r="F62" s="77">
        <v>5</v>
      </c>
      <c r="G62" s="77">
        <v>0</v>
      </c>
      <c r="H62" s="77">
        <v>0</v>
      </c>
      <c r="I62" s="77">
        <v>3</v>
      </c>
    </row>
    <row r="63" spans="1:9" s="23" customFormat="1" ht="8.15" customHeight="1">
      <c r="A63" s="1"/>
      <c r="B63" s="39"/>
      <c r="C63" s="2"/>
      <c r="D63" s="117"/>
      <c r="E63" s="76"/>
      <c r="F63" s="117"/>
      <c r="G63" s="121"/>
      <c r="H63" s="121"/>
      <c r="I63" s="121"/>
    </row>
    <row r="64" spans="1:9" s="23" customFormat="1" ht="15" customHeight="1">
      <c r="A64" s="29" t="s">
        <v>326</v>
      </c>
      <c r="B64" s="39"/>
      <c r="C64" s="41">
        <v>2018</v>
      </c>
      <c r="D64" s="77">
        <v>0</v>
      </c>
      <c r="E64" s="77">
        <v>0</v>
      </c>
      <c r="F64" s="77">
        <v>3</v>
      </c>
      <c r="G64" s="77">
        <v>0</v>
      </c>
      <c r="H64" s="77">
        <v>0</v>
      </c>
      <c r="I64" s="121">
        <v>1</v>
      </c>
    </row>
    <row r="65" spans="1:10" s="40" customFormat="1" ht="15" customHeight="1">
      <c r="C65" s="2">
        <v>2019</v>
      </c>
      <c r="D65" s="77">
        <v>0</v>
      </c>
      <c r="E65" s="77">
        <v>0</v>
      </c>
      <c r="F65" s="77">
        <v>3</v>
      </c>
      <c r="G65" s="77">
        <v>0</v>
      </c>
      <c r="H65" s="77">
        <v>0</v>
      </c>
      <c r="I65" s="77">
        <v>2</v>
      </c>
    </row>
    <row r="66" spans="1:10" s="40" customFormat="1" ht="15" customHeight="1">
      <c r="C66" s="2">
        <v>2020</v>
      </c>
      <c r="D66" s="77">
        <v>0</v>
      </c>
      <c r="E66" s="77">
        <v>2</v>
      </c>
      <c r="F66" s="77">
        <v>1</v>
      </c>
      <c r="G66" s="77">
        <v>0</v>
      </c>
      <c r="H66" s="77">
        <v>0</v>
      </c>
      <c r="I66" s="77">
        <v>1</v>
      </c>
    </row>
    <row r="67" spans="1:10" s="210" customFormat="1" ht="8.15" customHeight="1">
      <c r="A67" s="476"/>
      <c r="B67" s="476"/>
      <c r="C67" s="477"/>
      <c r="D67" s="476"/>
      <c r="E67" s="478"/>
      <c r="F67" s="476"/>
      <c r="G67" s="476"/>
      <c r="H67" s="476"/>
      <c r="I67" s="476"/>
    </row>
    <row r="68" spans="1:10" s="210" customFormat="1" ht="15" customHeight="1">
      <c r="C68" s="233"/>
      <c r="H68" s="211"/>
      <c r="I68" s="211"/>
      <c r="J68" s="17" t="s">
        <v>9</v>
      </c>
    </row>
    <row r="69" spans="1:10" ht="15" customHeight="1">
      <c r="H69" s="199"/>
      <c r="I69" s="199"/>
      <c r="J69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2.26953125" style="195" customWidth="1"/>
    <col min="3" max="3" width="21.36328125" style="196" customWidth="1"/>
    <col min="4" max="4" width="13" style="195" customWidth="1"/>
    <col min="5" max="5" width="12.7265625" style="195" customWidth="1"/>
    <col min="6" max="6" width="14.08984375" style="195" customWidth="1"/>
    <col min="7" max="7" width="13.90625" style="195" customWidth="1"/>
    <col min="8" max="8" width="14.6328125" style="195" customWidth="1"/>
    <col min="9" max="9" width="18.36328125" style="195" customWidth="1"/>
    <col min="10" max="10" width="18.54296875" style="195" customWidth="1"/>
    <col min="11" max="11" width="0.36328125" style="195" customWidth="1"/>
    <col min="12" max="12" width="8.453125" style="195" hidden="1" customWidth="1"/>
    <col min="13" max="16384" width="8.453125" style="195"/>
  </cols>
  <sheetData>
    <row r="1" spans="1:18" ht="8.15" customHeight="1"/>
    <row r="2" spans="1:18" ht="15.5" customHeight="1">
      <c r="A2" s="310" t="s">
        <v>405</v>
      </c>
      <c r="B2" s="197"/>
      <c r="C2" s="198"/>
    </row>
    <row r="3" spans="1:18" ht="15.5" customHeight="1">
      <c r="A3" s="496" t="s">
        <v>406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16</v>
      </c>
      <c r="E6" s="347" t="s">
        <v>205</v>
      </c>
      <c r="F6" s="347" t="s">
        <v>84</v>
      </c>
      <c r="G6" s="347" t="s">
        <v>85</v>
      </c>
      <c r="H6" s="347" t="s">
        <v>86</v>
      </c>
      <c r="I6" s="347" t="s">
        <v>261</v>
      </c>
      <c r="J6" s="347" t="s">
        <v>262</v>
      </c>
      <c r="K6" s="434"/>
    </row>
    <row r="7" spans="1:18" s="201" customFormat="1" ht="15" customHeight="1">
      <c r="A7" s="339" t="s">
        <v>4</v>
      </c>
      <c r="B7" s="348"/>
      <c r="C7" s="349" t="s">
        <v>5</v>
      </c>
      <c r="D7" s="350" t="s">
        <v>19</v>
      </c>
      <c r="E7" s="350" t="s">
        <v>206</v>
      </c>
      <c r="F7" s="347" t="s">
        <v>88</v>
      </c>
      <c r="G7" s="347" t="s">
        <v>89</v>
      </c>
      <c r="H7" s="347" t="s">
        <v>90</v>
      </c>
      <c r="I7" s="347" t="s">
        <v>93</v>
      </c>
      <c r="J7" s="347" t="s">
        <v>263</v>
      </c>
      <c r="K7" s="435"/>
    </row>
    <row r="8" spans="1:18" s="201" customFormat="1" ht="15" customHeight="1">
      <c r="A8" s="351"/>
      <c r="B8" s="351"/>
      <c r="C8" s="352"/>
      <c r="D8" s="351"/>
      <c r="E8" s="350"/>
      <c r="F8" s="350" t="s">
        <v>91</v>
      </c>
      <c r="G8" s="350" t="s">
        <v>258</v>
      </c>
      <c r="H8" s="350" t="s">
        <v>92</v>
      </c>
      <c r="I8" s="350" t="s">
        <v>96</v>
      </c>
      <c r="J8" s="350" t="s">
        <v>207</v>
      </c>
      <c r="K8" s="436"/>
    </row>
    <row r="9" spans="1:18" s="201" customFormat="1" ht="15" customHeight="1">
      <c r="A9" s="351"/>
      <c r="B9" s="351"/>
      <c r="C9" s="352"/>
      <c r="D9" s="351"/>
      <c r="E9" s="350"/>
      <c r="F9" s="350" t="s">
        <v>94</v>
      </c>
      <c r="G9" s="350" t="s">
        <v>259</v>
      </c>
      <c r="H9" s="350" t="s">
        <v>95</v>
      </c>
      <c r="I9" s="350" t="s">
        <v>264</v>
      </c>
      <c r="J9" s="350" t="s">
        <v>98</v>
      </c>
      <c r="K9" s="436"/>
    </row>
    <row r="10" spans="1:18" s="201" customFormat="1" ht="15" customHeight="1">
      <c r="A10" s="351"/>
      <c r="B10" s="351"/>
      <c r="C10" s="352"/>
      <c r="D10" s="351"/>
      <c r="E10" s="350"/>
      <c r="F10" s="353"/>
      <c r="G10" s="347"/>
      <c r="H10" s="350" t="s">
        <v>260</v>
      </c>
      <c r="I10" s="350" t="s">
        <v>97</v>
      </c>
      <c r="J10" s="350"/>
      <c r="K10" s="436"/>
    </row>
    <row r="11" spans="1:18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2"/>
      <c r="K11" s="433"/>
    </row>
    <row r="12" spans="1:18" ht="8.15" customHeight="1">
      <c r="A12" s="211"/>
      <c r="B12" s="211"/>
      <c r="C12" s="212"/>
      <c r="D12" s="210"/>
      <c r="E12" s="210"/>
      <c r="F12" s="210"/>
      <c r="G12" s="210"/>
      <c r="H12" s="210"/>
      <c r="I12" s="210"/>
      <c r="J12" s="222"/>
      <c r="K12" s="433"/>
    </row>
    <row r="13" spans="1:18" s="23" customFormat="1" ht="15" customHeight="1">
      <c r="A13" s="19" t="s">
        <v>299</v>
      </c>
      <c r="B13" s="1"/>
      <c r="C13" s="20">
        <v>2018</v>
      </c>
      <c r="D13" s="145">
        <f>SUM(E13:J13)+SUM('57_samb'!D13:J13)</f>
        <v>2475</v>
      </c>
      <c r="E13" s="89">
        <f>SUM(E17,E21,E25,E29,E33,E37,E41,E45,E49,E53,E57,E61,E65,'57 (2)'!E13,'57 (2)'!E17,'57 (2)'!E21,'57 (2)'!E25,'57 (2)'!E29,'57 (2)'!E33,'57 (2)'!E37,'57 (2)'!E41,'57 (2)'!E45,'57 (2)'!E49,'57 (2)'!E53,'57 (2)'!E57,'57 (2)'!E61,'57 (2)'!E65)</f>
        <v>38</v>
      </c>
      <c r="F13" s="89">
        <f>SUM(F17,F21,F25,F29,F33,F37,F41,F45,F49,F53,F57,F61,F65,'57 (2)'!F13,'57 (2)'!F17,'57 (2)'!F21,'57 (2)'!F25,'57 (2)'!F29,'57 (2)'!F33,'57 (2)'!F37,'57 (2)'!F41,'57 (2)'!F45,'57 (2)'!F49,'57 (2)'!F53,'57 (2)'!F57,'57 (2)'!F61,'57 (2)'!F65)</f>
        <v>6</v>
      </c>
      <c r="G13" s="89">
        <f>SUM(G17,G21,G25,G29,G33,G37,G41,G45,G49,G53,G57,G61,G65,'57 (2)'!G13,'57 (2)'!G17,'57 (2)'!G21,'57 (2)'!G25,'57 (2)'!G29,'57 (2)'!G33,'57 (2)'!G37,'57 (2)'!G41,'57 (2)'!G45,'57 (2)'!G49,'57 (2)'!G53,'57 (2)'!G57,'57 (2)'!G61,'57 (2)'!G65)</f>
        <v>1</v>
      </c>
      <c r="H13" s="89">
        <f>SUM(H17,H21,H25,H29,H33,H37,H41,H45,H49,H53,H57,H61,H65,'57 (2)'!H13,'57 (2)'!H17,'57 (2)'!H21,'57 (2)'!H25,'57 (2)'!H29,'57 (2)'!H33,'57 (2)'!H37,'57 (2)'!H41,'57 (2)'!H45,'57 (2)'!H49,'57 (2)'!H53,'57 (2)'!H57,'57 (2)'!H61,'57 (2)'!H65)</f>
        <v>0</v>
      </c>
      <c r="I13" s="89">
        <f>SUM(I17,I21,I25,I29,I33,I37,I41,I45,I49,I53,I57,I61,I65,'57 (2)'!I13,'57 (2)'!I17,'57 (2)'!I21,'57 (2)'!I25,'57 (2)'!I29,'57 (2)'!I33,'57 (2)'!I37,'57 (2)'!I41,'57 (2)'!I45,'57 (2)'!I49,'57 (2)'!I53,'57 (2)'!I57,'57 (2)'!I61,'57 (2)'!I65)</f>
        <v>1</v>
      </c>
      <c r="J13" s="89">
        <f>SUM(J17,J21,J25,J29,J33,J37,J41,J45,J49,J53,J57,J61,J65,'57 (2)'!J13,'57 (2)'!J17,'57 (2)'!J21,'57 (2)'!J25,'57 (2)'!J29,'57 (2)'!J33,'57 (2)'!J37,'57 (2)'!J41,'57 (2)'!J45,'57 (2)'!J49,'57 (2)'!J53,'57 (2)'!J57,'57 (2)'!J61,'57 (2)'!J65)</f>
        <v>5</v>
      </c>
      <c r="K13" s="24"/>
      <c r="L13" s="24"/>
      <c r="M13" s="3"/>
      <c r="N13" s="3"/>
      <c r="O13" s="3"/>
      <c r="P13" s="3"/>
      <c r="Q13" s="3"/>
      <c r="R13" s="3"/>
    </row>
    <row r="14" spans="1:18" s="23" customFormat="1" ht="15" customHeight="1">
      <c r="A14" s="1"/>
      <c r="B14" s="1"/>
      <c r="C14" s="20">
        <v>2019</v>
      </c>
      <c r="D14" s="145">
        <f>SUM(E14:J14)+SUM('57_samb'!D14:J14)</f>
        <v>4534</v>
      </c>
      <c r="E14" s="89">
        <f>SUM(E18,E22,E26,E30,E34,E38,E42,E46,E50,E54,E58,E62,E66,'57 (2)'!E14,'57 (2)'!E18,'57 (2)'!E22,'57 (2)'!E26,'57 (2)'!E30,'57 (2)'!E34,'57 (2)'!E38,'57 (2)'!E42,'57 (2)'!E46,'57 (2)'!E50,'57 (2)'!E54,'57 (2)'!E58,'57 (2)'!E62,'57 (2)'!E66)</f>
        <v>19</v>
      </c>
      <c r="F14" s="89">
        <f>SUM(F18,F22,F26,F30,F34,F38,F42,F46,F50,F54,F58,F62,F66,'57 (2)'!F14,'57 (2)'!F18,'57 (2)'!F22,'57 (2)'!F26,'57 (2)'!F30,'57 (2)'!F34,'57 (2)'!F38,'57 (2)'!F42,'57 (2)'!F46,'57 (2)'!F50,'57 (2)'!F54,'57 (2)'!F58,'57 (2)'!F62,'57 (2)'!F66)</f>
        <v>7</v>
      </c>
      <c r="G14" s="89">
        <f>SUM(G18,G22,G26,G30,G34,G38,G42,G46,G50,G54,G58,G62,G66,'57 (2)'!G14,'57 (2)'!G18,'57 (2)'!G22,'57 (2)'!G26,'57 (2)'!G30,'57 (2)'!G34,'57 (2)'!G38,'57 (2)'!G42,'57 (2)'!G46,'57 (2)'!G50,'57 (2)'!G54,'57 (2)'!G58,'57 (2)'!G62,'57 (2)'!G66)</f>
        <v>4</v>
      </c>
      <c r="H14" s="89">
        <f>SUM(H18,H22,H26,H30,H34,H38,H42,H46,H50,H54,H58,H62,H66,'57 (2)'!H14,'57 (2)'!H18,'57 (2)'!H22,'57 (2)'!H26,'57 (2)'!H30,'57 (2)'!H34,'57 (2)'!H38,'57 (2)'!H42,'57 (2)'!H46,'57 (2)'!H50,'57 (2)'!H54,'57 (2)'!H58,'57 (2)'!H62,'57 (2)'!H66)</f>
        <v>0</v>
      </c>
      <c r="I14" s="89">
        <f>SUM(I18,I22,I26,I30,I34,I38,I42,I46,I50,I54,I58,I62,I66,'57 (2)'!I14,'57 (2)'!I18,'57 (2)'!I22,'57 (2)'!I26,'57 (2)'!I30,'57 (2)'!I34,'57 (2)'!I38,'57 (2)'!I42,'57 (2)'!I46,'57 (2)'!I50,'57 (2)'!I54,'57 (2)'!I58,'57 (2)'!I62,'57 (2)'!I66)</f>
        <v>4</v>
      </c>
      <c r="J14" s="89">
        <f>SUM(J18,J22,J26,J30,J34,J38,J42,J46,J50,J54,J58,J62,J66,'57 (2)'!J14,'57 (2)'!J18,'57 (2)'!J22,'57 (2)'!J26,'57 (2)'!J30,'57 (2)'!J34,'57 (2)'!J38,'57 (2)'!J42,'57 (2)'!J46,'57 (2)'!J50,'57 (2)'!J54,'57 (2)'!J58,'57 (2)'!J62,'57 (2)'!J66)</f>
        <v>15</v>
      </c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1"/>
      <c r="B15" s="1"/>
      <c r="C15" s="20">
        <v>2020</v>
      </c>
      <c r="D15" s="145">
        <f>SUM(E15:J15)+SUM('57_samb'!D15:J15)</f>
        <v>2927</v>
      </c>
      <c r="E15" s="89">
        <f>SUM(E19,E23,E27,E31,E35,E39,E43,E47,E51,E55,E59,E63,E67,'57 (2)'!E15,'57 (2)'!E19,'57 (2)'!E23,'57 (2)'!E27,'57 (2)'!E31,'57 (2)'!E35,'57 (2)'!E39,'57 (2)'!E43,'57 (2)'!E47,'57 (2)'!E51,'57 (2)'!E55,'57 (2)'!E59,'57 (2)'!E63,'57 (2)'!E67)</f>
        <v>49</v>
      </c>
      <c r="F15" s="89">
        <f>SUM(F19,F23,F27,F31,F35,F39,F43,F47,F51,F55,F59,F63,F67,'57 (2)'!F15,'57 (2)'!F19,'57 (2)'!F23,'57 (2)'!F27,'57 (2)'!F31,'57 (2)'!F35,'57 (2)'!F39,'57 (2)'!F43,'57 (2)'!F47,'57 (2)'!F51,'57 (2)'!F55,'57 (2)'!F59,'57 (2)'!F63,'57 (2)'!F67)</f>
        <v>6</v>
      </c>
      <c r="G15" s="89">
        <f>SUM(G19,G23,G27,G31,G35,G39,G43,G47,G51,G55,G59,G63,G67,'57 (2)'!G15,'57 (2)'!G19,'57 (2)'!G23,'57 (2)'!G27,'57 (2)'!G31,'57 (2)'!G35,'57 (2)'!G39,'57 (2)'!G43,'57 (2)'!G47,'57 (2)'!G51,'57 (2)'!G55,'57 (2)'!G59,'57 (2)'!G63,'57 (2)'!G67)</f>
        <v>5</v>
      </c>
      <c r="H15" s="89">
        <f>SUM(H19,H23,H27,H31,H35,H39,H43,H47,H51,H55,H59,H63,H67,'57 (2)'!H15,'57 (2)'!H19,'57 (2)'!H23,'57 (2)'!H27,'57 (2)'!H31,'57 (2)'!H35,'57 (2)'!H39,'57 (2)'!H43,'57 (2)'!H47,'57 (2)'!H51,'57 (2)'!H55,'57 (2)'!H59,'57 (2)'!H63,'57 (2)'!H67)</f>
        <v>0</v>
      </c>
      <c r="I15" s="89">
        <f>SUM(I19,I23,I27,I31,I35,I39,I43,I47,I51,I55,I59,I63,I67,'57 (2)'!I15,'57 (2)'!I19,'57 (2)'!I23,'57 (2)'!I27,'57 (2)'!I31,'57 (2)'!I35,'57 (2)'!I39,'57 (2)'!I43,'57 (2)'!I47,'57 (2)'!I51,'57 (2)'!I55,'57 (2)'!I59,'57 (2)'!I63,'57 (2)'!I67)</f>
        <v>4</v>
      </c>
      <c r="J15" s="89">
        <f>SUM(J19,J23,J27,J31,J35,J39,J43,J47,J51,J55,J59,J63,J67,'57 (2)'!J15,'57 (2)'!J19,'57 (2)'!J23,'57 (2)'!J27,'57 (2)'!J31,'57 (2)'!J35,'57 (2)'!J39,'57 (2)'!J43,'57 (2)'!J47,'57 (2)'!J51,'57 (2)'!J55,'57 (2)'!J59,'57 (2)'!J63,'57 (2)'!J67)</f>
        <v>7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8.15" customHeight="1">
      <c r="A16" s="1"/>
      <c r="B16" s="1"/>
      <c r="C16" s="2"/>
      <c r="D16" s="76"/>
      <c r="E16" s="76"/>
      <c r="F16" s="117"/>
      <c r="G16" s="75"/>
      <c r="H16" s="121"/>
      <c r="I16" s="76"/>
      <c r="J16" s="76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29" t="s">
        <v>300</v>
      </c>
      <c r="B17" s="1"/>
      <c r="C17" s="2">
        <v>2018</v>
      </c>
      <c r="D17" s="117">
        <f>SUM(E17:J17)+SUM('57_samb'!D17:J17)</f>
        <v>174</v>
      </c>
      <c r="E17" s="76">
        <v>7</v>
      </c>
      <c r="F17" s="117">
        <v>6</v>
      </c>
      <c r="G17" s="75">
        <v>1</v>
      </c>
      <c r="H17" s="121">
        <v>0</v>
      </c>
      <c r="I17" s="76">
        <v>1</v>
      </c>
      <c r="J17" s="76">
        <v>3</v>
      </c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1"/>
      <c r="B18" s="1"/>
      <c r="C18" s="2">
        <v>2019</v>
      </c>
      <c r="D18" s="117">
        <f>SUM(E18:J18)+SUM('57_samb'!D18:J18)</f>
        <v>326</v>
      </c>
      <c r="E18" s="76">
        <v>1</v>
      </c>
      <c r="F18" s="117">
        <v>6</v>
      </c>
      <c r="G18" s="121">
        <v>2</v>
      </c>
      <c r="H18" s="121">
        <v>0</v>
      </c>
      <c r="I18" s="76">
        <v>1</v>
      </c>
      <c r="J18" s="76">
        <v>6</v>
      </c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1"/>
      <c r="B19" s="1"/>
      <c r="C19" s="2">
        <v>2020</v>
      </c>
      <c r="D19" s="117">
        <f>SUM(E19:J19)+SUM('57_samb'!D19:J19)</f>
        <v>158</v>
      </c>
      <c r="E19" s="76">
        <v>9</v>
      </c>
      <c r="F19" s="117">
        <v>5</v>
      </c>
      <c r="G19" s="117">
        <v>0</v>
      </c>
      <c r="H19" s="121">
        <v>0</v>
      </c>
      <c r="I19" s="76">
        <v>0</v>
      </c>
      <c r="J19" s="76">
        <v>0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8.15" customHeight="1">
      <c r="A20" s="1"/>
      <c r="B20" s="1"/>
      <c r="C20" s="2"/>
      <c r="D20" s="117"/>
      <c r="E20" s="76"/>
      <c r="F20" s="117"/>
      <c r="G20" s="75"/>
      <c r="H20" s="121"/>
      <c r="I20" s="76"/>
      <c r="J20" s="76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29" t="s">
        <v>301</v>
      </c>
      <c r="B21" s="1"/>
      <c r="C21" s="2">
        <v>2018</v>
      </c>
      <c r="D21" s="117">
        <f>SUM(E21:J21)+SUM('57_samb'!D21:J21)</f>
        <v>91</v>
      </c>
      <c r="E21" s="76">
        <v>0</v>
      </c>
      <c r="F21" s="117">
        <v>0</v>
      </c>
      <c r="G21" s="75">
        <v>0</v>
      </c>
      <c r="H21" s="121">
        <v>0</v>
      </c>
      <c r="I21" s="76">
        <v>0</v>
      </c>
      <c r="J21" s="76">
        <v>0</v>
      </c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1"/>
      <c r="B22" s="1"/>
      <c r="C22" s="2">
        <v>2019</v>
      </c>
      <c r="D22" s="117">
        <f>SUM(E22:J22)+SUM('57_samb'!D22:J22)</f>
        <v>137</v>
      </c>
      <c r="E22" s="117">
        <v>2</v>
      </c>
      <c r="F22" s="117">
        <v>0</v>
      </c>
      <c r="G22" s="121">
        <v>0</v>
      </c>
      <c r="H22" s="121">
        <v>0</v>
      </c>
      <c r="I22" s="76">
        <v>0</v>
      </c>
      <c r="J22" s="76">
        <v>0</v>
      </c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1"/>
      <c r="B23" s="1"/>
      <c r="C23" s="2">
        <v>2020</v>
      </c>
      <c r="D23" s="117">
        <f>SUM(E23:J23)+SUM('57_samb'!D23:J23)</f>
        <v>84</v>
      </c>
      <c r="E23" s="76">
        <v>10</v>
      </c>
      <c r="F23" s="117">
        <v>0</v>
      </c>
      <c r="G23" s="117">
        <v>3</v>
      </c>
      <c r="H23" s="121">
        <v>0</v>
      </c>
      <c r="I23" s="76">
        <v>1</v>
      </c>
      <c r="J23" s="76">
        <v>1</v>
      </c>
      <c r="K23" s="25"/>
      <c r="L23" s="25"/>
      <c r="M23" s="25"/>
      <c r="N23" s="25"/>
      <c r="O23" s="25"/>
      <c r="P23" s="26"/>
      <c r="Q23" s="26"/>
      <c r="R23" s="26"/>
    </row>
    <row r="24" spans="1:18" s="23" customFormat="1" ht="8.15" customHeight="1">
      <c r="A24" s="1"/>
      <c r="B24" s="1"/>
      <c r="C24" s="2"/>
      <c r="D24" s="76"/>
      <c r="E24" s="76"/>
      <c r="F24" s="117"/>
      <c r="G24" s="75"/>
      <c r="H24" s="121"/>
      <c r="I24" s="121"/>
      <c r="J24" s="121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9" t="s">
        <v>302</v>
      </c>
      <c r="B25" s="1"/>
      <c r="C25" s="2">
        <v>2018</v>
      </c>
      <c r="D25" s="117">
        <f>SUM(E25:J25)+SUM('57_samb'!D25:J25)</f>
        <v>94</v>
      </c>
      <c r="E25" s="76">
        <v>1</v>
      </c>
      <c r="F25" s="117">
        <v>0</v>
      </c>
      <c r="G25" s="75">
        <v>0</v>
      </c>
      <c r="H25" s="121">
        <v>0</v>
      </c>
      <c r="I25" s="121">
        <v>0</v>
      </c>
      <c r="J25" s="121">
        <v>0</v>
      </c>
      <c r="K25" s="25"/>
      <c r="L25" s="25"/>
      <c r="M25" s="25"/>
      <c r="N25" s="25"/>
      <c r="O25" s="25"/>
      <c r="P25" s="26"/>
      <c r="Q25" s="26"/>
      <c r="R25" s="26"/>
    </row>
    <row r="26" spans="1:18" s="23" customFormat="1" ht="15" customHeight="1">
      <c r="A26" s="1"/>
      <c r="B26" s="1"/>
      <c r="C26" s="2">
        <v>2019</v>
      </c>
      <c r="D26" s="117">
        <f>SUM(E26:J26)+SUM('57_samb'!D26:J26)</f>
        <v>121</v>
      </c>
      <c r="E26" s="76">
        <v>0</v>
      </c>
      <c r="F26" s="117">
        <v>0</v>
      </c>
      <c r="G26" s="121">
        <v>0</v>
      </c>
      <c r="H26" s="121">
        <v>0</v>
      </c>
      <c r="I26" s="121">
        <v>0</v>
      </c>
      <c r="J26" s="121">
        <v>0</v>
      </c>
    </row>
    <row r="27" spans="1:18" s="23" customFormat="1" ht="15" customHeight="1">
      <c r="A27" s="1"/>
      <c r="B27" s="1"/>
      <c r="C27" s="2">
        <v>2020</v>
      </c>
      <c r="D27" s="76">
        <f>SUM(E27:J27)+SUM('57_samb'!D27:J27)</f>
        <v>100</v>
      </c>
      <c r="E27" s="76">
        <v>0</v>
      </c>
      <c r="F27" s="117">
        <v>0</v>
      </c>
      <c r="G27" s="117">
        <v>0</v>
      </c>
      <c r="H27" s="121">
        <v>0</v>
      </c>
      <c r="I27" s="76">
        <v>0</v>
      </c>
      <c r="J27" s="76">
        <v>0</v>
      </c>
    </row>
    <row r="28" spans="1:18" s="23" customFormat="1" ht="8.15" customHeight="1">
      <c r="A28" s="1"/>
      <c r="B28" s="1"/>
      <c r="C28" s="2"/>
      <c r="D28" s="117"/>
      <c r="E28" s="76"/>
      <c r="F28" s="117"/>
      <c r="G28" s="75"/>
      <c r="H28" s="121"/>
      <c r="I28" s="121"/>
      <c r="J28" s="121"/>
      <c r="K28" s="25"/>
      <c r="L28" s="25"/>
      <c r="M28" s="25"/>
      <c r="N28" s="25"/>
      <c r="O28" s="25"/>
      <c r="P28" s="26"/>
      <c r="Q28" s="26"/>
      <c r="R28" s="26"/>
    </row>
    <row r="29" spans="1:18" s="23" customFormat="1" ht="15" customHeight="1">
      <c r="A29" s="29" t="s">
        <v>303</v>
      </c>
      <c r="B29" s="1"/>
      <c r="C29" s="2">
        <v>2018</v>
      </c>
      <c r="D29" s="76">
        <f>SUM(E29:J29)+SUM('57_samb'!D29:J29)</f>
        <v>159</v>
      </c>
      <c r="E29" s="76">
        <v>1</v>
      </c>
      <c r="F29" s="117">
        <v>0</v>
      </c>
      <c r="G29" s="75">
        <v>0</v>
      </c>
      <c r="H29" s="121">
        <v>0</v>
      </c>
      <c r="I29" s="121">
        <v>0</v>
      </c>
      <c r="J29" s="121">
        <v>0</v>
      </c>
    </row>
    <row r="30" spans="1:18" s="23" customFormat="1" ht="15" customHeight="1">
      <c r="A30" s="1"/>
      <c r="B30" s="1"/>
      <c r="C30" s="2">
        <v>2019</v>
      </c>
      <c r="D30" s="76">
        <f>SUM(E30:J30)+SUM('57_samb'!D30:J30)</f>
        <v>352</v>
      </c>
      <c r="E30" s="76">
        <v>1</v>
      </c>
      <c r="F30" s="117">
        <v>0</v>
      </c>
      <c r="G30" s="121">
        <v>0</v>
      </c>
      <c r="H30" s="121">
        <v>0</v>
      </c>
      <c r="I30" s="121">
        <v>0</v>
      </c>
      <c r="J30" s="121">
        <v>1</v>
      </c>
    </row>
    <row r="31" spans="1:18" s="23" customFormat="1" ht="15" customHeight="1">
      <c r="A31" s="1"/>
      <c r="B31" s="1"/>
      <c r="C31" s="2">
        <v>2020</v>
      </c>
      <c r="D31" s="76">
        <f>SUM(E31:J31)+SUM('57_samb'!D31:J31)</f>
        <v>244</v>
      </c>
      <c r="E31" s="76">
        <v>1</v>
      </c>
      <c r="F31" s="117">
        <v>0</v>
      </c>
      <c r="G31" s="117">
        <v>0</v>
      </c>
      <c r="H31" s="121">
        <v>0</v>
      </c>
      <c r="I31" s="76">
        <v>0</v>
      </c>
      <c r="J31" s="76">
        <v>2</v>
      </c>
    </row>
    <row r="32" spans="1:18" s="23" customFormat="1" ht="8.15" customHeight="1">
      <c r="A32" s="1"/>
      <c r="B32" s="1"/>
      <c r="C32" s="2"/>
      <c r="D32" s="117"/>
      <c r="E32" s="76"/>
      <c r="F32" s="117"/>
      <c r="G32" s="75"/>
      <c r="H32" s="121"/>
      <c r="I32" s="121"/>
      <c r="J32" s="121"/>
      <c r="K32" s="25"/>
      <c r="L32" s="25"/>
      <c r="M32" s="25"/>
      <c r="N32" s="25"/>
      <c r="O32" s="25"/>
      <c r="P32" s="26"/>
      <c r="Q32" s="26"/>
      <c r="R32" s="26"/>
    </row>
    <row r="33" spans="1:18" s="23" customFormat="1" ht="15" customHeight="1">
      <c r="A33" s="29" t="s">
        <v>304</v>
      </c>
      <c r="B33" s="1"/>
      <c r="C33" s="2">
        <v>2018</v>
      </c>
      <c r="D33" s="117">
        <f>SUM(E33:J33)+SUM('57_samb'!D33:J33)</f>
        <v>31</v>
      </c>
      <c r="E33" s="76">
        <v>7</v>
      </c>
      <c r="F33" s="117">
        <v>0</v>
      </c>
      <c r="G33" s="75">
        <v>0</v>
      </c>
      <c r="H33" s="121">
        <v>0</v>
      </c>
      <c r="I33" s="121">
        <v>0</v>
      </c>
      <c r="J33" s="121">
        <v>0</v>
      </c>
    </row>
    <row r="34" spans="1:18" s="23" customFormat="1" ht="15" customHeight="1">
      <c r="A34" s="1"/>
      <c r="B34" s="1"/>
      <c r="C34" s="2">
        <v>2019</v>
      </c>
      <c r="D34" s="117">
        <f>SUM(E34:J34)+SUM('57_samb'!D34:J34)</f>
        <v>57</v>
      </c>
      <c r="E34" s="76">
        <v>2</v>
      </c>
      <c r="F34" s="117">
        <v>1</v>
      </c>
      <c r="G34" s="121">
        <v>0</v>
      </c>
      <c r="H34" s="121">
        <v>0</v>
      </c>
      <c r="I34" s="121">
        <v>1</v>
      </c>
      <c r="J34" s="121">
        <v>2</v>
      </c>
    </row>
    <row r="35" spans="1:18" s="23" customFormat="1" ht="15" customHeight="1">
      <c r="A35" s="1"/>
      <c r="B35" s="1"/>
      <c r="C35" s="2">
        <v>2020</v>
      </c>
      <c r="D35" s="76">
        <f>SUM(E35:J35)+SUM('57_samb'!D35:J35)</f>
        <v>34</v>
      </c>
      <c r="E35" s="117">
        <v>4</v>
      </c>
      <c r="F35" s="117">
        <v>0</v>
      </c>
      <c r="G35" s="117">
        <v>0</v>
      </c>
      <c r="H35" s="121">
        <v>0</v>
      </c>
      <c r="I35" s="76">
        <v>1</v>
      </c>
      <c r="J35" s="76">
        <v>0</v>
      </c>
    </row>
    <row r="36" spans="1:18" s="23" customFormat="1" ht="8.15" customHeight="1">
      <c r="A36" s="1"/>
      <c r="B36" s="1"/>
      <c r="C36" s="2"/>
      <c r="D36" s="117"/>
      <c r="E36" s="117"/>
      <c r="F36" s="117"/>
      <c r="G36" s="75"/>
      <c r="H36" s="121"/>
      <c r="I36" s="121"/>
      <c r="J36" s="121"/>
      <c r="K36" s="25"/>
      <c r="L36" s="25"/>
      <c r="M36" s="25"/>
      <c r="N36" s="25"/>
      <c r="O36" s="25"/>
      <c r="P36" s="26"/>
      <c r="Q36" s="26"/>
      <c r="R36" s="26"/>
    </row>
    <row r="37" spans="1:18" s="23" customFormat="1" ht="15" customHeight="1">
      <c r="A37" s="29" t="s">
        <v>305</v>
      </c>
      <c r="B37" s="1"/>
      <c r="C37" s="2">
        <v>2018</v>
      </c>
      <c r="D37" s="117">
        <f>SUM(E37:J37)+SUM('57_samb'!D37:J37)</f>
        <v>16</v>
      </c>
      <c r="E37" s="117">
        <v>0</v>
      </c>
      <c r="F37" s="117">
        <v>0</v>
      </c>
      <c r="G37" s="75">
        <v>0</v>
      </c>
      <c r="H37" s="121">
        <v>0</v>
      </c>
      <c r="I37" s="121">
        <v>0</v>
      </c>
      <c r="J37" s="121">
        <v>0</v>
      </c>
    </row>
    <row r="38" spans="1:18" s="23" customFormat="1" ht="15" customHeight="1">
      <c r="A38" s="1"/>
      <c r="B38" s="1"/>
      <c r="C38" s="2">
        <v>2019</v>
      </c>
      <c r="D38" s="117">
        <f>SUM(E38:J38)+SUM('57_samb'!D38:J38)</f>
        <v>34</v>
      </c>
      <c r="E38" s="117">
        <v>7</v>
      </c>
      <c r="F38" s="117">
        <v>0</v>
      </c>
      <c r="G38" s="121">
        <v>0</v>
      </c>
      <c r="H38" s="121">
        <v>0</v>
      </c>
      <c r="I38" s="121">
        <v>0</v>
      </c>
      <c r="J38" s="121">
        <v>0</v>
      </c>
    </row>
    <row r="39" spans="1:18" s="23" customFormat="1" ht="15" customHeight="1">
      <c r="A39" s="1"/>
      <c r="B39" s="1"/>
      <c r="C39" s="2">
        <v>2020</v>
      </c>
      <c r="D39" s="76">
        <f>SUM(E39:J39)+SUM('57_samb'!D39:J39)</f>
        <v>10</v>
      </c>
      <c r="E39" s="117">
        <v>0</v>
      </c>
      <c r="F39" s="117">
        <v>0</v>
      </c>
      <c r="G39" s="117">
        <v>0</v>
      </c>
      <c r="H39" s="121">
        <v>0</v>
      </c>
      <c r="I39" s="76">
        <v>0</v>
      </c>
      <c r="J39" s="76">
        <v>0</v>
      </c>
    </row>
    <row r="40" spans="1:18" s="23" customFormat="1" ht="8.15" customHeight="1">
      <c r="A40" s="1"/>
      <c r="B40" s="1"/>
      <c r="C40" s="2"/>
      <c r="D40" s="117"/>
      <c r="E40" s="76"/>
      <c r="F40" s="117"/>
      <c r="G40" s="75"/>
      <c r="H40" s="121"/>
      <c r="I40" s="121"/>
      <c r="J40" s="121"/>
      <c r="K40" s="25"/>
      <c r="L40" s="25"/>
      <c r="M40" s="25"/>
      <c r="N40" s="25"/>
      <c r="O40" s="25"/>
      <c r="P40" s="26"/>
      <c r="Q40" s="26"/>
      <c r="R40" s="26"/>
    </row>
    <row r="41" spans="1:18" s="23" customFormat="1" ht="15" customHeight="1">
      <c r="A41" s="29" t="s">
        <v>306</v>
      </c>
      <c r="B41" s="1"/>
      <c r="C41" s="2">
        <v>2018</v>
      </c>
      <c r="D41" s="117">
        <f>SUM(E41:J41)+SUM('57_samb'!D41:J41)</f>
        <v>421</v>
      </c>
      <c r="E41" s="76">
        <v>5</v>
      </c>
      <c r="F41" s="117">
        <v>0</v>
      </c>
      <c r="G41" s="75">
        <v>0</v>
      </c>
      <c r="H41" s="121">
        <v>0</v>
      </c>
      <c r="I41" s="121">
        <v>0</v>
      </c>
      <c r="J41" s="121">
        <v>1</v>
      </c>
    </row>
    <row r="42" spans="1:18" s="23" customFormat="1" ht="15" customHeight="1">
      <c r="A42" s="1"/>
      <c r="B42" s="1"/>
      <c r="C42" s="2">
        <v>2019</v>
      </c>
      <c r="D42" s="117">
        <f>SUM(E42:J42)+SUM('57_samb'!D42:J42)</f>
        <v>699</v>
      </c>
      <c r="E42" s="76">
        <v>0</v>
      </c>
      <c r="F42" s="117">
        <v>0</v>
      </c>
      <c r="G42" s="121">
        <v>2</v>
      </c>
      <c r="H42" s="121">
        <v>0</v>
      </c>
      <c r="I42" s="121">
        <v>0</v>
      </c>
      <c r="J42" s="121">
        <v>0</v>
      </c>
    </row>
    <row r="43" spans="1:18" s="23" customFormat="1" ht="15" customHeight="1">
      <c r="A43" s="1"/>
      <c r="B43" s="1"/>
      <c r="C43" s="2">
        <v>2020</v>
      </c>
      <c r="D43" s="76">
        <f>SUM(E43:J43)+SUM('57_samb'!D43:J43)</f>
        <v>519</v>
      </c>
      <c r="E43" s="117">
        <v>0</v>
      </c>
      <c r="F43" s="117">
        <v>0</v>
      </c>
      <c r="G43" s="117">
        <v>0</v>
      </c>
      <c r="H43" s="121">
        <v>0</v>
      </c>
      <c r="I43" s="76">
        <v>1</v>
      </c>
      <c r="J43" s="76">
        <v>0</v>
      </c>
    </row>
    <row r="44" spans="1:18" s="23" customFormat="1" ht="8.15" customHeight="1">
      <c r="A44" s="1"/>
      <c r="B44" s="1"/>
      <c r="C44" s="2"/>
      <c r="D44" s="117"/>
      <c r="E44" s="121"/>
      <c r="F44" s="121"/>
      <c r="G44" s="75"/>
      <c r="H44" s="121"/>
      <c r="I44" s="121"/>
      <c r="J44" s="121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9" t="s">
        <v>307</v>
      </c>
      <c r="B45" s="1"/>
      <c r="C45" s="2">
        <v>2018</v>
      </c>
      <c r="D45" s="117">
        <f>SUM(E45:J45)+SUM('57_samb'!D45:J45)</f>
        <v>99</v>
      </c>
      <c r="E45" s="121">
        <v>0</v>
      </c>
      <c r="F45" s="121">
        <v>0</v>
      </c>
      <c r="G45" s="75">
        <v>0</v>
      </c>
      <c r="H45" s="121">
        <v>0</v>
      </c>
      <c r="I45" s="121">
        <v>0</v>
      </c>
      <c r="J45" s="121">
        <v>0</v>
      </c>
    </row>
    <row r="46" spans="1:18" s="23" customFormat="1" ht="15" customHeight="1">
      <c r="A46" s="1"/>
      <c r="B46" s="1"/>
      <c r="C46" s="2">
        <v>2019</v>
      </c>
      <c r="D46" s="117">
        <f>SUM(E46:J46)+SUM('57_samb'!D46:J46)</f>
        <v>112</v>
      </c>
      <c r="E46" s="75">
        <v>0</v>
      </c>
      <c r="F46" s="117">
        <v>0</v>
      </c>
      <c r="G46" s="117">
        <v>0</v>
      </c>
      <c r="H46" s="121">
        <v>0</v>
      </c>
      <c r="I46" s="121">
        <v>0</v>
      </c>
      <c r="J46" s="121">
        <v>0</v>
      </c>
    </row>
    <row r="47" spans="1:18" s="23" customFormat="1" ht="15" customHeight="1">
      <c r="A47" s="1"/>
      <c r="B47" s="1"/>
      <c r="C47" s="2">
        <v>2020</v>
      </c>
      <c r="D47" s="76">
        <f>SUM(E47:J47)+SUM('57_samb'!D47:J47)</f>
        <v>57</v>
      </c>
      <c r="E47" s="117">
        <v>0</v>
      </c>
      <c r="F47" s="117">
        <v>0</v>
      </c>
      <c r="G47" s="117">
        <v>0</v>
      </c>
      <c r="H47" s="121">
        <v>0</v>
      </c>
      <c r="I47" s="76">
        <v>0</v>
      </c>
      <c r="J47" s="76">
        <v>0</v>
      </c>
    </row>
    <row r="48" spans="1:18" s="23" customFormat="1" ht="8.15" customHeight="1">
      <c r="A48" s="1"/>
      <c r="B48" s="1"/>
      <c r="C48" s="2"/>
      <c r="D48" s="117"/>
      <c r="E48" s="75"/>
      <c r="F48" s="117"/>
      <c r="G48" s="75"/>
      <c r="H48" s="121"/>
      <c r="I48" s="121"/>
      <c r="J48" s="121"/>
      <c r="K48" s="25"/>
      <c r="L48" s="25"/>
      <c r="M48" s="25"/>
      <c r="N48" s="25"/>
      <c r="O48" s="25"/>
      <c r="P48" s="26"/>
      <c r="Q48" s="26"/>
      <c r="R48" s="26"/>
    </row>
    <row r="49" spans="1:18" s="23" customFormat="1" ht="15" customHeight="1">
      <c r="A49" s="29" t="s">
        <v>308</v>
      </c>
      <c r="B49" s="1"/>
      <c r="C49" s="2">
        <v>2018</v>
      </c>
      <c r="D49" s="117">
        <f>SUM(E49:J49)+SUM('57_samb'!D49:J49)</f>
        <v>81</v>
      </c>
      <c r="E49" s="75">
        <v>0</v>
      </c>
      <c r="F49" s="117">
        <v>0</v>
      </c>
      <c r="G49" s="75">
        <v>0</v>
      </c>
      <c r="H49" s="121">
        <v>0</v>
      </c>
      <c r="I49" s="121">
        <v>0</v>
      </c>
      <c r="J49" s="121">
        <v>0</v>
      </c>
    </row>
    <row r="50" spans="1:18" s="23" customFormat="1" ht="15" customHeight="1">
      <c r="A50" s="1"/>
      <c r="B50" s="1"/>
      <c r="C50" s="2">
        <v>2019</v>
      </c>
      <c r="D50" s="117">
        <f>SUM(E50:J50)+SUM('57_samb'!D50:J50)</f>
        <v>254</v>
      </c>
      <c r="E50" s="75">
        <v>0</v>
      </c>
      <c r="F50" s="117">
        <v>0</v>
      </c>
      <c r="G50" s="117">
        <v>0</v>
      </c>
      <c r="H50" s="121">
        <v>0</v>
      </c>
      <c r="I50" s="121">
        <v>0</v>
      </c>
      <c r="J50" s="121">
        <v>0</v>
      </c>
    </row>
    <row r="51" spans="1:18" s="23" customFormat="1" ht="15" customHeight="1">
      <c r="A51" s="1"/>
      <c r="B51" s="1"/>
      <c r="C51" s="2">
        <v>2020</v>
      </c>
      <c r="D51" s="76">
        <f>SUM(E51:J51)+SUM('57_samb'!D51:J51)</f>
        <v>161</v>
      </c>
      <c r="E51" s="117">
        <v>0</v>
      </c>
      <c r="F51" s="117">
        <v>0</v>
      </c>
      <c r="G51" s="117">
        <v>0</v>
      </c>
      <c r="H51" s="121">
        <v>0</v>
      </c>
      <c r="I51" s="76">
        <v>0</v>
      </c>
      <c r="J51" s="76">
        <v>0</v>
      </c>
    </row>
    <row r="52" spans="1:18" s="23" customFormat="1" ht="8.15" customHeight="1">
      <c r="A52" s="1"/>
      <c r="B52" s="1"/>
      <c r="C52" s="2"/>
      <c r="D52" s="117"/>
      <c r="E52" s="75"/>
      <c r="F52" s="117"/>
      <c r="G52" s="75"/>
      <c r="H52" s="121"/>
      <c r="I52" s="121"/>
      <c r="J52" s="121"/>
      <c r="K52" s="25"/>
      <c r="L52" s="25"/>
      <c r="M52" s="25"/>
      <c r="N52" s="25"/>
      <c r="O52" s="25"/>
      <c r="P52" s="26"/>
      <c r="Q52" s="26"/>
      <c r="R52" s="26"/>
    </row>
    <row r="53" spans="1:18" s="23" customFormat="1" ht="15" customHeight="1">
      <c r="A53" s="29" t="s">
        <v>309</v>
      </c>
      <c r="B53" s="1"/>
      <c r="C53" s="2">
        <v>2018</v>
      </c>
      <c r="D53" s="117">
        <f>SUM(E53:J53)+SUM('57_samb'!D53:J53)</f>
        <v>147</v>
      </c>
      <c r="E53" s="75">
        <v>3</v>
      </c>
      <c r="F53" s="117">
        <v>0</v>
      </c>
      <c r="G53" s="75">
        <v>0</v>
      </c>
      <c r="H53" s="121">
        <v>0</v>
      </c>
      <c r="I53" s="121">
        <v>0</v>
      </c>
      <c r="J53" s="121">
        <v>1</v>
      </c>
    </row>
    <row r="54" spans="1:18" s="23" customFormat="1" ht="15" customHeight="1">
      <c r="A54" s="1"/>
      <c r="B54" s="1"/>
      <c r="C54" s="2">
        <v>2019</v>
      </c>
      <c r="D54" s="117">
        <f>SUM(E54:J54)+SUM('57_samb'!D54:J54)</f>
        <v>505</v>
      </c>
      <c r="E54" s="75">
        <v>0</v>
      </c>
      <c r="F54" s="117">
        <v>0</v>
      </c>
      <c r="G54" s="117">
        <v>0</v>
      </c>
      <c r="H54" s="121">
        <v>0</v>
      </c>
      <c r="I54" s="121">
        <v>0</v>
      </c>
      <c r="J54" s="121">
        <v>0</v>
      </c>
    </row>
    <row r="55" spans="1:18" s="23" customFormat="1" ht="15" customHeight="1">
      <c r="A55" s="1"/>
      <c r="B55" s="1"/>
      <c r="C55" s="2">
        <v>2020</v>
      </c>
      <c r="D55" s="121">
        <f>SUM(E55:J55)+SUM('57_samb'!D55:J55)</f>
        <v>284</v>
      </c>
      <c r="E55" s="121">
        <v>0</v>
      </c>
      <c r="F55" s="121">
        <v>0</v>
      </c>
      <c r="G55" s="121">
        <v>0</v>
      </c>
      <c r="H55" s="121">
        <v>0</v>
      </c>
      <c r="I55" s="121">
        <v>0</v>
      </c>
      <c r="J55" s="121">
        <v>0</v>
      </c>
    </row>
    <row r="56" spans="1:18" s="23" customFormat="1" ht="8.15" customHeight="1">
      <c r="A56" s="1"/>
      <c r="C56" s="2"/>
      <c r="D56" s="117"/>
      <c r="E56" s="75"/>
      <c r="F56" s="117"/>
      <c r="G56" s="121"/>
      <c r="H56" s="121"/>
      <c r="I56" s="121"/>
      <c r="J56" s="121"/>
    </row>
    <row r="57" spans="1:18" s="23" customFormat="1" ht="16.5" customHeight="1">
      <c r="A57" s="29" t="s">
        <v>310</v>
      </c>
      <c r="C57" s="2">
        <v>2018</v>
      </c>
      <c r="D57" s="121">
        <f>SUM(E57:J57)+SUM('57_samb'!D57:J57)</f>
        <v>127</v>
      </c>
      <c r="E57" s="75">
        <v>2</v>
      </c>
      <c r="F57" s="117">
        <v>0</v>
      </c>
      <c r="G57" s="121">
        <v>0</v>
      </c>
      <c r="H57" s="121">
        <v>0</v>
      </c>
      <c r="I57" s="121">
        <v>0</v>
      </c>
      <c r="J57" s="121">
        <v>0</v>
      </c>
    </row>
    <row r="58" spans="1:18" s="23" customFormat="1" ht="15" customHeight="1">
      <c r="A58" s="1"/>
      <c r="C58" s="2">
        <v>2019</v>
      </c>
      <c r="D58" s="121">
        <f>SUM(E58:J58)+SUM('57_samb'!D58:J58)</f>
        <v>230</v>
      </c>
      <c r="E58" s="121">
        <v>0</v>
      </c>
      <c r="F58" s="121">
        <v>0</v>
      </c>
      <c r="G58" s="121">
        <v>0</v>
      </c>
      <c r="H58" s="121">
        <v>0</v>
      </c>
      <c r="I58" s="121">
        <v>0</v>
      </c>
      <c r="J58" s="121">
        <v>0</v>
      </c>
    </row>
    <row r="59" spans="1:18" s="23" customFormat="1" ht="15" customHeight="1">
      <c r="A59" s="1"/>
      <c r="B59" s="38"/>
      <c r="C59" s="2">
        <v>2020</v>
      </c>
      <c r="D59" s="75">
        <f>SUM(E59:J59)+SUM('57_samb'!D59:J59)</f>
        <v>144</v>
      </c>
      <c r="E59" s="121">
        <v>0</v>
      </c>
      <c r="F59" s="121">
        <v>0</v>
      </c>
      <c r="G59" s="121">
        <v>0</v>
      </c>
      <c r="H59" s="121">
        <v>0</v>
      </c>
      <c r="I59" s="121">
        <v>0</v>
      </c>
      <c r="J59" s="121">
        <v>0</v>
      </c>
    </row>
    <row r="60" spans="1:18" s="23" customFormat="1" ht="8.15" customHeight="1">
      <c r="A60" s="1"/>
      <c r="B60" s="39"/>
      <c r="C60" s="2"/>
      <c r="D60" s="117"/>
      <c r="E60" s="121"/>
      <c r="F60" s="121"/>
      <c r="G60" s="121"/>
      <c r="H60" s="121"/>
      <c r="I60" s="121"/>
      <c r="J60" s="121"/>
    </row>
    <row r="61" spans="1:18" s="23" customFormat="1" ht="15" customHeight="1">
      <c r="A61" s="29" t="s">
        <v>311</v>
      </c>
      <c r="B61" s="39"/>
      <c r="C61" s="2">
        <v>2018</v>
      </c>
      <c r="D61" s="121">
        <f>SUM(E61:J61)+SUM('57_samb'!D61:J61)</f>
        <v>188</v>
      </c>
      <c r="E61" s="121">
        <v>0</v>
      </c>
      <c r="F61" s="121">
        <v>0</v>
      </c>
      <c r="G61" s="121">
        <v>0</v>
      </c>
      <c r="H61" s="121">
        <v>0</v>
      </c>
      <c r="I61" s="121">
        <v>0</v>
      </c>
      <c r="J61" s="121">
        <v>0</v>
      </c>
    </row>
    <row r="62" spans="1:18" s="23" customFormat="1" ht="15" customHeight="1">
      <c r="A62" s="1"/>
      <c r="C62" s="41">
        <v>2019</v>
      </c>
      <c r="D62" s="121">
        <f>SUM(E62:J62)+SUM('57_samb'!D62:J62)</f>
        <v>219</v>
      </c>
      <c r="E62" s="121">
        <v>0</v>
      </c>
      <c r="F62" s="121">
        <v>0</v>
      </c>
      <c r="G62" s="121">
        <v>0</v>
      </c>
      <c r="H62" s="121">
        <v>0</v>
      </c>
      <c r="I62" s="121">
        <v>0</v>
      </c>
      <c r="J62" s="121">
        <v>1</v>
      </c>
    </row>
    <row r="63" spans="1:18" s="40" customFormat="1" ht="15" customHeight="1">
      <c r="A63" s="39"/>
      <c r="C63" s="41">
        <v>2020</v>
      </c>
      <c r="D63" s="77">
        <f>SUM(E63:J63)+SUM('57_samb'!D63:J63)</f>
        <v>297</v>
      </c>
      <c r="E63" s="77">
        <v>11</v>
      </c>
      <c r="F63" s="77">
        <v>0</v>
      </c>
      <c r="G63" s="77">
        <v>1</v>
      </c>
      <c r="H63" s="77">
        <v>0</v>
      </c>
      <c r="I63" s="77">
        <v>0</v>
      </c>
      <c r="J63" s="77">
        <v>1</v>
      </c>
    </row>
    <row r="64" spans="1:18" ht="8.15" customHeight="1">
      <c r="A64" s="211"/>
      <c r="B64" s="211"/>
      <c r="C64" s="207"/>
      <c r="D64" s="76"/>
      <c r="E64" s="76"/>
      <c r="F64" s="76"/>
      <c r="G64" s="75"/>
      <c r="H64" s="77"/>
      <c r="I64" s="76"/>
      <c r="J64" s="76"/>
      <c r="K64" s="210"/>
    </row>
    <row r="65" spans="1:18" s="40" customFormat="1" ht="15" customHeight="1">
      <c r="A65" s="42" t="s">
        <v>312</v>
      </c>
      <c r="B65" s="39"/>
      <c r="C65" s="41">
        <v>2018</v>
      </c>
      <c r="D65" s="75">
        <f>SUM(E65:J65)+SUM('57_samb'!D65:J65)</f>
        <v>131</v>
      </c>
      <c r="E65" s="76">
        <v>0</v>
      </c>
      <c r="F65" s="76">
        <v>0</v>
      </c>
      <c r="G65" s="75">
        <v>0</v>
      </c>
      <c r="H65" s="77">
        <v>0</v>
      </c>
      <c r="I65" s="76">
        <v>0</v>
      </c>
      <c r="J65" s="76">
        <v>0</v>
      </c>
      <c r="K65" s="17"/>
      <c r="L65" s="17"/>
      <c r="M65" s="26"/>
      <c r="N65" s="17"/>
      <c r="O65" s="17"/>
      <c r="P65" s="17"/>
      <c r="Q65" s="17"/>
      <c r="R65" s="17"/>
    </row>
    <row r="66" spans="1:18" s="40" customFormat="1" ht="15" customHeight="1">
      <c r="A66" s="42"/>
      <c r="B66" s="39"/>
      <c r="C66" s="2">
        <v>2019</v>
      </c>
      <c r="D66" s="75">
        <f>SUM(E66:J66)+SUM('57_samb'!D66:J66)</f>
        <v>227</v>
      </c>
      <c r="E66" s="76">
        <v>0</v>
      </c>
      <c r="F66" s="75">
        <v>0</v>
      </c>
      <c r="G66" s="75">
        <v>0</v>
      </c>
      <c r="H66" s="77">
        <v>0</v>
      </c>
      <c r="I66" s="76">
        <v>0</v>
      </c>
      <c r="J66" s="76">
        <v>1</v>
      </c>
      <c r="K66" s="25"/>
      <c r="L66" s="25"/>
      <c r="M66" s="25"/>
      <c r="N66" s="25"/>
      <c r="O66" s="25"/>
      <c r="P66" s="26"/>
      <c r="Q66" s="26"/>
      <c r="R66" s="26"/>
    </row>
    <row r="67" spans="1:18" s="40" customFormat="1" ht="15" customHeight="1">
      <c r="A67" s="42"/>
      <c r="B67" s="39"/>
      <c r="C67" s="2">
        <v>2020</v>
      </c>
      <c r="D67" s="75">
        <f>SUM(E67:J67)+SUM('57_samb'!D67:J67)</f>
        <v>114</v>
      </c>
      <c r="E67" s="76">
        <v>1</v>
      </c>
      <c r="F67" s="75">
        <v>0</v>
      </c>
      <c r="G67" s="75">
        <v>0</v>
      </c>
      <c r="H67" s="77">
        <v>0</v>
      </c>
      <c r="I67" s="76">
        <v>0</v>
      </c>
      <c r="J67" s="76">
        <v>0</v>
      </c>
      <c r="K67" s="25"/>
      <c r="L67" s="25"/>
      <c r="M67" s="25"/>
      <c r="N67" s="25"/>
      <c r="O67" s="25"/>
      <c r="P67" s="26"/>
      <c r="Q67" s="26"/>
      <c r="R67" s="26"/>
    </row>
    <row r="68" spans="1:18" s="210" customFormat="1" ht="8.15" customHeight="1">
      <c r="A68" s="476"/>
      <c r="B68" s="476"/>
      <c r="C68" s="477"/>
      <c r="D68" s="477"/>
      <c r="E68" s="478"/>
      <c r="F68" s="476"/>
      <c r="G68" s="476"/>
      <c r="H68" s="476"/>
      <c r="I68" s="476"/>
      <c r="J68" s="476"/>
    </row>
    <row r="69" spans="1:18" ht="15" customHeight="1">
      <c r="H69" s="197"/>
      <c r="I69" s="197"/>
      <c r="J69" s="197"/>
      <c r="K69" s="24" t="s">
        <v>9</v>
      </c>
    </row>
    <row r="70" spans="1:18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7" orientation="portrait" r:id="rId1"/>
  <ignoredErrors>
    <ignoredError sqref="D13:D15 D17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view="pageBreakPreview" zoomScale="98" zoomScaleNormal="100" zoomScaleSheetLayoutView="98" workbookViewId="0">
      <selection activeCell="Q13" sqref="Q13"/>
    </sheetView>
  </sheetViews>
  <sheetFormatPr defaultColWidth="8.453125" defaultRowHeight="15" customHeight="1"/>
  <cols>
    <col min="1" max="1" width="13.7265625" style="195" customWidth="1"/>
    <col min="2" max="2" width="12.81640625" style="195" customWidth="1"/>
    <col min="3" max="3" width="14.81640625" style="196" customWidth="1"/>
    <col min="4" max="4" width="12" style="195" customWidth="1"/>
    <col min="5" max="5" width="16" style="195" customWidth="1"/>
    <col min="6" max="6" width="13.1796875" style="195" customWidth="1"/>
    <col min="7" max="7" width="13.08984375" style="195" customWidth="1"/>
    <col min="8" max="8" width="12.81640625" style="195" customWidth="1"/>
    <col min="9" max="9" width="17.36328125" style="195" customWidth="1"/>
    <col min="10" max="10" width="16.36328125" style="195" customWidth="1"/>
    <col min="11" max="11" width="0.26953125" style="195" customWidth="1"/>
    <col min="12" max="12" width="8.453125" style="195" hidden="1" customWidth="1"/>
    <col min="13" max="16384" width="8.453125" style="195"/>
  </cols>
  <sheetData>
    <row r="1" spans="1:18" ht="8.15" customHeight="1"/>
    <row r="2" spans="1:18" ht="14.5" customHeight="1">
      <c r="A2" s="310" t="s">
        <v>407</v>
      </c>
      <c r="B2" s="197"/>
      <c r="C2" s="198"/>
    </row>
    <row r="3" spans="1:18" ht="15" customHeight="1">
      <c r="A3" s="496" t="s">
        <v>408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16</v>
      </c>
      <c r="E6" s="347" t="s">
        <v>205</v>
      </c>
      <c r="F6" s="347" t="s">
        <v>84</v>
      </c>
      <c r="G6" s="347" t="s">
        <v>85</v>
      </c>
      <c r="H6" s="347" t="s">
        <v>86</v>
      </c>
      <c r="I6" s="347" t="s">
        <v>261</v>
      </c>
      <c r="J6" s="347" t="s">
        <v>262</v>
      </c>
      <c r="K6" s="434"/>
    </row>
    <row r="7" spans="1:18" s="201" customFormat="1" ht="15" customHeight="1">
      <c r="A7" s="339" t="s">
        <v>4</v>
      </c>
      <c r="B7" s="348"/>
      <c r="C7" s="349" t="s">
        <v>5</v>
      </c>
      <c r="D7" s="350" t="s">
        <v>19</v>
      </c>
      <c r="E7" s="350" t="s">
        <v>206</v>
      </c>
      <c r="F7" s="347" t="s">
        <v>88</v>
      </c>
      <c r="G7" s="347" t="s">
        <v>89</v>
      </c>
      <c r="H7" s="347" t="s">
        <v>90</v>
      </c>
      <c r="I7" s="347" t="s">
        <v>93</v>
      </c>
      <c r="J7" s="347" t="s">
        <v>263</v>
      </c>
      <c r="K7" s="435"/>
    </row>
    <row r="8" spans="1:18" s="201" customFormat="1" ht="15" customHeight="1">
      <c r="A8" s="351"/>
      <c r="B8" s="351"/>
      <c r="C8" s="352"/>
      <c r="D8" s="351"/>
      <c r="E8" s="350"/>
      <c r="F8" s="350" t="s">
        <v>91</v>
      </c>
      <c r="G8" s="350" t="s">
        <v>258</v>
      </c>
      <c r="H8" s="350" t="s">
        <v>92</v>
      </c>
      <c r="I8" s="350" t="s">
        <v>96</v>
      </c>
      <c r="J8" s="350" t="s">
        <v>207</v>
      </c>
      <c r="K8" s="436"/>
    </row>
    <row r="9" spans="1:18" s="201" customFormat="1" ht="15" customHeight="1">
      <c r="A9" s="351"/>
      <c r="B9" s="351"/>
      <c r="C9" s="352"/>
      <c r="D9" s="351"/>
      <c r="E9" s="350"/>
      <c r="F9" s="350" t="s">
        <v>94</v>
      </c>
      <c r="G9" s="350" t="s">
        <v>259</v>
      </c>
      <c r="H9" s="350" t="s">
        <v>95</v>
      </c>
      <c r="I9" s="350" t="s">
        <v>264</v>
      </c>
      <c r="J9" s="350" t="s">
        <v>98</v>
      </c>
      <c r="K9" s="436"/>
    </row>
    <row r="10" spans="1:18" s="201" customFormat="1" ht="15" customHeight="1">
      <c r="A10" s="351"/>
      <c r="B10" s="351"/>
      <c r="C10" s="352"/>
      <c r="D10" s="351"/>
      <c r="E10" s="350"/>
      <c r="F10" s="353"/>
      <c r="G10" s="347"/>
      <c r="H10" s="350" t="s">
        <v>260</v>
      </c>
      <c r="I10" s="350" t="s">
        <v>97</v>
      </c>
      <c r="J10" s="350"/>
      <c r="K10" s="436"/>
    </row>
    <row r="11" spans="1:18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2"/>
      <c r="K11" s="433"/>
    </row>
    <row r="12" spans="1:18" s="23" customFormat="1" ht="8.15" customHeight="1">
      <c r="A12" s="42"/>
      <c r="B12" s="1"/>
      <c r="C12" s="2"/>
      <c r="D12" s="117"/>
      <c r="E12" s="76"/>
      <c r="F12" s="76"/>
      <c r="G12" s="121"/>
      <c r="H12" s="121"/>
      <c r="I12" s="76"/>
      <c r="J12" s="76"/>
      <c r="K12" s="170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42" t="s">
        <v>313</v>
      </c>
      <c r="B13" s="1"/>
      <c r="C13" s="2">
        <v>2018</v>
      </c>
      <c r="D13" s="117">
        <f>SUM(E13:J13)+SUM('57_samb (2)'!D13:J13)</f>
        <v>94</v>
      </c>
      <c r="E13" s="76">
        <v>1</v>
      </c>
      <c r="F13" s="74">
        <v>0</v>
      </c>
      <c r="G13" s="75">
        <v>0</v>
      </c>
      <c r="H13" s="121">
        <v>0</v>
      </c>
      <c r="I13" s="76">
        <v>0</v>
      </c>
      <c r="J13" s="76">
        <v>0</v>
      </c>
      <c r="K13" s="25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42"/>
      <c r="B14" s="1"/>
      <c r="C14" s="2">
        <v>2019</v>
      </c>
      <c r="D14" s="117">
        <f>SUM(E14:J14)+SUM('57_samb (2)'!D14:J14)</f>
        <v>124</v>
      </c>
      <c r="E14" s="76">
        <v>1</v>
      </c>
      <c r="F14" s="117">
        <v>0</v>
      </c>
      <c r="G14" s="121">
        <v>0</v>
      </c>
      <c r="H14" s="121">
        <v>0</v>
      </c>
      <c r="I14" s="76">
        <v>0</v>
      </c>
      <c r="J14" s="76">
        <v>0</v>
      </c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42"/>
      <c r="B15" s="1"/>
      <c r="C15" s="2">
        <v>2020</v>
      </c>
      <c r="D15" s="117">
        <f>SUM(E15:J15)+SUM('57_samb (2)'!D15:J15)</f>
        <v>61</v>
      </c>
      <c r="E15" s="76">
        <v>1</v>
      </c>
      <c r="F15" s="117">
        <v>0</v>
      </c>
      <c r="G15" s="117">
        <v>0</v>
      </c>
      <c r="H15" s="121">
        <v>0</v>
      </c>
      <c r="I15" s="76">
        <v>1</v>
      </c>
      <c r="J15" s="76">
        <v>1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8.15" customHeight="1">
      <c r="A16" s="42"/>
      <c r="B16" s="1"/>
      <c r="C16" s="2"/>
      <c r="D16" s="117"/>
      <c r="E16" s="76"/>
      <c r="F16" s="74"/>
      <c r="G16" s="75"/>
      <c r="H16" s="121"/>
      <c r="I16" s="76"/>
      <c r="J16" s="76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42" t="s">
        <v>314</v>
      </c>
      <c r="B17" s="1"/>
      <c r="C17" s="2">
        <v>2018</v>
      </c>
      <c r="D17" s="117">
        <f>SUM(E17:J17)+SUM('57_samb (2)'!D17:J17)</f>
        <v>24</v>
      </c>
      <c r="E17" s="117">
        <v>0</v>
      </c>
      <c r="F17" s="117">
        <v>0</v>
      </c>
      <c r="G17" s="121">
        <v>0</v>
      </c>
      <c r="H17" s="121">
        <v>0</v>
      </c>
      <c r="I17" s="76">
        <v>0</v>
      </c>
      <c r="J17" s="76">
        <v>0</v>
      </c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42"/>
      <c r="B18" s="1"/>
      <c r="C18" s="2">
        <v>2019</v>
      </c>
      <c r="D18" s="117">
        <f>SUM(E18:J18)+SUM('57_samb (2)'!D18:J18)</f>
        <v>34</v>
      </c>
      <c r="E18" s="117">
        <v>0</v>
      </c>
      <c r="F18" s="117">
        <v>0</v>
      </c>
      <c r="G18" s="121">
        <v>0</v>
      </c>
      <c r="H18" s="121">
        <v>0</v>
      </c>
      <c r="I18" s="76">
        <v>0</v>
      </c>
      <c r="J18" s="76">
        <v>0</v>
      </c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42"/>
      <c r="B19" s="1"/>
      <c r="C19" s="2">
        <v>2020</v>
      </c>
      <c r="D19" s="117">
        <f>SUM(E19:J19)+SUM('57_samb (2)'!D19:J19)</f>
        <v>27</v>
      </c>
      <c r="E19" s="76">
        <v>0</v>
      </c>
      <c r="F19" s="117">
        <v>0</v>
      </c>
      <c r="G19" s="117">
        <v>0</v>
      </c>
      <c r="H19" s="121">
        <v>0</v>
      </c>
      <c r="I19" s="76">
        <v>0</v>
      </c>
      <c r="J19" s="76">
        <v>0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8.15" customHeight="1">
      <c r="A20" s="42"/>
      <c r="B20" s="1"/>
      <c r="C20" s="2"/>
      <c r="D20" s="76"/>
      <c r="E20" s="76"/>
      <c r="F20" s="74"/>
      <c r="G20" s="75"/>
      <c r="H20" s="121"/>
      <c r="I20" s="121"/>
      <c r="J20" s="121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42" t="s">
        <v>315</v>
      </c>
      <c r="B21" s="1"/>
      <c r="C21" s="2">
        <v>2018</v>
      </c>
      <c r="D21" s="117">
        <f>SUM(E21:J21)+SUM('57_samb (2)'!D21:J21)</f>
        <v>86</v>
      </c>
      <c r="E21" s="76">
        <v>1</v>
      </c>
      <c r="F21" s="117">
        <v>0</v>
      </c>
      <c r="G21" s="121">
        <v>0</v>
      </c>
      <c r="H21" s="121">
        <v>0</v>
      </c>
      <c r="I21" s="121">
        <v>0</v>
      </c>
      <c r="J21" s="121">
        <v>0</v>
      </c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42"/>
      <c r="B22" s="1"/>
      <c r="C22" s="2">
        <v>2019</v>
      </c>
      <c r="D22" s="117">
        <f>SUM(E22:J22)+SUM('57_samb (2)'!D22:J22)</f>
        <v>101</v>
      </c>
      <c r="E22" s="76">
        <v>1</v>
      </c>
      <c r="F22" s="117">
        <v>0</v>
      </c>
      <c r="G22" s="121">
        <v>0</v>
      </c>
      <c r="H22" s="121">
        <v>0</v>
      </c>
      <c r="I22" s="121">
        <v>0</v>
      </c>
      <c r="J22" s="121">
        <v>0</v>
      </c>
    </row>
    <row r="23" spans="1:18" s="23" customFormat="1" ht="15" customHeight="1">
      <c r="A23" s="42"/>
      <c r="B23" s="1"/>
      <c r="C23" s="2">
        <v>2020</v>
      </c>
      <c r="D23" s="76">
        <f>SUM(E23:J23)+SUM('57_samb (2)'!D23:J23)</f>
        <v>73</v>
      </c>
      <c r="E23" s="76">
        <v>1</v>
      </c>
      <c r="F23" s="117">
        <v>0</v>
      </c>
      <c r="G23" s="117">
        <v>0</v>
      </c>
      <c r="H23" s="121">
        <v>0</v>
      </c>
      <c r="I23" s="76">
        <v>0</v>
      </c>
      <c r="J23" s="76">
        <v>1</v>
      </c>
    </row>
    <row r="24" spans="1:18" s="23" customFormat="1" ht="8.15" customHeight="1">
      <c r="A24" s="78"/>
      <c r="B24" s="1"/>
      <c r="C24" s="2"/>
      <c r="D24" s="117"/>
      <c r="E24" s="76"/>
      <c r="F24" s="117"/>
      <c r="G24" s="75"/>
      <c r="H24" s="121"/>
      <c r="I24" s="121"/>
      <c r="J24" s="121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9" t="s">
        <v>316</v>
      </c>
      <c r="B25" s="1"/>
      <c r="C25" s="2">
        <v>2018</v>
      </c>
      <c r="D25" s="76">
        <f>SUM(E25:J25)+SUM('57_samb (2)'!D25:J25)</f>
        <v>49</v>
      </c>
      <c r="E25" s="76">
        <v>1</v>
      </c>
      <c r="F25" s="117">
        <v>0</v>
      </c>
      <c r="G25" s="75">
        <v>0</v>
      </c>
      <c r="H25" s="121">
        <v>0</v>
      </c>
      <c r="I25" s="121">
        <v>0</v>
      </c>
      <c r="J25" s="121">
        <v>0</v>
      </c>
    </row>
    <row r="26" spans="1:18" s="23" customFormat="1" ht="15" customHeight="1">
      <c r="A26" s="1"/>
      <c r="B26" s="1"/>
      <c r="C26" s="2">
        <v>2019</v>
      </c>
      <c r="D26" s="76">
        <f>SUM(E26:J26)+SUM('57_samb (2)'!D26:J26)</f>
        <v>122</v>
      </c>
      <c r="E26" s="76">
        <v>0</v>
      </c>
      <c r="F26" s="117">
        <v>0</v>
      </c>
      <c r="G26" s="121">
        <v>0</v>
      </c>
      <c r="H26" s="121">
        <v>0</v>
      </c>
      <c r="I26" s="121">
        <v>0</v>
      </c>
      <c r="J26" s="121">
        <v>0</v>
      </c>
    </row>
    <row r="27" spans="1:18" s="23" customFormat="1" ht="15" customHeight="1">
      <c r="A27" s="1"/>
      <c r="B27" s="1"/>
      <c r="C27" s="2">
        <v>2020</v>
      </c>
      <c r="D27" s="76">
        <f>SUM(E27:J27)+SUM('57_samb (2)'!D27:J27)</f>
        <v>73</v>
      </c>
      <c r="E27" s="76">
        <v>0</v>
      </c>
      <c r="F27" s="117">
        <v>0</v>
      </c>
      <c r="G27" s="117">
        <v>0</v>
      </c>
      <c r="H27" s="121">
        <v>0</v>
      </c>
      <c r="I27" s="76">
        <v>0</v>
      </c>
      <c r="J27" s="76">
        <v>0</v>
      </c>
    </row>
    <row r="28" spans="1:18" s="23" customFormat="1" ht="8.15" customHeight="1">
      <c r="A28" s="1"/>
      <c r="B28" s="1"/>
      <c r="C28" s="2"/>
      <c r="D28" s="117"/>
      <c r="E28" s="76"/>
      <c r="F28" s="117"/>
      <c r="G28" s="75"/>
      <c r="H28" s="121"/>
      <c r="I28" s="121"/>
      <c r="J28" s="121"/>
      <c r="K28" s="25"/>
      <c r="L28" s="25"/>
      <c r="M28" s="25"/>
      <c r="N28" s="25"/>
      <c r="O28" s="25"/>
      <c r="P28" s="26"/>
      <c r="Q28" s="26"/>
      <c r="R28" s="26"/>
    </row>
    <row r="29" spans="1:18" s="23" customFormat="1" ht="15" customHeight="1">
      <c r="A29" s="29" t="s">
        <v>317</v>
      </c>
      <c r="B29" s="1"/>
      <c r="C29" s="2">
        <v>2018</v>
      </c>
      <c r="D29" s="117">
        <f>SUM(E29:J29)+SUM('57_samb (2)'!D29:J29)</f>
        <v>46</v>
      </c>
      <c r="E29" s="76">
        <v>4</v>
      </c>
      <c r="F29" s="117">
        <v>0</v>
      </c>
      <c r="G29" s="75">
        <v>0</v>
      </c>
      <c r="H29" s="121">
        <v>0</v>
      </c>
      <c r="I29" s="121">
        <v>0</v>
      </c>
      <c r="J29" s="121">
        <v>0</v>
      </c>
    </row>
    <row r="30" spans="1:18" s="23" customFormat="1" ht="15" customHeight="1">
      <c r="A30" s="1"/>
      <c r="B30" s="1"/>
      <c r="C30" s="2">
        <v>2019</v>
      </c>
      <c r="D30" s="117">
        <f>SUM(E30:J30)+SUM('57_samb (2)'!D30:J30)</f>
        <v>71</v>
      </c>
      <c r="E30" s="76">
        <v>2</v>
      </c>
      <c r="F30" s="117">
        <v>0</v>
      </c>
      <c r="G30" s="121">
        <v>0</v>
      </c>
      <c r="H30" s="121">
        <v>0</v>
      </c>
      <c r="I30" s="121">
        <v>1</v>
      </c>
      <c r="J30" s="121">
        <v>2</v>
      </c>
    </row>
    <row r="31" spans="1:18" s="23" customFormat="1" ht="15" customHeight="1">
      <c r="A31" s="1"/>
      <c r="B31" s="1"/>
      <c r="C31" s="2">
        <v>2020</v>
      </c>
      <c r="D31" s="76">
        <f>SUM(E31:J31)+SUM('57_samb (2)'!D31:J31)</f>
        <v>28</v>
      </c>
      <c r="E31" s="117">
        <v>2</v>
      </c>
      <c r="F31" s="117">
        <v>0</v>
      </c>
      <c r="G31" s="117">
        <v>0</v>
      </c>
      <c r="H31" s="121">
        <v>0</v>
      </c>
      <c r="I31" s="76">
        <v>0</v>
      </c>
      <c r="J31" s="76">
        <v>0</v>
      </c>
    </row>
    <row r="32" spans="1:18" s="23" customFormat="1" ht="8.15" customHeight="1">
      <c r="A32" s="1"/>
      <c r="B32" s="1"/>
      <c r="C32" s="2"/>
      <c r="D32" s="117"/>
      <c r="E32" s="75"/>
      <c r="F32" s="117"/>
      <c r="G32" s="75"/>
      <c r="H32" s="121"/>
      <c r="I32" s="121"/>
      <c r="J32" s="121"/>
      <c r="K32" s="25"/>
      <c r="L32" s="25"/>
      <c r="M32" s="25"/>
      <c r="N32" s="25"/>
      <c r="O32" s="25"/>
      <c r="P32" s="26"/>
      <c r="Q32" s="26"/>
      <c r="R32" s="26"/>
    </row>
    <row r="33" spans="1:18" s="23" customFormat="1" ht="15" customHeight="1">
      <c r="A33" s="29" t="s">
        <v>318</v>
      </c>
      <c r="B33" s="1"/>
      <c r="C33" s="2">
        <v>2018</v>
      </c>
      <c r="D33" s="117">
        <f>SUM(E33:J33)+SUM('57_samb (2)'!D33:J33)</f>
        <v>64</v>
      </c>
      <c r="E33" s="75">
        <v>1</v>
      </c>
      <c r="F33" s="117">
        <v>0</v>
      </c>
      <c r="G33" s="75">
        <v>0</v>
      </c>
      <c r="H33" s="121">
        <v>0</v>
      </c>
      <c r="I33" s="121">
        <v>0</v>
      </c>
      <c r="J33" s="121">
        <v>0</v>
      </c>
    </row>
    <row r="34" spans="1:18" s="23" customFormat="1" ht="15" customHeight="1">
      <c r="A34" s="1"/>
      <c r="B34" s="1"/>
      <c r="C34" s="2">
        <v>2019</v>
      </c>
      <c r="D34" s="117">
        <f>SUM(E34:J34)+SUM('57_samb (2)'!D34:J34)</f>
        <v>125</v>
      </c>
      <c r="E34" s="117">
        <v>0</v>
      </c>
      <c r="F34" s="117">
        <v>0</v>
      </c>
      <c r="G34" s="121">
        <v>0</v>
      </c>
      <c r="H34" s="121">
        <v>0</v>
      </c>
      <c r="I34" s="121">
        <v>0</v>
      </c>
      <c r="J34" s="121">
        <v>2</v>
      </c>
    </row>
    <row r="35" spans="1:18" s="23" customFormat="1" ht="15" customHeight="1">
      <c r="A35" s="1"/>
      <c r="B35" s="1"/>
      <c r="C35" s="2">
        <v>2020</v>
      </c>
      <c r="D35" s="76">
        <f>SUM(E35:J35)+SUM('57_samb (2)'!D35:J35)</f>
        <v>29</v>
      </c>
      <c r="E35" s="117">
        <v>2</v>
      </c>
      <c r="F35" s="117">
        <v>0</v>
      </c>
      <c r="G35" s="117">
        <v>0</v>
      </c>
      <c r="H35" s="121">
        <v>0</v>
      </c>
      <c r="I35" s="76">
        <v>0</v>
      </c>
      <c r="J35" s="76">
        <v>1</v>
      </c>
    </row>
    <row r="36" spans="1:18" s="23" customFormat="1" ht="8.15" customHeight="1">
      <c r="A36" s="1"/>
      <c r="B36" s="1"/>
      <c r="C36" s="2"/>
      <c r="D36" s="117"/>
      <c r="E36" s="76"/>
      <c r="F36" s="117"/>
      <c r="G36" s="75"/>
      <c r="H36" s="121"/>
      <c r="I36" s="121"/>
      <c r="J36" s="121"/>
      <c r="K36" s="25"/>
      <c r="L36" s="25"/>
      <c r="M36" s="25"/>
      <c r="N36" s="25"/>
      <c r="O36" s="25"/>
      <c r="P36" s="26"/>
      <c r="Q36" s="26"/>
      <c r="R36" s="26"/>
    </row>
    <row r="37" spans="1:18" s="23" customFormat="1" ht="15" customHeight="1">
      <c r="A37" s="29" t="s">
        <v>319</v>
      </c>
      <c r="B37" s="1"/>
      <c r="C37" s="2">
        <v>2018</v>
      </c>
      <c r="D37" s="117">
        <f>SUM(E37:J37)+SUM('57_samb (2)'!D37:J37)</f>
        <v>16</v>
      </c>
      <c r="E37" s="76">
        <v>0</v>
      </c>
      <c r="F37" s="117">
        <v>0</v>
      </c>
      <c r="G37" s="121">
        <v>0</v>
      </c>
      <c r="H37" s="121">
        <v>0</v>
      </c>
      <c r="I37" s="121">
        <v>0</v>
      </c>
      <c r="J37" s="121">
        <v>0</v>
      </c>
    </row>
    <row r="38" spans="1:18" s="23" customFormat="1" ht="15" customHeight="1">
      <c r="A38" s="1"/>
      <c r="B38" s="1"/>
      <c r="C38" s="2">
        <v>2019</v>
      </c>
      <c r="D38" s="117">
        <f>SUM(E38:J38)+SUM('57_samb (2)'!D38:J38)</f>
        <v>34</v>
      </c>
      <c r="E38" s="76">
        <v>0</v>
      </c>
      <c r="F38" s="117">
        <v>0</v>
      </c>
      <c r="G38" s="121">
        <v>0</v>
      </c>
      <c r="H38" s="121">
        <v>0</v>
      </c>
      <c r="I38" s="121">
        <v>0</v>
      </c>
      <c r="J38" s="121">
        <v>0</v>
      </c>
    </row>
    <row r="39" spans="1:18" s="23" customFormat="1" ht="15" customHeight="1">
      <c r="A39" s="1"/>
      <c r="B39" s="1"/>
      <c r="C39" s="2">
        <v>2020</v>
      </c>
      <c r="D39" s="76">
        <f>SUM(E39:J39)+SUM('57_samb (2)'!D39:J39)</f>
        <v>38</v>
      </c>
      <c r="E39" s="117">
        <v>0</v>
      </c>
      <c r="F39" s="117">
        <v>0</v>
      </c>
      <c r="G39" s="117">
        <v>0</v>
      </c>
      <c r="H39" s="121">
        <v>0</v>
      </c>
      <c r="I39" s="76">
        <v>0</v>
      </c>
      <c r="J39" s="76">
        <v>0</v>
      </c>
    </row>
    <row r="40" spans="1:18" s="23" customFormat="1" ht="8.15" customHeight="1">
      <c r="A40" s="1"/>
      <c r="B40" s="1"/>
      <c r="C40" s="2"/>
      <c r="D40" s="117"/>
      <c r="E40" s="76"/>
      <c r="F40" s="117"/>
      <c r="G40" s="75"/>
      <c r="H40" s="121"/>
      <c r="I40" s="121"/>
      <c r="J40" s="121"/>
      <c r="K40" s="25"/>
      <c r="L40" s="25"/>
      <c r="M40" s="25"/>
      <c r="N40" s="25"/>
      <c r="O40" s="25"/>
      <c r="P40" s="26"/>
      <c r="Q40" s="26"/>
      <c r="R40" s="26"/>
    </row>
    <row r="41" spans="1:18" s="23" customFormat="1" ht="15" customHeight="1">
      <c r="A41" s="29" t="s">
        <v>320</v>
      </c>
      <c r="B41" s="1"/>
      <c r="C41" s="2">
        <v>2018</v>
      </c>
      <c r="D41" s="117">
        <f>SUM(E41:J41)+SUM('57_samb (2)'!D41:J41)</f>
        <v>181</v>
      </c>
      <c r="E41" s="76">
        <v>3</v>
      </c>
      <c r="F41" s="117">
        <v>0</v>
      </c>
      <c r="G41" s="75">
        <v>0</v>
      </c>
      <c r="H41" s="121">
        <v>0</v>
      </c>
      <c r="I41" s="121">
        <v>0</v>
      </c>
      <c r="J41" s="121">
        <v>0</v>
      </c>
    </row>
    <row r="42" spans="1:18" s="23" customFormat="1" ht="15" customHeight="1">
      <c r="A42" s="1"/>
      <c r="B42" s="1"/>
      <c r="C42" s="2">
        <v>2019</v>
      </c>
      <c r="D42" s="117">
        <f>SUM(E42:J42)+SUM('57_samb (2)'!D42:J42)</f>
        <v>312</v>
      </c>
      <c r="E42" s="75">
        <v>0</v>
      </c>
      <c r="F42" s="117">
        <v>0</v>
      </c>
      <c r="G42" s="117">
        <v>0</v>
      </c>
      <c r="H42" s="121">
        <v>0</v>
      </c>
      <c r="I42" s="121">
        <v>1</v>
      </c>
      <c r="J42" s="121">
        <v>0</v>
      </c>
    </row>
    <row r="43" spans="1:18" s="23" customFormat="1" ht="15" customHeight="1">
      <c r="A43" s="1"/>
      <c r="B43" s="1"/>
      <c r="C43" s="2">
        <v>2020</v>
      </c>
      <c r="D43" s="76">
        <f>SUM(E43:J43)+SUM('57_samb (2)'!D43:J43)</f>
        <v>138</v>
      </c>
      <c r="E43" s="117">
        <v>0</v>
      </c>
      <c r="F43" s="117">
        <v>0</v>
      </c>
      <c r="G43" s="117">
        <v>0</v>
      </c>
      <c r="H43" s="121">
        <v>0</v>
      </c>
      <c r="I43" s="76">
        <v>0</v>
      </c>
      <c r="J43" s="76">
        <v>0</v>
      </c>
    </row>
    <row r="44" spans="1:18" s="23" customFormat="1" ht="8.15" customHeight="1">
      <c r="A44" s="1"/>
      <c r="B44" s="1"/>
      <c r="C44" s="2"/>
      <c r="D44" s="117"/>
      <c r="E44" s="76"/>
      <c r="F44" s="117"/>
      <c r="G44" s="75"/>
      <c r="H44" s="121"/>
      <c r="I44" s="121"/>
      <c r="J44" s="121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9" t="s">
        <v>321</v>
      </c>
      <c r="B45" s="1"/>
      <c r="C45" s="2">
        <v>2018</v>
      </c>
      <c r="D45" s="117">
        <f>SUM(E45:J45)+SUM('57_samb (2)'!D45:J45)</f>
        <v>45</v>
      </c>
      <c r="E45" s="75">
        <v>0</v>
      </c>
      <c r="F45" s="117">
        <v>0</v>
      </c>
      <c r="G45" s="117">
        <v>0</v>
      </c>
      <c r="H45" s="121">
        <v>0</v>
      </c>
      <c r="I45" s="121">
        <v>0</v>
      </c>
      <c r="J45" s="121">
        <v>0</v>
      </c>
    </row>
    <row r="46" spans="1:18" s="23" customFormat="1" ht="15" customHeight="1">
      <c r="A46" s="1"/>
      <c r="B46" s="1"/>
      <c r="C46" s="2">
        <v>2019</v>
      </c>
      <c r="D46" s="117">
        <f>SUM(E46:J46)+SUM('57_samb (2)'!D46:J46)</f>
        <v>95</v>
      </c>
      <c r="E46" s="75">
        <v>0</v>
      </c>
      <c r="F46" s="117">
        <v>0</v>
      </c>
      <c r="G46" s="117">
        <v>0</v>
      </c>
      <c r="H46" s="121">
        <v>0</v>
      </c>
      <c r="I46" s="121">
        <v>0</v>
      </c>
      <c r="J46" s="121">
        <v>0</v>
      </c>
    </row>
    <row r="47" spans="1:18" s="23" customFormat="1" ht="15" customHeight="1">
      <c r="A47" s="1"/>
      <c r="B47" s="1"/>
      <c r="C47" s="2">
        <v>2020</v>
      </c>
      <c r="D47" s="76">
        <f>SUM(E47:J47)+SUM('57_samb (2)'!D47:J47)</f>
        <v>44</v>
      </c>
      <c r="E47" s="117">
        <v>0</v>
      </c>
      <c r="F47" s="117">
        <v>0</v>
      </c>
      <c r="G47" s="117">
        <v>0</v>
      </c>
      <c r="H47" s="121">
        <v>0</v>
      </c>
      <c r="I47" s="76">
        <v>0</v>
      </c>
      <c r="J47" s="76">
        <v>0</v>
      </c>
    </row>
    <row r="48" spans="1:18" s="23" customFormat="1" ht="8.15" customHeight="1">
      <c r="A48" s="1"/>
      <c r="B48" s="1"/>
      <c r="C48" s="2"/>
      <c r="D48" s="117"/>
      <c r="E48" s="76"/>
      <c r="F48" s="117"/>
      <c r="G48" s="75"/>
      <c r="H48" s="121"/>
      <c r="I48" s="121"/>
      <c r="J48" s="121"/>
      <c r="K48" s="25"/>
      <c r="L48" s="25"/>
      <c r="M48" s="25"/>
      <c r="N48" s="25"/>
      <c r="O48" s="25"/>
      <c r="P48" s="26"/>
      <c r="Q48" s="26"/>
      <c r="R48" s="26"/>
    </row>
    <row r="49" spans="1:10" s="23" customFormat="1" ht="15" customHeight="1">
      <c r="A49" s="29" t="s">
        <v>322</v>
      </c>
      <c r="B49" s="1"/>
      <c r="C49" s="2">
        <v>2018</v>
      </c>
      <c r="D49" s="117">
        <f>SUM(E49:J49)+SUM('57_samb (2)'!D49:J49)</f>
        <v>23</v>
      </c>
      <c r="E49" s="76">
        <v>1</v>
      </c>
      <c r="F49" s="117">
        <v>0</v>
      </c>
      <c r="G49" s="75">
        <v>0</v>
      </c>
      <c r="H49" s="121">
        <v>0</v>
      </c>
      <c r="I49" s="121">
        <v>0</v>
      </c>
      <c r="J49" s="121">
        <v>0</v>
      </c>
    </row>
    <row r="50" spans="1:10" s="23" customFormat="1" ht="15" customHeight="1">
      <c r="A50" s="1"/>
      <c r="B50" s="1"/>
      <c r="C50" s="2">
        <v>2019</v>
      </c>
      <c r="D50" s="117">
        <f>SUM(E50:J50)+SUM('57_samb (2)'!D50:J50)</f>
        <v>63</v>
      </c>
      <c r="E50" s="75">
        <v>2</v>
      </c>
      <c r="F50" s="117">
        <v>0</v>
      </c>
      <c r="G50" s="117">
        <v>0</v>
      </c>
      <c r="H50" s="121">
        <v>0</v>
      </c>
      <c r="I50" s="121">
        <v>0</v>
      </c>
      <c r="J50" s="121">
        <v>0</v>
      </c>
    </row>
    <row r="51" spans="1:10" s="23" customFormat="1" ht="15" customHeight="1">
      <c r="A51" s="1"/>
      <c r="B51" s="1"/>
      <c r="C51" s="2">
        <v>2020</v>
      </c>
      <c r="D51" s="121">
        <f>SUM(E51:J51)+SUM('57_samb (2)'!D51:J51)</f>
        <v>41</v>
      </c>
      <c r="E51" s="121">
        <v>5</v>
      </c>
      <c r="F51" s="121">
        <v>1</v>
      </c>
      <c r="G51" s="121">
        <v>1</v>
      </c>
      <c r="H51" s="121">
        <v>0</v>
      </c>
      <c r="I51" s="121">
        <v>0</v>
      </c>
      <c r="J51" s="121">
        <v>0</v>
      </c>
    </row>
    <row r="52" spans="1:10" s="23" customFormat="1" ht="8.15" customHeight="1">
      <c r="A52" s="1"/>
      <c r="C52" s="2"/>
      <c r="D52" s="117"/>
      <c r="E52" s="76"/>
      <c r="F52" s="76"/>
      <c r="G52" s="121"/>
      <c r="H52" s="121"/>
      <c r="I52" s="121"/>
      <c r="J52" s="121"/>
    </row>
    <row r="53" spans="1:10" s="23" customFormat="1" ht="16.5" customHeight="1">
      <c r="A53" s="29" t="s">
        <v>323</v>
      </c>
      <c r="C53" s="2">
        <v>2018</v>
      </c>
      <c r="D53" s="121">
        <f>SUM(E53:J53)+SUM('57_samb (2)'!D53:J53)</f>
        <v>14</v>
      </c>
      <c r="E53" s="121">
        <v>0</v>
      </c>
      <c r="F53" s="121">
        <v>0</v>
      </c>
      <c r="G53" s="121">
        <v>0</v>
      </c>
      <c r="H53" s="121">
        <v>0</v>
      </c>
      <c r="I53" s="121">
        <v>0</v>
      </c>
      <c r="J53" s="121">
        <v>0</v>
      </c>
    </row>
    <row r="54" spans="1:10" s="23" customFormat="1" ht="15" customHeight="1">
      <c r="A54" s="1"/>
      <c r="C54" s="2">
        <v>2019</v>
      </c>
      <c r="D54" s="121">
        <f>SUM(E54:J54)+SUM('57_samb (2)'!D54:J54)</f>
        <v>23</v>
      </c>
      <c r="E54" s="121">
        <v>0</v>
      </c>
      <c r="F54" s="121">
        <v>0</v>
      </c>
      <c r="G54" s="121">
        <v>0</v>
      </c>
      <c r="H54" s="121">
        <v>0</v>
      </c>
      <c r="I54" s="121">
        <v>0</v>
      </c>
      <c r="J54" s="121">
        <v>0</v>
      </c>
    </row>
    <row r="55" spans="1:10" s="23" customFormat="1" ht="15" customHeight="1">
      <c r="A55" s="1"/>
      <c r="B55" s="38"/>
      <c r="C55" s="2">
        <v>2020</v>
      </c>
      <c r="D55" s="75">
        <f>SUM(E55:J55)+SUM('57_samb (2)'!D55:J55)</f>
        <v>10</v>
      </c>
      <c r="E55" s="121">
        <v>0</v>
      </c>
      <c r="F55" s="121">
        <v>0</v>
      </c>
      <c r="G55" s="121">
        <v>0</v>
      </c>
      <c r="H55" s="121">
        <v>0</v>
      </c>
      <c r="I55" s="121">
        <v>0</v>
      </c>
      <c r="J55" s="121">
        <v>0</v>
      </c>
    </row>
    <row r="56" spans="1:10" s="23" customFormat="1" ht="8.15" customHeight="1">
      <c r="A56" s="1"/>
      <c r="B56" s="39"/>
      <c r="C56" s="2"/>
      <c r="D56" s="117"/>
      <c r="E56" s="76"/>
      <c r="F56" s="117"/>
      <c r="G56" s="121"/>
      <c r="H56" s="121"/>
      <c r="I56" s="121"/>
      <c r="J56" s="121"/>
    </row>
    <row r="57" spans="1:10" s="23" customFormat="1" ht="15" customHeight="1">
      <c r="A57" s="29" t="s">
        <v>324</v>
      </c>
      <c r="B57" s="39"/>
      <c r="C57" s="2">
        <v>2018</v>
      </c>
      <c r="D57" s="121">
        <f>SUM(E57:J57)+SUM('57_samb (2)'!D57:J57)</f>
        <v>45</v>
      </c>
      <c r="E57" s="121">
        <v>0</v>
      </c>
      <c r="F57" s="121">
        <v>0</v>
      </c>
      <c r="G57" s="121">
        <v>0</v>
      </c>
      <c r="H57" s="121">
        <v>0</v>
      </c>
      <c r="I57" s="121">
        <v>0</v>
      </c>
      <c r="J57" s="121">
        <v>0</v>
      </c>
    </row>
    <row r="58" spans="1:10" s="23" customFormat="1" ht="15" customHeight="1">
      <c r="C58" s="41">
        <v>2019</v>
      </c>
      <c r="D58" s="121">
        <f>SUM(E58:J58)+SUM('57_samb (2)'!D58:J58)</f>
        <v>108</v>
      </c>
      <c r="E58" s="121">
        <v>0</v>
      </c>
      <c r="F58" s="121">
        <v>0</v>
      </c>
      <c r="G58" s="121">
        <v>0</v>
      </c>
      <c r="H58" s="121">
        <v>0</v>
      </c>
      <c r="I58" s="121">
        <v>0</v>
      </c>
      <c r="J58" s="121">
        <v>0</v>
      </c>
    </row>
    <row r="59" spans="1:10" s="23" customFormat="1" ht="15" customHeight="1">
      <c r="C59" s="41">
        <v>2020</v>
      </c>
      <c r="D59" s="121">
        <f>SUM(E59:J59)+SUM('57_samb (2)'!D59:J59)</f>
        <v>127</v>
      </c>
      <c r="E59" s="121">
        <v>0</v>
      </c>
      <c r="F59" s="121">
        <v>0</v>
      </c>
      <c r="G59" s="121">
        <v>0</v>
      </c>
      <c r="H59" s="121">
        <v>0</v>
      </c>
      <c r="I59" s="121">
        <v>0</v>
      </c>
      <c r="J59" s="121">
        <v>0</v>
      </c>
    </row>
    <row r="60" spans="1:10" s="23" customFormat="1" ht="8.15" customHeight="1">
      <c r="A60" s="1"/>
      <c r="C60" s="207"/>
      <c r="D60" s="121"/>
      <c r="E60" s="76"/>
      <c r="F60" s="76"/>
      <c r="G60" s="121"/>
      <c r="H60" s="121"/>
      <c r="I60" s="121"/>
      <c r="J60" s="121"/>
    </row>
    <row r="61" spans="1:10" s="23" customFormat="1" ht="16.5" customHeight="1">
      <c r="A61" s="29" t="s">
        <v>325</v>
      </c>
      <c r="C61" s="41">
        <v>2018</v>
      </c>
      <c r="D61" s="121">
        <f>SUM(E61:J61)+SUM('57_samb (2)'!D61:J61)</f>
        <v>15</v>
      </c>
      <c r="E61" s="121">
        <v>0</v>
      </c>
      <c r="F61" s="121">
        <v>0</v>
      </c>
      <c r="G61" s="121">
        <v>0</v>
      </c>
      <c r="H61" s="121">
        <v>0</v>
      </c>
      <c r="I61" s="121">
        <v>0</v>
      </c>
      <c r="J61" s="121">
        <v>0</v>
      </c>
    </row>
    <row r="62" spans="1:10" s="23" customFormat="1" ht="15" customHeight="1">
      <c r="A62" s="1"/>
      <c r="C62" s="2">
        <v>2019</v>
      </c>
      <c r="D62" s="121">
        <f>SUM(E62:J62)+SUM('57_samb (2)'!D62:J62)</f>
        <v>25</v>
      </c>
      <c r="E62" s="121">
        <v>0</v>
      </c>
      <c r="F62" s="121">
        <v>0</v>
      </c>
      <c r="G62" s="121">
        <v>0</v>
      </c>
      <c r="H62" s="121">
        <v>0</v>
      </c>
      <c r="I62" s="121">
        <v>0</v>
      </c>
      <c r="J62" s="121">
        <v>0</v>
      </c>
    </row>
    <row r="63" spans="1:10" s="40" customFormat="1" ht="15" customHeight="1">
      <c r="A63" s="39"/>
      <c r="B63" s="133"/>
      <c r="C63" s="2">
        <v>2020</v>
      </c>
      <c r="D63" s="75">
        <f>SUM(E63:J63)+SUM('57_samb (2)'!D63:J63)</f>
        <v>25</v>
      </c>
      <c r="E63" s="77">
        <v>0</v>
      </c>
      <c r="F63" s="77">
        <v>0</v>
      </c>
      <c r="G63" s="77">
        <v>0</v>
      </c>
      <c r="H63" s="77">
        <v>0</v>
      </c>
      <c r="I63" s="77">
        <v>0</v>
      </c>
      <c r="J63" s="77">
        <v>0</v>
      </c>
    </row>
    <row r="64" spans="1:10" s="23" customFormat="1" ht="8.15" customHeight="1">
      <c r="A64" s="1"/>
      <c r="B64" s="39"/>
      <c r="C64" s="2"/>
      <c r="D64" s="75"/>
      <c r="E64" s="76"/>
      <c r="F64" s="75"/>
      <c r="G64" s="77"/>
      <c r="H64" s="77"/>
      <c r="I64" s="77"/>
      <c r="J64" s="77"/>
    </row>
    <row r="65" spans="1:11" s="40" customFormat="1" ht="15" customHeight="1">
      <c r="A65" s="29" t="s">
        <v>326</v>
      </c>
      <c r="B65" s="39"/>
      <c r="C65" s="41">
        <v>2018</v>
      </c>
      <c r="D65" s="77">
        <f>SUM(E65:J65)+SUM('57_samb (2)'!D65:J65)</f>
        <v>14</v>
      </c>
      <c r="E65" s="77">
        <v>0</v>
      </c>
      <c r="F65" s="77">
        <v>0</v>
      </c>
      <c r="G65" s="77">
        <v>0</v>
      </c>
      <c r="H65" s="77">
        <v>0</v>
      </c>
      <c r="I65" s="77">
        <v>0</v>
      </c>
      <c r="J65" s="77">
        <v>0</v>
      </c>
    </row>
    <row r="66" spans="1:11" s="40" customFormat="1" ht="15" customHeight="1">
      <c r="C66" s="2">
        <v>2019</v>
      </c>
      <c r="D66" s="77">
        <f>SUM(E66:J66)+SUM('57_samb (2)'!D66:J66)</f>
        <v>24</v>
      </c>
      <c r="E66" s="77">
        <v>0</v>
      </c>
      <c r="F66" s="77">
        <v>0</v>
      </c>
      <c r="G66" s="77">
        <v>0</v>
      </c>
      <c r="H66" s="77">
        <v>0</v>
      </c>
      <c r="I66" s="77">
        <v>0</v>
      </c>
      <c r="J66" s="77">
        <v>0</v>
      </c>
    </row>
    <row r="67" spans="1:11" s="40" customFormat="1" ht="15" customHeight="1">
      <c r="C67" s="2">
        <v>2020</v>
      </c>
      <c r="D67" s="77">
        <f>SUM(E67:J67)+SUM('57_samb (2)'!D67:J67)</f>
        <v>7</v>
      </c>
      <c r="E67" s="77">
        <v>2</v>
      </c>
      <c r="F67" s="77">
        <v>0</v>
      </c>
      <c r="G67" s="77">
        <v>0</v>
      </c>
      <c r="H67" s="77">
        <v>0</v>
      </c>
      <c r="I67" s="77">
        <v>0</v>
      </c>
      <c r="J67" s="77">
        <v>0</v>
      </c>
    </row>
    <row r="68" spans="1:11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1" ht="15" customHeight="1">
      <c r="H69" s="197"/>
      <c r="I69" s="197"/>
      <c r="J69" s="197"/>
      <c r="K69" s="24" t="s">
        <v>9</v>
      </c>
    </row>
    <row r="70" spans="1:11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4" orientation="portrait" r:id="rId1"/>
  <ignoredErrors>
    <ignoredError sqref="D1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I58"/>
  <sheetViews>
    <sheetView view="pageBreakPreview" zoomScale="80" zoomScaleNormal="100" zoomScaleSheetLayoutView="80" workbookViewId="0">
      <selection activeCell="Q13" sqref="Q13"/>
    </sheetView>
  </sheetViews>
  <sheetFormatPr defaultColWidth="9.1796875" defaultRowHeight="15" customHeight="1"/>
  <cols>
    <col min="1" max="1" width="11.08984375" style="1" customWidth="1"/>
    <col min="2" max="2" width="20.54296875" style="1" customWidth="1"/>
    <col min="3" max="3" width="19.54296875" style="2" customWidth="1"/>
    <col min="4" max="4" width="25.26953125" style="3" customWidth="1"/>
    <col min="5" max="5" width="26.26953125" style="3" customWidth="1"/>
    <col min="6" max="6" width="32.08984375" style="3" customWidth="1"/>
    <col min="7" max="7" width="0.453125" style="1" customWidth="1"/>
    <col min="8" max="16384" width="9.1796875" style="1"/>
  </cols>
  <sheetData>
    <row r="1" spans="1:18" ht="8.15" customHeight="1"/>
    <row r="2" spans="1:18" s="495" customFormat="1" ht="17" customHeight="1">
      <c r="A2" s="494" t="s">
        <v>380</v>
      </c>
      <c r="B2" s="523" t="s">
        <v>382</v>
      </c>
      <c r="C2" s="523"/>
      <c r="D2" s="523"/>
      <c r="E2" s="523"/>
      <c r="F2" s="523"/>
      <c r="G2" s="523"/>
    </row>
    <row r="3" spans="1:18" s="495" customFormat="1" ht="16" customHeight="1">
      <c r="A3" s="497" t="s">
        <v>435</v>
      </c>
      <c r="B3" s="522"/>
      <c r="C3" s="522"/>
      <c r="D3" s="522"/>
      <c r="E3" s="522"/>
      <c r="F3" s="522"/>
      <c r="G3" s="522"/>
    </row>
    <row r="4" spans="1:18" ht="16" thickBot="1">
      <c r="A4" s="44"/>
      <c r="B4" s="44"/>
      <c r="C4" s="454"/>
      <c r="D4" s="458"/>
      <c r="E4" s="458"/>
      <c r="F4" s="458"/>
      <c r="G4" s="176"/>
    </row>
    <row r="5" spans="1:18" s="13" customFormat="1" ht="8.15" customHeight="1">
      <c r="A5" s="319"/>
      <c r="B5" s="319"/>
      <c r="C5" s="320"/>
      <c r="D5" s="321"/>
      <c r="E5" s="321"/>
      <c r="F5" s="321"/>
      <c r="G5" s="170"/>
    </row>
    <row r="6" spans="1:18" s="13" customFormat="1" ht="15" customHeight="1">
      <c r="A6" s="322" t="s">
        <v>298</v>
      </c>
      <c r="B6" s="322"/>
      <c r="C6" s="323" t="s">
        <v>3</v>
      </c>
      <c r="D6" s="324" t="s">
        <v>221</v>
      </c>
      <c r="E6" s="324" t="s">
        <v>346</v>
      </c>
      <c r="F6" s="324" t="s">
        <v>347</v>
      </c>
      <c r="G6" s="169"/>
      <c r="H6" s="12"/>
      <c r="M6" s="14"/>
    </row>
    <row r="7" spans="1:18" s="13" customFormat="1" ht="15" customHeight="1">
      <c r="A7" s="325" t="s">
        <v>349</v>
      </c>
      <c r="B7" s="326"/>
      <c r="C7" s="327" t="s">
        <v>5</v>
      </c>
      <c r="D7" s="324" t="s">
        <v>220</v>
      </c>
      <c r="E7" s="321" t="s">
        <v>344</v>
      </c>
      <c r="F7" s="321" t="s">
        <v>345</v>
      </c>
      <c r="G7" s="169"/>
      <c r="H7" s="12"/>
    </row>
    <row r="8" spans="1:18" s="13" customFormat="1" ht="15" customHeight="1">
      <c r="A8" s="328"/>
      <c r="B8" s="326"/>
      <c r="C8" s="327"/>
      <c r="D8" s="321" t="s">
        <v>6</v>
      </c>
      <c r="E8" s="321"/>
      <c r="F8" s="321"/>
      <c r="G8" s="316"/>
      <c r="H8" s="12"/>
    </row>
    <row r="9" spans="1:18" s="13" customFormat="1" ht="15" customHeight="1">
      <c r="A9" s="328"/>
      <c r="B9" s="326"/>
      <c r="C9" s="327"/>
      <c r="D9" s="321" t="s">
        <v>7</v>
      </c>
      <c r="E9" s="321"/>
      <c r="F9" s="321"/>
      <c r="G9" s="316"/>
      <c r="H9" s="12"/>
    </row>
    <row r="10" spans="1:18" s="13" customFormat="1" ht="8.15" customHeight="1" thickBot="1">
      <c r="A10" s="428"/>
      <c r="B10" s="428"/>
      <c r="C10" s="459"/>
      <c r="D10" s="460"/>
      <c r="E10" s="460"/>
      <c r="F10" s="460"/>
      <c r="G10" s="316"/>
      <c r="H10" s="12"/>
    </row>
    <row r="11" spans="1:18" ht="8.15" customHeight="1">
      <c r="A11" s="15"/>
      <c r="B11" s="15"/>
      <c r="C11" s="16"/>
      <c r="D11" s="17"/>
      <c r="E11" s="17"/>
      <c r="F11" s="17"/>
      <c r="G11" s="17"/>
    </row>
    <row r="12" spans="1:18" s="23" customFormat="1" ht="15" customHeight="1">
      <c r="A12" s="524" t="s">
        <v>313</v>
      </c>
      <c r="B12" s="524"/>
      <c r="C12" s="2">
        <v>2018</v>
      </c>
      <c r="D12" s="27">
        <v>1</v>
      </c>
      <c r="E12" s="27">
        <v>2</v>
      </c>
      <c r="F12" s="54">
        <v>4</v>
      </c>
      <c r="I12" s="25"/>
      <c r="J12" s="25"/>
      <c r="K12" s="25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42"/>
      <c r="B13" s="1"/>
      <c r="C13" s="2">
        <v>2019</v>
      </c>
      <c r="D13" s="27">
        <v>1</v>
      </c>
      <c r="E13" s="27">
        <v>2</v>
      </c>
      <c r="F13" s="54">
        <v>2</v>
      </c>
      <c r="G13" s="26"/>
      <c r="I13" s="25"/>
      <c r="J13" s="25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42"/>
      <c r="B14" s="1"/>
      <c r="C14" s="2">
        <v>2020</v>
      </c>
      <c r="D14" s="27">
        <v>1</v>
      </c>
      <c r="E14" s="27">
        <v>2</v>
      </c>
      <c r="F14" s="54">
        <v>2</v>
      </c>
      <c r="I14" s="25"/>
      <c r="J14" s="25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8.15" customHeight="1">
      <c r="A15" s="42"/>
      <c r="B15" s="1"/>
      <c r="C15" s="2"/>
      <c r="D15" s="27"/>
      <c r="E15" s="25"/>
      <c r="F15" s="314"/>
      <c r="G15" s="22"/>
      <c r="I15" s="25"/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42" t="s">
        <v>315</v>
      </c>
      <c r="B16" s="1"/>
      <c r="C16" s="2">
        <v>2018</v>
      </c>
      <c r="D16" s="76" t="s">
        <v>0</v>
      </c>
      <c r="E16" s="27">
        <v>5</v>
      </c>
      <c r="F16" s="315">
        <v>8</v>
      </c>
      <c r="I16" s="25"/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42"/>
      <c r="B17" s="1"/>
      <c r="C17" s="2">
        <v>2019</v>
      </c>
      <c r="D17" s="27">
        <v>1</v>
      </c>
      <c r="E17" s="27">
        <v>5</v>
      </c>
      <c r="F17" s="315">
        <v>8</v>
      </c>
      <c r="G17" s="26"/>
    </row>
    <row r="18" spans="1:18" s="23" customFormat="1" ht="15" customHeight="1">
      <c r="A18" s="42"/>
      <c r="B18" s="1"/>
      <c r="C18" s="2">
        <v>2020</v>
      </c>
      <c r="D18" s="27">
        <v>1</v>
      </c>
      <c r="E18" s="27">
        <v>5</v>
      </c>
      <c r="F18" s="315">
        <v>8</v>
      </c>
    </row>
    <row r="19" spans="1:18" s="23" customFormat="1" ht="8.15" customHeight="1">
      <c r="A19" s="1"/>
      <c r="B19" s="1"/>
      <c r="C19" s="2"/>
      <c r="D19" s="27"/>
      <c r="E19" s="25"/>
      <c r="F19" s="27"/>
      <c r="G19" s="22"/>
      <c r="I19" s="25"/>
      <c r="J19" s="25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29" t="s">
        <v>317</v>
      </c>
      <c r="B20" s="1"/>
      <c r="C20" s="2">
        <v>2018</v>
      </c>
      <c r="D20" s="27">
        <v>1</v>
      </c>
      <c r="E20" s="27">
        <v>2</v>
      </c>
      <c r="F20" s="314">
        <v>2</v>
      </c>
    </row>
    <row r="21" spans="1:18" s="23" customFormat="1" ht="15" customHeight="1">
      <c r="A21" s="1"/>
      <c r="B21" s="1"/>
      <c r="C21" s="2">
        <v>2019</v>
      </c>
      <c r="D21" s="27">
        <v>1</v>
      </c>
      <c r="E21" s="27">
        <v>2</v>
      </c>
      <c r="F21" s="314">
        <v>2</v>
      </c>
      <c r="G21" s="26"/>
    </row>
    <row r="22" spans="1:18" s="23" customFormat="1" ht="15" customHeight="1">
      <c r="A22" s="1"/>
      <c r="B22" s="1"/>
      <c r="C22" s="2">
        <v>2020</v>
      </c>
      <c r="D22" s="27">
        <v>1</v>
      </c>
      <c r="E22" s="27">
        <v>2</v>
      </c>
      <c r="F22" s="314">
        <v>2</v>
      </c>
    </row>
    <row r="23" spans="1:18" s="23" customFormat="1" ht="8.15" customHeight="1">
      <c r="A23" s="1"/>
      <c r="B23" s="1"/>
      <c r="C23" s="2"/>
      <c r="D23" s="27"/>
      <c r="E23" s="25"/>
      <c r="F23" s="27"/>
      <c r="G23" s="22"/>
      <c r="I23" s="25"/>
      <c r="J23" s="25"/>
      <c r="K23" s="25"/>
      <c r="L23" s="25"/>
      <c r="M23" s="25"/>
      <c r="N23" s="25"/>
      <c r="O23" s="25"/>
      <c r="P23" s="26"/>
      <c r="Q23" s="26"/>
      <c r="R23" s="26"/>
    </row>
    <row r="24" spans="1:18" s="23" customFormat="1" ht="15" customHeight="1">
      <c r="A24" s="29" t="s">
        <v>318</v>
      </c>
      <c r="B24" s="1"/>
      <c r="C24" s="2">
        <v>2018</v>
      </c>
      <c r="D24" s="27">
        <v>1</v>
      </c>
      <c r="E24" s="33">
        <v>1</v>
      </c>
      <c r="F24" s="314" t="s">
        <v>0</v>
      </c>
    </row>
    <row r="25" spans="1:18" s="23" customFormat="1" ht="15" customHeight="1">
      <c r="A25" s="1"/>
      <c r="B25" s="1"/>
      <c r="C25" s="2">
        <v>2019</v>
      </c>
      <c r="D25" s="27">
        <v>1</v>
      </c>
      <c r="E25" s="33">
        <v>1</v>
      </c>
      <c r="F25" s="314" t="s">
        <v>0</v>
      </c>
      <c r="G25" s="26"/>
    </row>
    <row r="26" spans="1:18" s="23" customFormat="1" ht="15" customHeight="1">
      <c r="A26" s="1"/>
      <c r="B26" s="1"/>
      <c r="C26" s="2">
        <v>2020</v>
      </c>
      <c r="D26" s="27">
        <v>1</v>
      </c>
      <c r="E26" s="33">
        <v>1</v>
      </c>
      <c r="F26" s="314" t="s">
        <v>0</v>
      </c>
    </row>
    <row r="27" spans="1:18" s="23" customFormat="1" ht="8.15" customHeight="1">
      <c r="A27" s="1"/>
      <c r="B27" s="1"/>
      <c r="C27" s="2"/>
      <c r="D27" s="27"/>
      <c r="E27" s="25"/>
      <c r="F27" s="27"/>
      <c r="G27" s="22"/>
      <c r="I27" s="25"/>
      <c r="J27" s="25"/>
      <c r="K27" s="25"/>
      <c r="L27" s="25"/>
      <c r="M27" s="25"/>
      <c r="N27" s="25"/>
      <c r="O27" s="25"/>
      <c r="P27" s="26"/>
      <c r="Q27" s="26"/>
      <c r="R27" s="26"/>
    </row>
    <row r="28" spans="1:18" s="23" customFormat="1" ht="15" customHeight="1">
      <c r="A28" s="29" t="s">
        <v>320</v>
      </c>
      <c r="B28" s="1"/>
      <c r="C28" s="2">
        <v>2018</v>
      </c>
      <c r="D28" s="27">
        <v>1</v>
      </c>
      <c r="E28" s="27">
        <v>5</v>
      </c>
      <c r="F28" s="314">
        <v>8</v>
      </c>
    </row>
    <row r="29" spans="1:18" s="23" customFormat="1" ht="15" customHeight="1">
      <c r="A29" s="1"/>
      <c r="B29" s="1"/>
      <c r="C29" s="2">
        <v>2019</v>
      </c>
      <c r="D29" s="27">
        <v>1</v>
      </c>
      <c r="E29" s="27">
        <v>5</v>
      </c>
      <c r="F29" s="314">
        <v>8</v>
      </c>
      <c r="G29" s="26"/>
    </row>
    <row r="30" spans="1:18" s="23" customFormat="1" ht="15" customHeight="1">
      <c r="A30" s="1"/>
      <c r="B30" s="1"/>
      <c r="C30" s="2">
        <v>2020</v>
      </c>
      <c r="D30" s="27">
        <v>1</v>
      </c>
      <c r="E30" s="27">
        <v>5</v>
      </c>
      <c r="F30" s="314">
        <v>8</v>
      </c>
      <c r="G30" s="1"/>
    </row>
    <row r="31" spans="1:18" s="23" customFormat="1" ht="8.15" customHeight="1">
      <c r="A31" s="1"/>
      <c r="B31" s="1"/>
      <c r="C31" s="2"/>
      <c r="D31" s="27"/>
      <c r="E31" s="25"/>
      <c r="F31" s="27"/>
      <c r="G31" s="22"/>
      <c r="I31" s="25"/>
      <c r="J31" s="25"/>
      <c r="K31" s="25"/>
      <c r="L31" s="25"/>
      <c r="M31" s="25"/>
      <c r="N31" s="25"/>
      <c r="O31" s="25"/>
      <c r="P31" s="26"/>
      <c r="Q31" s="26"/>
      <c r="R31" s="26"/>
    </row>
    <row r="32" spans="1:18" s="23" customFormat="1" ht="15" customHeight="1">
      <c r="A32" s="29" t="s">
        <v>322</v>
      </c>
      <c r="B32" s="1"/>
      <c r="C32" s="2">
        <v>2018</v>
      </c>
      <c r="D32" s="27">
        <v>1</v>
      </c>
      <c r="E32" s="27">
        <v>1</v>
      </c>
      <c r="F32" s="314">
        <v>2</v>
      </c>
    </row>
    <row r="33" spans="1:1179" s="23" customFormat="1" ht="15" customHeight="1">
      <c r="A33" s="1"/>
      <c r="B33" s="1"/>
      <c r="C33" s="2">
        <v>2019</v>
      </c>
      <c r="D33" s="27">
        <v>1</v>
      </c>
      <c r="E33" s="27">
        <v>2</v>
      </c>
      <c r="F33" s="314">
        <v>1</v>
      </c>
      <c r="G33" s="26"/>
    </row>
    <row r="34" spans="1:1179" s="23" customFormat="1" ht="15" customHeight="1">
      <c r="A34" s="1"/>
      <c r="B34" s="1"/>
      <c r="C34" s="2">
        <v>2020</v>
      </c>
      <c r="D34" s="27">
        <v>1</v>
      </c>
      <c r="E34" s="27">
        <v>2</v>
      </c>
      <c r="F34" s="314">
        <v>1</v>
      </c>
      <c r="G34" s="1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  <c r="EL34" s="40"/>
      <c r="EM34" s="40"/>
      <c r="EN34" s="40"/>
      <c r="EO34" s="40"/>
      <c r="EP34" s="40"/>
      <c r="EQ34" s="40"/>
      <c r="ER34" s="40"/>
      <c r="ES34" s="40"/>
      <c r="ET34" s="40"/>
      <c r="EU34" s="40"/>
      <c r="EV34" s="40"/>
      <c r="EW34" s="40"/>
      <c r="EX34" s="40"/>
      <c r="EY34" s="40"/>
      <c r="EZ34" s="40"/>
      <c r="FA34" s="40"/>
      <c r="FB34" s="40"/>
      <c r="FC34" s="40"/>
      <c r="FD34" s="40"/>
      <c r="FE34" s="40"/>
      <c r="FF34" s="40"/>
      <c r="FG34" s="40"/>
      <c r="FH34" s="40"/>
      <c r="FI34" s="40"/>
      <c r="FJ34" s="40"/>
      <c r="FK34" s="40"/>
      <c r="FL34" s="40"/>
      <c r="FM34" s="40"/>
      <c r="FN34" s="40"/>
      <c r="FO34" s="40"/>
      <c r="FP34" s="40"/>
      <c r="FQ34" s="40"/>
      <c r="FR34" s="40"/>
      <c r="FS34" s="40"/>
      <c r="FT34" s="40"/>
      <c r="FU34" s="40"/>
      <c r="FV34" s="40"/>
      <c r="FW34" s="40"/>
      <c r="FX34" s="40"/>
      <c r="FY34" s="40"/>
      <c r="FZ34" s="40"/>
      <c r="GA34" s="40"/>
      <c r="GB34" s="40"/>
      <c r="GC34" s="40"/>
      <c r="GD34" s="40"/>
      <c r="GE34" s="40"/>
      <c r="GF34" s="40"/>
      <c r="GG34" s="40"/>
      <c r="GH34" s="40"/>
      <c r="GI34" s="40"/>
      <c r="GJ34" s="40"/>
      <c r="GK34" s="40"/>
      <c r="GL34" s="40"/>
      <c r="GM34" s="40"/>
      <c r="GN34" s="40"/>
      <c r="GO34" s="40"/>
      <c r="GP34" s="40"/>
      <c r="GQ34" s="40"/>
      <c r="GR34" s="40"/>
      <c r="GS34" s="40"/>
      <c r="GT34" s="40"/>
      <c r="GU34" s="40"/>
      <c r="GV34" s="40"/>
      <c r="GW34" s="40"/>
      <c r="GX34" s="40"/>
      <c r="GY34" s="40"/>
      <c r="GZ34" s="40"/>
      <c r="HA34" s="40"/>
      <c r="HB34" s="40"/>
      <c r="HC34" s="40"/>
      <c r="HD34" s="40"/>
      <c r="HE34" s="40"/>
      <c r="HF34" s="40"/>
      <c r="HG34" s="40"/>
      <c r="HH34" s="40"/>
      <c r="HI34" s="40"/>
      <c r="HJ34" s="40"/>
      <c r="HK34" s="40"/>
      <c r="HL34" s="40"/>
      <c r="HM34" s="40"/>
      <c r="HN34" s="40"/>
      <c r="HO34" s="40"/>
      <c r="HP34" s="40"/>
      <c r="HQ34" s="40"/>
      <c r="HR34" s="40"/>
      <c r="HS34" s="40"/>
      <c r="HT34" s="40"/>
      <c r="HU34" s="40"/>
      <c r="HV34" s="40"/>
      <c r="HW34" s="40"/>
      <c r="HX34" s="40"/>
      <c r="HY34" s="40"/>
      <c r="HZ34" s="40"/>
      <c r="IA34" s="40"/>
      <c r="IB34" s="40"/>
      <c r="IC34" s="40"/>
      <c r="ID34" s="40"/>
      <c r="IE34" s="40"/>
      <c r="IF34" s="40"/>
      <c r="IG34" s="40"/>
      <c r="IH34" s="40"/>
      <c r="II34" s="40"/>
      <c r="IJ34" s="40"/>
      <c r="IK34" s="40"/>
      <c r="IL34" s="40"/>
      <c r="IM34" s="40"/>
      <c r="IN34" s="40"/>
      <c r="IO34" s="40"/>
      <c r="IP34" s="40"/>
      <c r="IQ34" s="40"/>
      <c r="IR34" s="40"/>
      <c r="IS34" s="40"/>
      <c r="IT34" s="40"/>
      <c r="IU34" s="40"/>
      <c r="IV34" s="40"/>
      <c r="IW34" s="40"/>
      <c r="IX34" s="40"/>
      <c r="IY34" s="40"/>
      <c r="IZ34" s="40"/>
      <c r="JA34" s="40"/>
      <c r="JB34" s="40"/>
      <c r="JC34" s="40"/>
      <c r="JD34" s="40"/>
      <c r="JE34" s="40"/>
      <c r="JF34" s="40"/>
      <c r="JG34" s="40"/>
      <c r="JH34" s="40"/>
      <c r="JI34" s="40"/>
      <c r="JJ34" s="40"/>
      <c r="JK34" s="40"/>
      <c r="JL34" s="40"/>
      <c r="JM34" s="40"/>
      <c r="JN34" s="40"/>
      <c r="JO34" s="40"/>
      <c r="JP34" s="40"/>
      <c r="JQ34" s="40"/>
      <c r="JR34" s="40"/>
      <c r="JS34" s="40"/>
      <c r="JT34" s="40"/>
      <c r="JU34" s="40"/>
      <c r="JV34" s="40"/>
      <c r="JW34" s="40"/>
      <c r="JX34" s="40"/>
      <c r="JY34" s="40"/>
      <c r="JZ34" s="40"/>
      <c r="KA34" s="40"/>
      <c r="KB34" s="40"/>
      <c r="KC34" s="40"/>
      <c r="KD34" s="40"/>
      <c r="KE34" s="40"/>
      <c r="KF34" s="40"/>
      <c r="KG34" s="40"/>
      <c r="KH34" s="40"/>
      <c r="KI34" s="40"/>
      <c r="KJ34" s="40"/>
      <c r="KK34" s="40"/>
      <c r="KL34" s="40"/>
      <c r="KM34" s="40"/>
      <c r="KN34" s="40"/>
      <c r="KO34" s="40"/>
      <c r="KP34" s="40"/>
      <c r="KQ34" s="40"/>
      <c r="KR34" s="40"/>
      <c r="KS34" s="40"/>
      <c r="KT34" s="40"/>
      <c r="KU34" s="40"/>
      <c r="KV34" s="40"/>
      <c r="KW34" s="40"/>
      <c r="KX34" s="40"/>
      <c r="KY34" s="40"/>
      <c r="KZ34" s="40"/>
      <c r="LA34" s="40"/>
      <c r="LB34" s="40"/>
      <c r="LC34" s="40"/>
      <c r="LD34" s="40"/>
      <c r="LE34" s="40"/>
      <c r="LF34" s="40"/>
      <c r="LG34" s="40"/>
      <c r="LH34" s="40"/>
      <c r="LI34" s="40"/>
      <c r="LJ34" s="40"/>
      <c r="LK34" s="40"/>
      <c r="LL34" s="40"/>
      <c r="LM34" s="40"/>
      <c r="LN34" s="40"/>
      <c r="LO34" s="40"/>
      <c r="LP34" s="40"/>
      <c r="LQ34" s="40"/>
      <c r="LR34" s="40"/>
      <c r="LS34" s="40"/>
      <c r="LT34" s="40"/>
      <c r="LU34" s="40"/>
      <c r="LV34" s="40"/>
      <c r="LW34" s="40"/>
      <c r="LX34" s="40"/>
      <c r="LY34" s="40"/>
      <c r="LZ34" s="40"/>
      <c r="MA34" s="40"/>
      <c r="MB34" s="40"/>
      <c r="MC34" s="40"/>
      <c r="MD34" s="40"/>
      <c r="ME34" s="40"/>
      <c r="MF34" s="40"/>
      <c r="MG34" s="40"/>
      <c r="MH34" s="40"/>
      <c r="MI34" s="40"/>
      <c r="MJ34" s="40"/>
      <c r="MK34" s="40"/>
      <c r="ML34" s="40"/>
      <c r="MM34" s="40"/>
      <c r="MN34" s="40"/>
      <c r="MO34" s="40"/>
      <c r="MP34" s="40"/>
      <c r="MQ34" s="40"/>
      <c r="MR34" s="40"/>
      <c r="MS34" s="40"/>
      <c r="MT34" s="40"/>
      <c r="MU34" s="40"/>
      <c r="MV34" s="40"/>
      <c r="MW34" s="40"/>
      <c r="MX34" s="40"/>
      <c r="MY34" s="40"/>
      <c r="MZ34" s="40"/>
      <c r="NA34" s="40"/>
      <c r="NB34" s="40"/>
      <c r="NC34" s="40"/>
      <c r="ND34" s="40"/>
      <c r="NE34" s="40"/>
      <c r="NF34" s="40"/>
      <c r="NG34" s="40"/>
      <c r="NH34" s="40"/>
      <c r="NI34" s="40"/>
      <c r="NJ34" s="40"/>
      <c r="NK34" s="40"/>
      <c r="NL34" s="40"/>
      <c r="NM34" s="40"/>
      <c r="NN34" s="40"/>
      <c r="NO34" s="40"/>
      <c r="NP34" s="40"/>
      <c r="NQ34" s="40"/>
      <c r="NR34" s="40"/>
      <c r="NS34" s="40"/>
      <c r="NT34" s="40"/>
      <c r="NU34" s="40"/>
      <c r="NV34" s="40"/>
      <c r="NW34" s="40"/>
      <c r="NX34" s="40"/>
      <c r="NY34" s="40"/>
      <c r="NZ34" s="40"/>
      <c r="OA34" s="40"/>
      <c r="OB34" s="40"/>
      <c r="OC34" s="40"/>
      <c r="OD34" s="40"/>
      <c r="OE34" s="40"/>
      <c r="OF34" s="40"/>
      <c r="OG34" s="40"/>
      <c r="OH34" s="40"/>
      <c r="OI34" s="40"/>
      <c r="OJ34" s="40"/>
      <c r="OK34" s="40"/>
      <c r="OL34" s="40"/>
      <c r="OM34" s="40"/>
      <c r="ON34" s="40"/>
      <c r="OO34" s="40"/>
      <c r="OP34" s="40"/>
      <c r="OQ34" s="40"/>
      <c r="OR34" s="40"/>
      <c r="OS34" s="40"/>
      <c r="OT34" s="40"/>
      <c r="OU34" s="40"/>
      <c r="OV34" s="40"/>
      <c r="OW34" s="40"/>
      <c r="OX34" s="40"/>
      <c r="OY34" s="40"/>
      <c r="OZ34" s="40"/>
      <c r="PA34" s="40"/>
      <c r="PB34" s="40"/>
      <c r="PC34" s="40"/>
      <c r="PD34" s="40"/>
      <c r="PE34" s="40"/>
      <c r="PF34" s="40"/>
      <c r="PG34" s="40"/>
      <c r="PH34" s="40"/>
      <c r="PI34" s="40"/>
      <c r="PJ34" s="40"/>
      <c r="PK34" s="40"/>
      <c r="PL34" s="40"/>
      <c r="PM34" s="40"/>
      <c r="PN34" s="40"/>
      <c r="PO34" s="40"/>
      <c r="PP34" s="40"/>
      <c r="PQ34" s="40"/>
      <c r="PR34" s="40"/>
      <c r="PS34" s="40"/>
      <c r="PT34" s="40"/>
      <c r="PU34" s="40"/>
      <c r="PV34" s="40"/>
      <c r="PW34" s="40"/>
      <c r="PX34" s="40"/>
      <c r="PY34" s="40"/>
      <c r="PZ34" s="40"/>
      <c r="QA34" s="40"/>
      <c r="QB34" s="40"/>
      <c r="QC34" s="40"/>
      <c r="QD34" s="40"/>
      <c r="QE34" s="40"/>
      <c r="QF34" s="40"/>
      <c r="QG34" s="40"/>
      <c r="QH34" s="40"/>
      <c r="QI34" s="40"/>
      <c r="QJ34" s="40"/>
      <c r="QK34" s="40"/>
      <c r="QL34" s="40"/>
      <c r="QM34" s="40"/>
      <c r="QN34" s="40"/>
      <c r="QO34" s="40"/>
      <c r="QP34" s="40"/>
      <c r="QQ34" s="40"/>
      <c r="QR34" s="40"/>
      <c r="QS34" s="40"/>
      <c r="QT34" s="40"/>
      <c r="QU34" s="40"/>
      <c r="QV34" s="40"/>
      <c r="QW34" s="40"/>
      <c r="QX34" s="40"/>
      <c r="QY34" s="40"/>
      <c r="QZ34" s="40"/>
      <c r="RA34" s="40"/>
      <c r="RB34" s="40"/>
      <c r="RC34" s="40"/>
      <c r="RD34" s="40"/>
      <c r="RE34" s="40"/>
      <c r="RF34" s="40"/>
      <c r="RG34" s="40"/>
      <c r="RH34" s="40"/>
      <c r="RI34" s="40"/>
      <c r="RJ34" s="40"/>
      <c r="RK34" s="40"/>
      <c r="RL34" s="40"/>
      <c r="RM34" s="40"/>
      <c r="RN34" s="40"/>
      <c r="RO34" s="40"/>
      <c r="RP34" s="40"/>
      <c r="RQ34" s="40"/>
      <c r="RR34" s="40"/>
      <c r="RS34" s="40"/>
      <c r="RT34" s="40"/>
      <c r="RU34" s="40"/>
      <c r="RV34" s="40"/>
      <c r="RW34" s="40"/>
      <c r="RX34" s="40"/>
      <c r="RY34" s="40"/>
      <c r="RZ34" s="40"/>
      <c r="SA34" s="40"/>
      <c r="SB34" s="40"/>
      <c r="SC34" s="40"/>
      <c r="SD34" s="40"/>
      <c r="SE34" s="40"/>
      <c r="SF34" s="40"/>
      <c r="SG34" s="40"/>
      <c r="SH34" s="40"/>
      <c r="SI34" s="40"/>
      <c r="SJ34" s="40"/>
      <c r="SK34" s="40"/>
      <c r="SL34" s="40"/>
      <c r="SM34" s="40"/>
      <c r="SN34" s="40"/>
      <c r="SO34" s="40"/>
      <c r="SP34" s="40"/>
      <c r="SQ34" s="40"/>
      <c r="SR34" s="40"/>
      <c r="SS34" s="40"/>
      <c r="ST34" s="40"/>
      <c r="SU34" s="40"/>
      <c r="SV34" s="40"/>
      <c r="SW34" s="40"/>
      <c r="SX34" s="40"/>
      <c r="SY34" s="40"/>
      <c r="SZ34" s="40"/>
      <c r="TA34" s="40"/>
      <c r="TB34" s="40"/>
      <c r="TC34" s="40"/>
      <c r="TD34" s="40"/>
      <c r="TE34" s="40"/>
      <c r="TF34" s="40"/>
      <c r="TG34" s="40"/>
      <c r="TH34" s="40"/>
      <c r="TI34" s="40"/>
      <c r="TJ34" s="40"/>
      <c r="TK34" s="40"/>
      <c r="TL34" s="40"/>
      <c r="TM34" s="40"/>
      <c r="TN34" s="40"/>
      <c r="TO34" s="40"/>
      <c r="TP34" s="40"/>
      <c r="TQ34" s="40"/>
      <c r="TR34" s="40"/>
      <c r="TS34" s="40"/>
      <c r="TT34" s="40"/>
      <c r="TU34" s="40"/>
      <c r="TV34" s="40"/>
      <c r="TW34" s="40"/>
      <c r="TX34" s="40"/>
      <c r="TY34" s="40"/>
      <c r="TZ34" s="40"/>
      <c r="UA34" s="40"/>
      <c r="UB34" s="40"/>
      <c r="UC34" s="40"/>
      <c r="UD34" s="40"/>
      <c r="UE34" s="40"/>
      <c r="UF34" s="40"/>
      <c r="UG34" s="40"/>
      <c r="UH34" s="40"/>
      <c r="UI34" s="40"/>
      <c r="UJ34" s="40"/>
      <c r="UK34" s="40"/>
      <c r="UL34" s="40"/>
      <c r="UM34" s="40"/>
      <c r="UN34" s="40"/>
      <c r="UO34" s="40"/>
      <c r="UP34" s="40"/>
      <c r="UQ34" s="40"/>
      <c r="UR34" s="40"/>
      <c r="US34" s="40"/>
      <c r="UT34" s="40"/>
      <c r="UU34" s="40"/>
      <c r="UV34" s="40"/>
      <c r="UW34" s="40"/>
      <c r="UX34" s="40"/>
      <c r="UY34" s="40"/>
      <c r="UZ34" s="40"/>
      <c r="VA34" s="40"/>
      <c r="VB34" s="40"/>
      <c r="VC34" s="40"/>
      <c r="VD34" s="40"/>
      <c r="VE34" s="40"/>
      <c r="VF34" s="40"/>
      <c r="VG34" s="40"/>
      <c r="VH34" s="40"/>
      <c r="VI34" s="40"/>
      <c r="VJ34" s="40"/>
      <c r="VK34" s="40"/>
      <c r="VL34" s="40"/>
      <c r="VM34" s="40"/>
      <c r="VN34" s="40"/>
      <c r="VO34" s="40"/>
      <c r="VP34" s="40"/>
      <c r="VQ34" s="40"/>
      <c r="VR34" s="40"/>
      <c r="VS34" s="40"/>
      <c r="VT34" s="40"/>
      <c r="VU34" s="40"/>
      <c r="VV34" s="40"/>
      <c r="VW34" s="40"/>
      <c r="VX34" s="40"/>
      <c r="VY34" s="40"/>
      <c r="VZ34" s="40"/>
      <c r="WA34" s="40"/>
      <c r="WB34" s="40"/>
      <c r="WC34" s="40"/>
      <c r="WD34" s="40"/>
      <c r="WE34" s="40"/>
      <c r="WF34" s="40"/>
      <c r="WG34" s="40"/>
      <c r="WH34" s="40"/>
      <c r="WI34" s="40"/>
      <c r="WJ34" s="40"/>
      <c r="WK34" s="40"/>
      <c r="WL34" s="40"/>
      <c r="WM34" s="40"/>
      <c r="WN34" s="40"/>
      <c r="WO34" s="40"/>
      <c r="WP34" s="40"/>
      <c r="WQ34" s="40"/>
      <c r="WR34" s="40"/>
      <c r="WS34" s="40"/>
      <c r="WT34" s="40"/>
      <c r="WU34" s="40"/>
      <c r="WV34" s="40"/>
      <c r="WW34" s="40"/>
      <c r="WX34" s="40"/>
      <c r="WY34" s="40"/>
      <c r="WZ34" s="40"/>
      <c r="XA34" s="40"/>
      <c r="XB34" s="40"/>
      <c r="XC34" s="40"/>
      <c r="XD34" s="40"/>
      <c r="XE34" s="40"/>
      <c r="XF34" s="40"/>
      <c r="XG34" s="40"/>
      <c r="XH34" s="40"/>
      <c r="XI34" s="40"/>
      <c r="XJ34" s="40"/>
      <c r="XK34" s="40"/>
      <c r="XL34" s="40"/>
      <c r="XM34" s="40"/>
      <c r="XN34" s="40"/>
      <c r="XO34" s="40"/>
      <c r="XP34" s="40"/>
      <c r="XQ34" s="40"/>
      <c r="XR34" s="40"/>
      <c r="XS34" s="40"/>
      <c r="XT34" s="40"/>
      <c r="XU34" s="40"/>
      <c r="XV34" s="40"/>
      <c r="XW34" s="40"/>
      <c r="XX34" s="40"/>
      <c r="XY34" s="40"/>
      <c r="XZ34" s="40"/>
      <c r="YA34" s="40"/>
      <c r="YB34" s="40"/>
      <c r="YC34" s="40"/>
      <c r="YD34" s="40"/>
      <c r="YE34" s="40"/>
      <c r="YF34" s="40"/>
      <c r="YG34" s="40"/>
      <c r="YH34" s="40"/>
      <c r="YI34" s="40"/>
      <c r="YJ34" s="40"/>
      <c r="YK34" s="40"/>
      <c r="YL34" s="40"/>
      <c r="YM34" s="40"/>
      <c r="YN34" s="40"/>
      <c r="YO34" s="40"/>
      <c r="YP34" s="40"/>
      <c r="YQ34" s="40"/>
      <c r="YR34" s="40"/>
      <c r="YS34" s="40"/>
      <c r="YT34" s="40"/>
      <c r="YU34" s="40"/>
      <c r="YV34" s="40"/>
      <c r="YW34" s="40"/>
      <c r="YX34" s="40"/>
      <c r="YY34" s="40"/>
      <c r="YZ34" s="40"/>
      <c r="ZA34" s="40"/>
      <c r="ZB34" s="40"/>
      <c r="ZC34" s="40"/>
      <c r="ZD34" s="40"/>
      <c r="ZE34" s="40"/>
      <c r="ZF34" s="40"/>
      <c r="ZG34" s="40"/>
      <c r="ZH34" s="40"/>
      <c r="ZI34" s="40"/>
      <c r="ZJ34" s="40"/>
      <c r="ZK34" s="40"/>
      <c r="ZL34" s="40"/>
      <c r="ZM34" s="40"/>
      <c r="ZN34" s="40"/>
      <c r="ZO34" s="40"/>
      <c r="ZP34" s="40"/>
      <c r="ZQ34" s="40"/>
      <c r="ZR34" s="40"/>
      <c r="ZS34" s="40"/>
      <c r="ZT34" s="40"/>
      <c r="ZU34" s="40"/>
      <c r="ZV34" s="40"/>
      <c r="ZW34" s="40"/>
      <c r="ZX34" s="40"/>
      <c r="ZY34" s="40"/>
      <c r="ZZ34" s="40"/>
      <c r="AAA34" s="40"/>
      <c r="AAB34" s="40"/>
      <c r="AAC34" s="40"/>
      <c r="AAD34" s="40"/>
      <c r="AAE34" s="40"/>
      <c r="AAF34" s="40"/>
      <c r="AAG34" s="40"/>
      <c r="AAH34" s="40"/>
      <c r="AAI34" s="40"/>
      <c r="AAJ34" s="40"/>
      <c r="AAK34" s="40"/>
      <c r="AAL34" s="40"/>
      <c r="AAM34" s="40"/>
      <c r="AAN34" s="40"/>
      <c r="AAO34" s="40"/>
      <c r="AAP34" s="40"/>
      <c r="AAQ34" s="40"/>
      <c r="AAR34" s="40"/>
      <c r="AAS34" s="40"/>
      <c r="AAT34" s="40"/>
      <c r="AAU34" s="40"/>
      <c r="AAV34" s="40"/>
      <c r="AAW34" s="40"/>
      <c r="AAX34" s="40"/>
      <c r="AAY34" s="40"/>
      <c r="AAZ34" s="40"/>
      <c r="ABA34" s="40"/>
      <c r="ABB34" s="40"/>
      <c r="ABC34" s="40"/>
      <c r="ABD34" s="40"/>
      <c r="ABE34" s="40"/>
      <c r="ABF34" s="40"/>
      <c r="ABG34" s="40"/>
      <c r="ABH34" s="40"/>
      <c r="ABI34" s="40"/>
      <c r="ABJ34" s="40"/>
      <c r="ABK34" s="40"/>
      <c r="ABL34" s="40"/>
      <c r="ABM34" s="40"/>
      <c r="ABN34" s="40"/>
      <c r="ABO34" s="40"/>
      <c r="ABP34" s="40"/>
      <c r="ABQ34" s="40"/>
      <c r="ABR34" s="40"/>
      <c r="ABS34" s="40"/>
      <c r="ABT34" s="40"/>
      <c r="ABU34" s="40"/>
      <c r="ABV34" s="40"/>
      <c r="ABW34" s="40"/>
      <c r="ABX34" s="40"/>
      <c r="ABY34" s="40"/>
      <c r="ABZ34" s="40"/>
      <c r="ACA34" s="40"/>
      <c r="ACB34" s="40"/>
      <c r="ACC34" s="40"/>
      <c r="ACD34" s="40"/>
      <c r="ACE34" s="40"/>
      <c r="ACF34" s="40"/>
      <c r="ACG34" s="40"/>
      <c r="ACH34" s="40"/>
      <c r="ACI34" s="40"/>
      <c r="ACJ34" s="40"/>
      <c r="ACK34" s="40"/>
      <c r="ACL34" s="40"/>
      <c r="ACM34" s="40"/>
      <c r="ACN34" s="40"/>
      <c r="ACO34" s="40"/>
      <c r="ACP34" s="40"/>
      <c r="ACQ34" s="40"/>
      <c r="ACR34" s="40"/>
      <c r="ACS34" s="40"/>
      <c r="ACT34" s="40"/>
      <c r="ACU34" s="40"/>
      <c r="ACV34" s="40"/>
      <c r="ACW34" s="40"/>
      <c r="ACX34" s="40"/>
      <c r="ACY34" s="40"/>
      <c r="ACZ34" s="40"/>
      <c r="ADA34" s="40"/>
      <c r="ADB34" s="40"/>
      <c r="ADC34" s="40"/>
      <c r="ADD34" s="40"/>
      <c r="ADE34" s="40"/>
      <c r="ADF34" s="40"/>
      <c r="ADG34" s="40"/>
      <c r="ADH34" s="40"/>
      <c r="ADI34" s="40"/>
      <c r="ADJ34" s="40"/>
      <c r="ADK34" s="40"/>
      <c r="ADL34" s="40"/>
      <c r="ADM34" s="40"/>
      <c r="ADN34" s="40"/>
      <c r="ADO34" s="40"/>
      <c r="ADP34" s="40"/>
      <c r="ADQ34" s="40"/>
      <c r="ADR34" s="40"/>
      <c r="ADS34" s="40"/>
      <c r="ADT34" s="40"/>
      <c r="ADU34" s="40"/>
      <c r="ADV34" s="40"/>
      <c r="ADW34" s="40"/>
      <c r="ADX34" s="40"/>
      <c r="ADY34" s="40"/>
      <c r="ADZ34" s="40"/>
      <c r="AEA34" s="40"/>
      <c r="AEB34" s="40"/>
      <c r="AEC34" s="40"/>
      <c r="AED34" s="40"/>
      <c r="AEE34" s="40"/>
      <c r="AEF34" s="40"/>
      <c r="AEG34" s="40"/>
      <c r="AEH34" s="40"/>
      <c r="AEI34" s="40"/>
      <c r="AEJ34" s="40"/>
      <c r="AEK34" s="40"/>
      <c r="AEL34" s="40"/>
      <c r="AEM34" s="40"/>
      <c r="AEN34" s="40"/>
      <c r="AEO34" s="40"/>
      <c r="AEP34" s="40"/>
      <c r="AEQ34" s="40"/>
      <c r="AER34" s="40"/>
      <c r="AES34" s="40"/>
      <c r="AET34" s="40"/>
      <c r="AEU34" s="40"/>
      <c r="AEV34" s="40"/>
      <c r="AEW34" s="40"/>
      <c r="AEX34" s="40"/>
      <c r="AEY34" s="40"/>
      <c r="AEZ34" s="40"/>
      <c r="AFA34" s="40"/>
      <c r="AFB34" s="40"/>
      <c r="AFC34" s="40"/>
      <c r="AFD34" s="40"/>
      <c r="AFE34" s="40"/>
      <c r="AFF34" s="40"/>
      <c r="AFG34" s="40"/>
      <c r="AFH34" s="40"/>
      <c r="AFI34" s="40"/>
      <c r="AFJ34" s="40"/>
      <c r="AFK34" s="40"/>
      <c r="AFL34" s="40"/>
      <c r="AFM34" s="40"/>
      <c r="AFN34" s="40"/>
      <c r="AFO34" s="40"/>
      <c r="AFP34" s="40"/>
      <c r="AFQ34" s="40"/>
      <c r="AFR34" s="40"/>
      <c r="AFS34" s="40"/>
      <c r="AFT34" s="40"/>
      <c r="AFU34" s="40"/>
      <c r="AFV34" s="40"/>
      <c r="AFW34" s="40"/>
      <c r="AFX34" s="40"/>
      <c r="AFY34" s="40"/>
      <c r="AFZ34" s="40"/>
      <c r="AGA34" s="40"/>
      <c r="AGB34" s="40"/>
      <c r="AGC34" s="40"/>
      <c r="AGD34" s="40"/>
      <c r="AGE34" s="40"/>
      <c r="AGF34" s="40"/>
      <c r="AGG34" s="40"/>
      <c r="AGH34" s="40"/>
      <c r="AGI34" s="40"/>
      <c r="AGJ34" s="40"/>
      <c r="AGK34" s="40"/>
      <c r="AGL34" s="40"/>
      <c r="AGM34" s="40"/>
      <c r="AGN34" s="40"/>
      <c r="AGO34" s="40"/>
      <c r="AGP34" s="40"/>
      <c r="AGQ34" s="40"/>
      <c r="AGR34" s="40"/>
      <c r="AGS34" s="40"/>
      <c r="AGT34" s="40"/>
      <c r="AGU34" s="40"/>
      <c r="AGV34" s="40"/>
      <c r="AGW34" s="40"/>
      <c r="AGX34" s="40"/>
      <c r="AGY34" s="40"/>
      <c r="AGZ34" s="40"/>
      <c r="AHA34" s="40"/>
      <c r="AHB34" s="40"/>
      <c r="AHC34" s="40"/>
      <c r="AHD34" s="40"/>
      <c r="AHE34" s="40"/>
      <c r="AHF34" s="40"/>
      <c r="AHG34" s="40"/>
      <c r="AHH34" s="40"/>
      <c r="AHI34" s="40"/>
      <c r="AHJ34" s="40"/>
      <c r="AHK34" s="40"/>
      <c r="AHL34" s="40"/>
      <c r="AHM34" s="40"/>
      <c r="AHN34" s="40"/>
      <c r="AHO34" s="40"/>
      <c r="AHP34" s="40"/>
      <c r="AHQ34" s="40"/>
      <c r="AHR34" s="40"/>
      <c r="AHS34" s="40"/>
      <c r="AHT34" s="40"/>
      <c r="AHU34" s="40"/>
      <c r="AHV34" s="40"/>
      <c r="AHW34" s="40"/>
      <c r="AHX34" s="40"/>
      <c r="AHY34" s="40"/>
      <c r="AHZ34" s="40"/>
      <c r="AIA34" s="40"/>
      <c r="AIB34" s="40"/>
      <c r="AIC34" s="40"/>
      <c r="AID34" s="40"/>
      <c r="AIE34" s="40"/>
      <c r="AIF34" s="40"/>
      <c r="AIG34" s="40"/>
      <c r="AIH34" s="40"/>
      <c r="AII34" s="40"/>
      <c r="AIJ34" s="40"/>
      <c r="AIK34" s="40"/>
      <c r="AIL34" s="40"/>
      <c r="AIM34" s="40"/>
      <c r="AIN34" s="40"/>
      <c r="AIO34" s="40"/>
      <c r="AIP34" s="40"/>
      <c r="AIQ34" s="40"/>
      <c r="AIR34" s="40"/>
      <c r="AIS34" s="40"/>
      <c r="AIT34" s="40"/>
      <c r="AIU34" s="40"/>
      <c r="AIV34" s="40"/>
      <c r="AIW34" s="40"/>
      <c r="AIX34" s="40"/>
      <c r="AIY34" s="40"/>
      <c r="AIZ34" s="40"/>
      <c r="AJA34" s="40"/>
      <c r="AJB34" s="40"/>
      <c r="AJC34" s="40"/>
      <c r="AJD34" s="40"/>
      <c r="AJE34" s="40"/>
      <c r="AJF34" s="40"/>
      <c r="AJG34" s="40"/>
      <c r="AJH34" s="40"/>
      <c r="AJI34" s="40"/>
      <c r="AJJ34" s="40"/>
      <c r="AJK34" s="40"/>
      <c r="AJL34" s="40"/>
      <c r="AJM34" s="40"/>
      <c r="AJN34" s="40"/>
      <c r="AJO34" s="40"/>
      <c r="AJP34" s="40"/>
      <c r="AJQ34" s="40"/>
      <c r="AJR34" s="40"/>
      <c r="AJS34" s="40"/>
      <c r="AJT34" s="40"/>
      <c r="AJU34" s="40"/>
      <c r="AJV34" s="40"/>
      <c r="AJW34" s="40"/>
      <c r="AJX34" s="40"/>
      <c r="AJY34" s="40"/>
      <c r="AJZ34" s="40"/>
      <c r="AKA34" s="40"/>
      <c r="AKB34" s="40"/>
      <c r="AKC34" s="40"/>
      <c r="AKD34" s="40"/>
      <c r="AKE34" s="40"/>
      <c r="AKF34" s="40"/>
      <c r="AKG34" s="40"/>
      <c r="AKH34" s="40"/>
      <c r="AKI34" s="40"/>
      <c r="AKJ34" s="40"/>
      <c r="AKK34" s="40"/>
      <c r="AKL34" s="40"/>
      <c r="AKM34" s="40"/>
      <c r="AKN34" s="40"/>
      <c r="AKO34" s="40"/>
      <c r="AKP34" s="40"/>
      <c r="AKQ34" s="40"/>
      <c r="AKR34" s="40"/>
      <c r="AKS34" s="40"/>
      <c r="AKT34" s="40"/>
      <c r="AKU34" s="40"/>
      <c r="AKV34" s="40"/>
      <c r="AKW34" s="40"/>
      <c r="AKX34" s="40"/>
      <c r="AKY34" s="40"/>
      <c r="AKZ34" s="40"/>
      <c r="ALA34" s="40"/>
      <c r="ALB34" s="40"/>
      <c r="ALC34" s="40"/>
      <c r="ALD34" s="40"/>
      <c r="ALE34" s="40"/>
      <c r="ALF34" s="40"/>
      <c r="ALG34" s="40"/>
      <c r="ALH34" s="40"/>
      <c r="ALI34" s="40"/>
      <c r="ALJ34" s="40"/>
      <c r="ALK34" s="40"/>
      <c r="ALL34" s="40"/>
      <c r="ALM34" s="40"/>
      <c r="ALN34" s="40"/>
      <c r="ALO34" s="40"/>
      <c r="ALP34" s="40"/>
      <c r="ALQ34" s="40"/>
      <c r="ALR34" s="40"/>
      <c r="ALS34" s="40"/>
      <c r="ALT34" s="40"/>
      <c r="ALU34" s="40"/>
      <c r="ALV34" s="40"/>
      <c r="ALW34" s="40"/>
      <c r="ALX34" s="40"/>
      <c r="ALY34" s="40"/>
      <c r="ALZ34" s="40"/>
      <c r="AMA34" s="40"/>
      <c r="AMB34" s="40"/>
      <c r="AMC34" s="40"/>
      <c r="AMD34" s="40"/>
      <c r="AME34" s="40"/>
      <c r="AMF34" s="40"/>
      <c r="AMG34" s="40"/>
      <c r="AMH34" s="40"/>
      <c r="AMI34" s="40"/>
      <c r="AMJ34" s="40"/>
      <c r="AMK34" s="40"/>
      <c r="AML34" s="40"/>
      <c r="AMM34" s="40"/>
      <c r="AMN34" s="40"/>
      <c r="AMO34" s="40"/>
      <c r="AMP34" s="40"/>
      <c r="AMQ34" s="40"/>
      <c r="AMR34" s="40"/>
      <c r="AMS34" s="40"/>
      <c r="AMT34" s="40"/>
      <c r="AMU34" s="40"/>
      <c r="AMV34" s="40"/>
      <c r="AMW34" s="40"/>
      <c r="AMX34" s="40"/>
      <c r="AMY34" s="40"/>
      <c r="AMZ34" s="40"/>
      <c r="ANA34" s="40"/>
      <c r="ANB34" s="40"/>
      <c r="ANC34" s="40"/>
      <c r="AND34" s="40"/>
      <c r="ANE34" s="40"/>
      <c r="ANF34" s="40"/>
      <c r="ANG34" s="40"/>
      <c r="ANH34" s="40"/>
      <c r="ANI34" s="40"/>
      <c r="ANJ34" s="40"/>
      <c r="ANK34" s="40"/>
      <c r="ANL34" s="40"/>
      <c r="ANM34" s="40"/>
      <c r="ANN34" s="40"/>
      <c r="ANO34" s="40"/>
      <c r="ANP34" s="40"/>
      <c r="ANQ34" s="40"/>
      <c r="ANR34" s="40"/>
      <c r="ANS34" s="40"/>
      <c r="ANT34" s="40"/>
      <c r="ANU34" s="40"/>
      <c r="ANV34" s="40"/>
      <c r="ANW34" s="40"/>
      <c r="ANX34" s="40"/>
      <c r="ANY34" s="40"/>
      <c r="ANZ34" s="40"/>
      <c r="AOA34" s="40"/>
      <c r="AOB34" s="40"/>
      <c r="AOC34" s="40"/>
      <c r="AOD34" s="40"/>
      <c r="AOE34" s="40"/>
      <c r="AOF34" s="40"/>
      <c r="AOG34" s="40"/>
      <c r="AOH34" s="40"/>
      <c r="AOI34" s="40"/>
      <c r="AOJ34" s="40"/>
      <c r="AOK34" s="40"/>
      <c r="AOL34" s="40"/>
      <c r="AOM34" s="40"/>
      <c r="AON34" s="40"/>
      <c r="AOO34" s="40"/>
      <c r="AOP34" s="40"/>
      <c r="AOQ34" s="40"/>
      <c r="AOR34" s="40"/>
      <c r="AOS34" s="40"/>
      <c r="AOT34" s="40"/>
      <c r="AOU34" s="40"/>
      <c r="AOV34" s="40"/>
      <c r="AOW34" s="40"/>
      <c r="AOX34" s="40"/>
      <c r="AOY34" s="40"/>
      <c r="AOZ34" s="40"/>
      <c r="APA34" s="40"/>
      <c r="APB34" s="40"/>
      <c r="APC34" s="40"/>
      <c r="APD34" s="40"/>
      <c r="APE34" s="40"/>
      <c r="APF34" s="40"/>
      <c r="APG34" s="40"/>
      <c r="APH34" s="40"/>
      <c r="API34" s="40"/>
      <c r="APJ34" s="40"/>
      <c r="APK34" s="40"/>
      <c r="APL34" s="40"/>
      <c r="APM34" s="40"/>
      <c r="APN34" s="40"/>
      <c r="APO34" s="40"/>
      <c r="APP34" s="40"/>
      <c r="APQ34" s="40"/>
      <c r="APR34" s="40"/>
      <c r="APS34" s="40"/>
      <c r="APT34" s="40"/>
      <c r="APU34" s="40"/>
      <c r="APV34" s="40"/>
      <c r="APW34" s="40"/>
      <c r="APX34" s="40"/>
      <c r="APY34" s="40"/>
      <c r="APZ34" s="40"/>
      <c r="AQA34" s="40"/>
      <c r="AQB34" s="40"/>
      <c r="AQC34" s="40"/>
      <c r="AQD34" s="40"/>
      <c r="AQE34" s="40"/>
      <c r="AQF34" s="40"/>
      <c r="AQG34" s="40"/>
      <c r="AQH34" s="40"/>
      <c r="AQI34" s="40"/>
      <c r="AQJ34" s="40"/>
      <c r="AQK34" s="40"/>
      <c r="AQL34" s="40"/>
      <c r="AQM34" s="40"/>
      <c r="AQN34" s="40"/>
      <c r="AQO34" s="40"/>
      <c r="AQP34" s="40"/>
      <c r="AQQ34" s="40"/>
      <c r="AQR34" s="40"/>
      <c r="AQS34" s="40"/>
      <c r="AQT34" s="40"/>
      <c r="AQU34" s="40"/>
      <c r="AQV34" s="40"/>
      <c r="AQW34" s="40"/>
      <c r="AQX34" s="40"/>
      <c r="AQY34" s="40"/>
      <c r="AQZ34" s="40"/>
      <c r="ARA34" s="40"/>
      <c r="ARB34" s="40"/>
      <c r="ARC34" s="40"/>
      <c r="ARD34" s="40"/>
      <c r="ARE34" s="40"/>
      <c r="ARF34" s="40"/>
      <c r="ARG34" s="40"/>
      <c r="ARH34" s="40"/>
      <c r="ARI34" s="40"/>
      <c r="ARJ34" s="40"/>
      <c r="ARK34" s="40"/>
      <c r="ARL34" s="40"/>
      <c r="ARM34" s="40"/>
      <c r="ARN34" s="40"/>
      <c r="ARO34" s="40"/>
      <c r="ARP34" s="40"/>
      <c r="ARQ34" s="40"/>
      <c r="ARR34" s="40"/>
      <c r="ARS34" s="40"/>
      <c r="ART34" s="40"/>
      <c r="ARU34" s="40"/>
      <c r="ARV34" s="40"/>
      <c r="ARW34" s="40"/>
      <c r="ARX34" s="40"/>
      <c r="ARY34" s="40"/>
      <c r="ARZ34" s="40"/>
      <c r="ASA34" s="40"/>
      <c r="ASB34" s="40"/>
      <c r="ASC34" s="40"/>
      <c r="ASD34" s="40"/>
      <c r="ASE34" s="40"/>
      <c r="ASF34" s="40"/>
      <c r="ASG34" s="40"/>
      <c r="ASH34" s="40"/>
      <c r="ASI34" s="40"/>
    </row>
    <row r="35" spans="1:1179" s="39" customFormat="1" ht="8.15" customHeight="1">
      <c r="A35" s="463"/>
      <c r="B35" s="464"/>
      <c r="C35" s="465"/>
      <c r="D35" s="466"/>
      <c r="E35" s="466"/>
      <c r="F35" s="466"/>
    </row>
    <row r="36" spans="1:1179" ht="15" customHeight="1">
      <c r="A36" s="46"/>
      <c r="B36" s="45"/>
      <c r="C36" s="47"/>
      <c r="G36" s="24" t="s">
        <v>1</v>
      </c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  <c r="IX36" s="39"/>
      <c r="IY36" s="39"/>
      <c r="IZ36" s="39"/>
      <c r="JA36" s="39"/>
      <c r="JB36" s="39"/>
      <c r="JC36" s="39"/>
      <c r="JD36" s="39"/>
      <c r="JE36" s="39"/>
      <c r="JF36" s="39"/>
      <c r="JG36" s="39"/>
      <c r="JH36" s="39"/>
      <c r="JI36" s="39"/>
      <c r="JJ36" s="39"/>
      <c r="JK36" s="39"/>
      <c r="JL36" s="39"/>
      <c r="JM36" s="39"/>
      <c r="JN36" s="39"/>
      <c r="JO36" s="39"/>
      <c r="JP36" s="39"/>
      <c r="JQ36" s="39"/>
      <c r="JR36" s="39"/>
      <c r="JS36" s="39"/>
      <c r="JT36" s="39"/>
      <c r="JU36" s="39"/>
      <c r="JV36" s="39"/>
      <c r="JW36" s="39"/>
      <c r="JX36" s="39"/>
      <c r="JY36" s="39"/>
      <c r="JZ36" s="39"/>
      <c r="KA36" s="39"/>
      <c r="KB36" s="39"/>
      <c r="KC36" s="39"/>
      <c r="KD36" s="39"/>
      <c r="KE36" s="39"/>
      <c r="KF36" s="39"/>
      <c r="KG36" s="39"/>
      <c r="KH36" s="39"/>
      <c r="KI36" s="39"/>
      <c r="KJ36" s="39"/>
      <c r="KK36" s="39"/>
      <c r="KL36" s="39"/>
      <c r="KM36" s="39"/>
      <c r="KN36" s="39"/>
      <c r="KO36" s="39"/>
      <c r="KP36" s="39"/>
      <c r="KQ36" s="39"/>
      <c r="KR36" s="39"/>
      <c r="KS36" s="39"/>
      <c r="KT36" s="39"/>
      <c r="KU36" s="39"/>
      <c r="KV36" s="39"/>
      <c r="KW36" s="39"/>
      <c r="KX36" s="39"/>
      <c r="KY36" s="39"/>
      <c r="KZ36" s="39"/>
      <c r="LA36" s="39"/>
      <c r="LB36" s="39"/>
      <c r="LC36" s="39"/>
      <c r="LD36" s="39"/>
      <c r="LE36" s="39"/>
      <c r="LF36" s="39"/>
      <c r="LG36" s="39"/>
      <c r="LH36" s="39"/>
      <c r="LI36" s="39"/>
      <c r="LJ36" s="39"/>
      <c r="LK36" s="39"/>
      <c r="LL36" s="39"/>
      <c r="LM36" s="39"/>
      <c r="LN36" s="39"/>
      <c r="LO36" s="39"/>
      <c r="LP36" s="39"/>
      <c r="LQ36" s="39"/>
      <c r="LR36" s="39"/>
      <c r="LS36" s="39"/>
      <c r="LT36" s="39"/>
      <c r="LU36" s="39"/>
      <c r="LV36" s="39"/>
      <c r="LW36" s="39"/>
      <c r="LX36" s="39"/>
      <c r="LY36" s="39"/>
      <c r="LZ36" s="39"/>
      <c r="MA36" s="39"/>
      <c r="MB36" s="39"/>
      <c r="MC36" s="39"/>
      <c r="MD36" s="39"/>
      <c r="ME36" s="39"/>
      <c r="MF36" s="39"/>
      <c r="MG36" s="39"/>
      <c r="MH36" s="39"/>
      <c r="MI36" s="39"/>
      <c r="MJ36" s="39"/>
      <c r="MK36" s="39"/>
      <c r="ML36" s="39"/>
      <c r="MM36" s="39"/>
      <c r="MN36" s="39"/>
      <c r="MO36" s="39"/>
      <c r="MP36" s="39"/>
      <c r="MQ36" s="39"/>
      <c r="MR36" s="39"/>
      <c r="MS36" s="39"/>
      <c r="MT36" s="39"/>
      <c r="MU36" s="39"/>
      <c r="MV36" s="39"/>
      <c r="MW36" s="39"/>
      <c r="MX36" s="39"/>
      <c r="MY36" s="39"/>
      <c r="MZ36" s="39"/>
      <c r="NA36" s="39"/>
      <c r="NB36" s="39"/>
      <c r="NC36" s="39"/>
      <c r="ND36" s="39"/>
      <c r="NE36" s="39"/>
      <c r="NF36" s="39"/>
      <c r="NG36" s="39"/>
      <c r="NH36" s="39"/>
      <c r="NI36" s="39"/>
      <c r="NJ36" s="39"/>
      <c r="NK36" s="39"/>
      <c r="NL36" s="39"/>
      <c r="NM36" s="39"/>
      <c r="NN36" s="39"/>
      <c r="NO36" s="39"/>
      <c r="NP36" s="39"/>
      <c r="NQ36" s="39"/>
      <c r="NR36" s="39"/>
      <c r="NS36" s="39"/>
      <c r="NT36" s="39"/>
      <c r="NU36" s="39"/>
      <c r="NV36" s="39"/>
      <c r="NW36" s="39"/>
      <c r="NX36" s="39"/>
      <c r="NY36" s="39"/>
      <c r="NZ36" s="39"/>
      <c r="OA36" s="39"/>
      <c r="OB36" s="39"/>
      <c r="OC36" s="39"/>
      <c r="OD36" s="39"/>
      <c r="OE36" s="39"/>
      <c r="OF36" s="39"/>
      <c r="OG36" s="39"/>
      <c r="OH36" s="39"/>
      <c r="OI36" s="39"/>
      <c r="OJ36" s="39"/>
      <c r="OK36" s="39"/>
      <c r="OL36" s="39"/>
      <c r="OM36" s="39"/>
      <c r="ON36" s="39"/>
      <c r="OO36" s="39"/>
      <c r="OP36" s="39"/>
      <c r="OQ36" s="39"/>
      <c r="OR36" s="39"/>
      <c r="OS36" s="39"/>
      <c r="OT36" s="39"/>
      <c r="OU36" s="39"/>
      <c r="OV36" s="39"/>
      <c r="OW36" s="39"/>
      <c r="OX36" s="39"/>
      <c r="OY36" s="39"/>
      <c r="OZ36" s="39"/>
      <c r="PA36" s="39"/>
      <c r="PB36" s="39"/>
      <c r="PC36" s="39"/>
      <c r="PD36" s="39"/>
      <c r="PE36" s="39"/>
      <c r="PF36" s="39"/>
      <c r="PG36" s="39"/>
      <c r="PH36" s="39"/>
      <c r="PI36" s="39"/>
      <c r="PJ36" s="39"/>
      <c r="PK36" s="39"/>
      <c r="PL36" s="39"/>
      <c r="PM36" s="39"/>
      <c r="PN36" s="39"/>
      <c r="PO36" s="39"/>
      <c r="PP36" s="39"/>
      <c r="PQ36" s="39"/>
      <c r="PR36" s="39"/>
      <c r="PS36" s="39"/>
      <c r="PT36" s="39"/>
      <c r="PU36" s="39"/>
      <c r="PV36" s="39"/>
      <c r="PW36" s="39"/>
      <c r="PX36" s="39"/>
      <c r="PY36" s="39"/>
      <c r="PZ36" s="39"/>
      <c r="QA36" s="39"/>
      <c r="QB36" s="39"/>
      <c r="QC36" s="39"/>
      <c r="QD36" s="39"/>
      <c r="QE36" s="39"/>
      <c r="QF36" s="39"/>
      <c r="QG36" s="39"/>
      <c r="QH36" s="39"/>
      <c r="QI36" s="39"/>
      <c r="QJ36" s="39"/>
      <c r="QK36" s="39"/>
      <c r="QL36" s="39"/>
      <c r="QM36" s="39"/>
      <c r="QN36" s="39"/>
      <c r="QO36" s="39"/>
      <c r="QP36" s="39"/>
      <c r="QQ36" s="39"/>
      <c r="QR36" s="39"/>
      <c r="QS36" s="39"/>
      <c r="QT36" s="39"/>
      <c r="QU36" s="39"/>
      <c r="QV36" s="39"/>
      <c r="QW36" s="39"/>
      <c r="QX36" s="39"/>
      <c r="QY36" s="39"/>
      <c r="QZ36" s="39"/>
      <c r="RA36" s="39"/>
      <c r="RB36" s="39"/>
      <c r="RC36" s="39"/>
      <c r="RD36" s="39"/>
      <c r="RE36" s="39"/>
      <c r="RF36" s="39"/>
      <c r="RG36" s="39"/>
      <c r="RH36" s="39"/>
      <c r="RI36" s="39"/>
      <c r="RJ36" s="39"/>
      <c r="RK36" s="39"/>
      <c r="RL36" s="39"/>
      <c r="RM36" s="39"/>
      <c r="RN36" s="39"/>
      <c r="RO36" s="39"/>
      <c r="RP36" s="39"/>
      <c r="RQ36" s="39"/>
      <c r="RR36" s="39"/>
      <c r="RS36" s="39"/>
      <c r="RT36" s="39"/>
      <c r="RU36" s="39"/>
      <c r="RV36" s="39"/>
      <c r="RW36" s="39"/>
      <c r="RX36" s="39"/>
      <c r="RY36" s="39"/>
      <c r="RZ36" s="39"/>
      <c r="SA36" s="39"/>
      <c r="SB36" s="39"/>
      <c r="SC36" s="39"/>
      <c r="SD36" s="39"/>
      <c r="SE36" s="39"/>
      <c r="SF36" s="39"/>
      <c r="SG36" s="39"/>
      <c r="SH36" s="39"/>
      <c r="SI36" s="39"/>
      <c r="SJ36" s="39"/>
      <c r="SK36" s="39"/>
      <c r="SL36" s="39"/>
      <c r="SM36" s="39"/>
      <c r="SN36" s="39"/>
      <c r="SO36" s="39"/>
      <c r="SP36" s="39"/>
      <c r="SQ36" s="39"/>
      <c r="SR36" s="39"/>
      <c r="SS36" s="39"/>
      <c r="ST36" s="39"/>
      <c r="SU36" s="39"/>
      <c r="SV36" s="39"/>
      <c r="SW36" s="39"/>
      <c r="SX36" s="39"/>
      <c r="SY36" s="39"/>
      <c r="SZ36" s="39"/>
      <c r="TA36" s="39"/>
      <c r="TB36" s="39"/>
      <c r="TC36" s="39"/>
      <c r="TD36" s="39"/>
      <c r="TE36" s="39"/>
      <c r="TF36" s="39"/>
      <c r="TG36" s="39"/>
      <c r="TH36" s="39"/>
      <c r="TI36" s="39"/>
      <c r="TJ36" s="39"/>
      <c r="TK36" s="39"/>
      <c r="TL36" s="39"/>
      <c r="TM36" s="39"/>
      <c r="TN36" s="39"/>
      <c r="TO36" s="39"/>
      <c r="TP36" s="39"/>
      <c r="TQ36" s="39"/>
      <c r="TR36" s="39"/>
      <c r="TS36" s="39"/>
      <c r="TT36" s="39"/>
      <c r="TU36" s="39"/>
      <c r="TV36" s="39"/>
      <c r="TW36" s="39"/>
      <c r="TX36" s="39"/>
      <c r="TY36" s="39"/>
      <c r="TZ36" s="39"/>
      <c r="UA36" s="39"/>
      <c r="UB36" s="39"/>
      <c r="UC36" s="39"/>
      <c r="UD36" s="39"/>
      <c r="UE36" s="39"/>
      <c r="UF36" s="39"/>
      <c r="UG36" s="39"/>
      <c r="UH36" s="39"/>
      <c r="UI36" s="39"/>
      <c r="UJ36" s="39"/>
      <c r="UK36" s="39"/>
      <c r="UL36" s="39"/>
      <c r="UM36" s="39"/>
      <c r="UN36" s="39"/>
      <c r="UO36" s="39"/>
      <c r="UP36" s="39"/>
      <c r="UQ36" s="39"/>
      <c r="UR36" s="39"/>
      <c r="US36" s="39"/>
      <c r="UT36" s="39"/>
      <c r="UU36" s="39"/>
      <c r="UV36" s="39"/>
      <c r="UW36" s="39"/>
      <c r="UX36" s="39"/>
      <c r="UY36" s="39"/>
      <c r="UZ36" s="39"/>
      <c r="VA36" s="39"/>
      <c r="VB36" s="39"/>
      <c r="VC36" s="39"/>
      <c r="VD36" s="39"/>
      <c r="VE36" s="39"/>
      <c r="VF36" s="39"/>
      <c r="VG36" s="39"/>
      <c r="VH36" s="39"/>
      <c r="VI36" s="39"/>
      <c r="VJ36" s="39"/>
      <c r="VK36" s="39"/>
      <c r="VL36" s="39"/>
      <c r="VM36" s="39"/>
      <c r="VN36" s="39"/>
      <c r="VO36" s="39"/>
      <c r="VP36" s="39"/>
      <c r="VQ36" s="39"/>
      <c r="VR36" s="39"/>
      <c r="VS36" s="39"/>
      <c r="VT36" s="39"/>
      <c r="VU36" s="39"/>
      <c r="VV36" s="39"/>
      <c r="VW36" s="39"/>
      <c r="VX36" s="39"/>
      <c r="VY36" s="39"/>
      <c r="VZ36" s="39"/>
      <c r="WA36" s="39"/>
      <c r="WB36" s="39"/>
      <c r="WC36" s="39"/>
      <c r="WD36" s="39"/>
      <c r="WE36" s="39"/>
      <c r="WF36" s="39"/>
      <c r="WG36" s="39"/>
      <c r="WH36" s="39"/>
      <c r="WI36" s="39"/>
      <c r="WJ36" s="39"/>
      <c r="WK36" s="39"/>
      <c r="WL36" s="39"/>
      <c r="WM36" s="39"/>
      <c r="WN36" s="39"/>
      <c r="WO36" s="39"/>
      <c r="WP36" s="39"/>
      <c r="WQ36" s="39"/>
      <c r="WR36" s="39"/>
      <c r="WS36" s="39"/>
      <c r="WT36" s="39"/>
      <c r="WU36" s="39"/>
      <c r="WV36" s="39"/>
      <c r="WW36" s="39"/>
      <c r="WX36" s="39"/>
      <c r="WY36" s="39"/>
      <c r="WZ36" s="39"/>
      <c r="XA36" s="39"/>
      <c r="XB36" s="39"/>
      <c r="XC36" s="39"/>
      <c r="XD36" s="39"/>
      <c r="XE36" s="39"/>
      <c r="XF36" s="39"/>
      <c r="XG36" s="39"/>
      <c r="XH36" s="39"/>
      <c r="XI36" s="39"/>
      <c r="XJ36" s="39"/>
      <c r="XK36" s="39"/>
      <c r="XL36" s="39"/>
      <c r="XM36" s="39"/>
      <c r="XN36" s="39"/>
      <c r="XO36" s="39"/>
      <c r="XP36" s="39"/>
      <c r="XQ36" s="39"/>
      <c r="XR36" s="39"/>
      <c r="XS36" s="39"/>
      <c r="XT36" s="39"/>
      <c r="XU36" s="39"/>
      <c r="XV36" s="39"/>
      <c r="XW36" s="39"/>
      <c r="XX36" s="39"/>
      <c r="XY36" s="39"/>
      <c r="XZ36" s="39"/>
      <c r="YA36" s="39"/>
      <c r="YB36" s="39"/>
      <c r="YC36" s="39"/>
      <c r="YD36" s="39"/>
      <c r="YE36" s="39"/>
      <c r="YF36" s="39"/>
      <c r="YG36" s="39"/>
      <c r="YH36" s="39"/>
      <c r="YI36" s="39"/>
      <c r="YJ36" s="39"/>
      <c r="YK36" s="39"/>
      <c r="YL36" s="39"/>
      <c r="YM36" s="39"/>
      <c r="YN36" s="39"/>
      <c r="YO36" s="39"/>
      <c r="YP36" s="39"/>
      <c r="YQ36" s="39"/>
      <c r="YR36" s="39"/>
      <c r="YS36" s="39"/>
      <c r="YT36" s="39"/>
      <c r="YU36" s="39"/>
      <c r="YV36" s="39"/>
      <c r="YW36" s="39"/>
      <c r="YX36" s="39"/>
      <c r="YY36" s="39"/>
      <c r="YZ36" s="39"/>
      <c r="ZA36" s="39"/>
      <c r="ZB36" s="39"/>
      <c r="ZC36" s="39"/>
      <c r="ZD36" s="39"/>
      <c r="ZE36" s="39"/>
      <c r="ZF36" s="39"/>
      <c r="ZG36" s="39"/>
      <c r="ZH36" s="39"/>
      <c r="ZI36" s="39"/>
      <c r="ZJ36" s="39"/>
      <c r="ZK36" s="39"/>
      <c r="ZL36" s="39"/>
      <c r="ZM36" s="39"/>
      <c r="ZN36" s="39"/>
      <c r="ZO36" s="39"/>
      <c r="ZP36" s="39"/>
      <c r="ZQ36" s="39"/>
      <c r="ZR36" s="39"/>
      <c r="ZS36" s="39"/>
      <c r="ZT36" s="39"/>
      <c r="ZU36" s="39"/>
      <c r="ZV36" s="39"/>
      <c r="ZW36" s="39"/>
      <c r="ZX36" s="39"/>
      <c r="ZY36" s="39"/>
      <c r="ZZ36" s="39"/>
      <c r="AAA36" s="39"/>
      <c r="AAB36" s="39"/>
      <c r="AAC36" s="39"/>
      <c r="AAD36" s="39"/>
      <c r="AAE36" s="39"/>
      <c r="AAF36" s="39"/>
      <c r="AAG36" s="39"/>
      <c r="AAH36" s="39"/>
      <c r="AAI36" s="39"/>
      <c r="AAJ36" s="39"/>
      <c r="AAK36" s="39"/>
      <c r="AAL36" s="39"/>
      <c r="AAM36" s="39"/>
      <c r="AAN36" s="39"/>
      <c r="AAO36" s="39"/>
      <c r="AAP36" s="39"/>
      <c r="AAQ36" s="39"/>
      <c r="AAR36" s="39"/>
      <c r="AAS36" s="39"/>
      <c r="AAT36" s="39"/>
      <c r="AAU36" s="39"/>
      <c r="AAV36" s="39"/>
      <c r="AAW36" s="39"/>
      <c r="AAX36" s="39"/>
      <c r="AAY36" s="39"/>
      <c r="AAZ36" s="39"/>
      <c r="ABA36" s="39"/>
      <c r="ABB36" s="39"/>
      <c r="ABC36" s="39"/>
      <c r="ABD36" s="39"/>
      <c r="ABE36" s="39"/>
      <c r="ABF36" s="39"/>
      <c r="ABG36" s="39"/>
      <c r="ABH36" s="39"/>
      <c r="ABI36" s="39"/>
      <c r="ABJ36" s="39"/>
      <c r="ABK36" s="39"/>
      <c r="ABL36" s="39"/>
      <c r="ABM36" s="39"/>
      <c r="ABN36" s="39"/>
      <c r="ABO36" s="39"/>
      <c r="ABP36" s="39"/>
      <c r="ABQ36" s="39"/>
      <c r="ABR36" s="39"/>
      <c r="ABS36" s="39"/>
      <c r="ABT36" s="39"/>
      <c r="ABU36" s="39"/>
      <c r="ABV36" s="39"/>
      <c r="ABW36" s="39"/>
      <c r="ABX36" s="39"/>
      <c r="ABY36" s="39"/>
      <c r="ABZ36" s="39"/>
      <c r="ACA36" s="39"/>
      <c r="ACB36" s="39"/>
      <c r="ACC36" s="39"/>
      <c r="ACD36" s="39"/>
      <c r="ACE36" s="39"/>
      <c r="ACF36" s="39"/>
      <c r="ACG36" s="39"/>
      <c r="ACH36" s="39"/>
      <c r="ACI36" s="39"/>
      <c r="ACJ36" s="39"/>
      <c r="ACK36" s="39"/>
      <c r="ACL36" s="39"/>
      <c r="ACM36" s="39"/>
      <c r="ACN36" s="39"/>
      <c r="ACO36" s="39"/>
      <c r="ACP36" s="39"/>
      <c r="ACQ36" s="39"/>
      <c r="ACR36" s="39"/>
      <c r="ACS36" s="39"/>
      <c r="ACT36" s="39"/>
      <c r="ACU36" s="39"/>
      <c r="ACV36" s="39"/>
      <c r="ACW36" s="39"/>
      <c r="ACX36" s="39"/>
      <c r="ACY36" s="39"/>
      <c r="ACZ36" s="39"/>
      <c r="ADA36" s="39"/>
      <c r="ADB36" s="39"/>
      <c r="ADC36" s="39"/>
      <c r="ADD36" s="39"/>
      <c r="ADE36" s="39"/>
      <c r="ADF36" s="39"/>
      <c r="ADG36" s="39"/>
      <c r="ADH36" s="39"/>
      <c r="ADI36" s="39"/>
      <c r="ADJ36" s="39"/>
      <c r="ADK36" s="39"/>
      <c r="ADL36" s="39"/>
      <c r="ADM36" s="39"/>
      <c r="ADN36" s="39"/>
      <c r="ADO36" s="39"/>
      <c r="ADP36" s="39"/>
      <c r="ADQ36" s="39"/>
      <c r="ADR36" s="39"/>
      <c r="ADS36" s="39"/>
      <c r="ADT36" s="39"/>
      <c r="ADU36" s="39"/>
      <c r="ADV36" s="39"/>
      <c r="ADW36" s="39"/>
      <c r="ADX36" s="39"/>
      <c r="ADY36" s="39"/>
      <c r="ADZ36" s="39"/>
      <c r="AEA36" s="39"/>
      <c r="AEB36" s="39"/>
      <c r="AEC36" s="39"/>
      <c r="AED36" s="39"/>
      <c r="AEE36" s="39"/>
      <c r="AEF36" s="39"/>
      <c r="AEG36" s="39"/>
      <c r="AEH36" s="39"/>
      <c r="AEI36" s="39"/>
      <c r="AEJ36" s="39"/>
      <c r="AEK36" s="39"/>
      <c r="AEL36" s="39"/>
      <c r="AEM36" s="39"/>
      <c r="AEN36" s="39"/>
      <c r="AEO36" s="39"/>
      <c r="AEP36" s="39"/>
      <c r="AEQ36" s="39"/>
      <c r="AER36" s="39"/>
      <c r="AES36" s="39"/>
      <c r="AET36" s="39"/>
      <c r="AEU36" s="39"/>
      <c r="AEV36" s="39"/>
      <c r="AEW36" s="39"/>
      <c r="AEX36" s="39"/>
      <c r="AEY36" s="39"/>
      <c r="AEZ36" s="39"/>
      <c r="AFA36" s="39"/>
      <c r="AFB36" s="39"/>
      <c r="AFC36" s="39"/>
      <c r="AFD36" s="39"/>
      <c r="AFE36" s="39"/>
      <c r="AFF36" s="39"/>
      <c r="AFG36" s="39"/>
      <c r="AFH36" s="39"/>
      <c r="AFI36" s="39"/>
      <c r="AFJ36" s="39"/>
      <c r="AFK36" s="39"/>
      <c r="AFL36" s="39"/>
      <c r="AFM36" s="39"/>
      <c r="AFN36" s="39"/>
      <c r="AFO36" s="39"/>
      <c r="AFP36" s="39"/>
      <c r="AFQ36" s="39"/>
      <c r="AFR36" s="39"/>
      <c r="AFS36" s="39"/>
      <c r="AFT36" s="39"/>
      <c r="AFU36" s="39"/>
      <c r="AFV36" s="39"/>
      <c r="AFW36" s="39"/>
      <c r="AFX36" s="39"/>
      <c r="AFY36" s="39"/>
      <c r="AFZ36" s="39"/>
      <c r="AGA36" s="39"/>
      <c r="AGB36" s="39"/>
      <c r="AGC36" s="39"/>
      <c r="AGD36" s="39"/>
      <c r="AGE36" s="39"/>
      <c r="AGF36" s="39"/>
      <c r="AGG36" s="39"/>
      <c r="AGH36" s="39"/>
      <c r="AGI36" s="39"/>
      <c r="AGJ36" s="39"/>
      <c r="AGK36" s="39"/>
      <c r="AGL36" s="39"/>
      <c r="AGM36" s="39"/>
      <c r="AGN36" s="39"/>
      <c r="AGO36" s="39"/>
      <c r="AGP36" s="39"/>
      <c r="AGQ36" s="39"/>
      <c r="AGR36" s="39"/>
      <c r="AGS36" s="39"/>
      <c r="AGT36" s="39"/>
      <c r="AGU36" s="39"/>
      <c r="AGV36" s="39"/>
      <c r="AGW36" s="39"/>
      <c r="AGX36" s="39"/>
      <c r="AGY36" s="39"/>
      <c r="AGZ36" s="39"/>
      <c r="AHA36" s="39"/>
      <c r="AHB36" s="39"/>
      <c r="AHC36" s="39"/>
      <c r="AHD36" s="39"/>
      <c r="AHE36" s="39"/>
      <c r="AHF36" s="39"/>
      <c r="AHG36" s="39"/>
      <c r="AHH36" s="39"/>
      <c r="AHI36" s="39"/>
      <c r="AHJ36" s="39"/>
      <c r="AHK36" s="39"/>
      <c r="AHL36" s="39"/>
      <c r="AHM36" s="39"/>
      <c r="AHN36" s="39"/>
      <c r="AHO36" s="39"/>
      <c r="AHP36" s="39"/>
      <c r="AHQ36" s="39"/>
      <c r="AHR36" s="39"/>
      <c r="AHS36" s="39"/>
      <c r="AHT36" s="39"/>
      <c r="AHU36" s="39"/>
      <c r="AHV36" s="39"/>
      <c r="AHW36" s="39"/>
      <c r="AHX36" s="39"/>
      <c r="AHY36" s="39"/>
      <c r="AHZ36" s="39"/>
      <c r="AIA36" s="39"/>
      <c r="AIB36" s="39"/>
      <c r="AIC36" s="39"/>
      <c r="AID36" s="39"/>
      <c r="AIE36" s="39"/>
      <c r="AIF36" s="39"/>
      <c r="AIG36" s="39"/>
      <c r="AIH36" s="39"/>
      <c r="AII36" s="39"/>
      <c r="AIJ36" s="39"/>
      <c r="AIK36" s="39"/>
      <c r="AIL36" s="39"/>
      <c r="AIM36" s="39"/>
      <c r="AIN36" s="39"/>
      <c r="AIO36" s="39"/>
      <c r="AIP36" s="39"/>
      <c r="AIQ36" s="39"/>
      <c r="AIR36" s="39"/>
      <c r="AIS36" s="39"/>
      <c r="AIT36" s="39"/>
      <c r="AIU36" s="39"/>
      <c r="AIV36" s="39"/>
      <c r="AIW36" s="39"/>
      <c r="AIX36" s="39"/>
      <c r="AIY36" s="39"/>
      <c r="AIZ36" s="39"/>
      <c r="AJA36" s="39"/>
      <c r="AJB36" s="39"/>
      <c r="AJC36" s="39"/>
      <c r="AJD36" s="39"/>
      <c r="AJE36" s="39"/>
      <c r="AJF36" s="39"/>
      <c r="AJG36" s="39"/>
      <c r="AJH36" s="39"/>
      <c r="AJI36" s="39"/>
      <c r="AJJ36" s="39"/>
      <c r="AJK36" s="39"/>
      <c r="AJL36" s="39"/>
      <c r="AJM36" s="39"/>
      <c r="AJN36" s="39"/>
      <c r="AJO36" s="39"/>
      <c r="AJP36" s="39"/>
      <c r="AJQ36" s="39"/>
      <c r="AJR36" s="39"/>
      <c r="AJS36" s="39"/>
      <c r="AJT36" s="39"/>
      <c r="AJU36" s="39"/>
      <c r="AJV36" s="39"/>
      <c r="AJW36" s="39"/>
      <c r="AJX36" s="39"/>
      <c r="AJY36" s="39"/>
      <c r="AJZ36" s="39"/>
      <c r="AKA36" s="39"/>
      <c r="AKB36" s="39"/>
      <c r="AKC36" s="39"/>
      <c r="AKD36" s="39"/>
      <c r="AKE36" s="39"/>
      <c r="AKF36" s="39"/>
      <c r="AKG36" s="39"/>
      <c r="AKH36" s="39"/>
      <c r="AKI36" s="39"/>
      <c r="AKJ36" s="39"/>
      <c r="AKK36" s="39"/>
      <c r="AKL36" s="39"/>
      <c r="AKM36" s="39"/>
      <c r="AKN36" s="39"/>
      <c r="AKO36" s="39"/>
      <c r="AKP36" s="39"/>
      <c r="AKQ36" s="39"/>
      <c r="AKR36" s="39"/>
      <c r="AKS36" s="39"/>
      <c r="AKT36" s="39"/>
      <c r="AKU36" s="39"/>
      <c r="AKV36" s="39"/>
      <c r="AKW36" s="39"/>
      <c r="AKX36" s="39"/>
      <c r="AKY36" s="39"/>
      <c r="AKZ36" s="39"/>
      <c r="ALA36" s="39"/>
      <c r="ALB36" s="39"/>
      <c r="ALC36" s="39"/>
      <c r="ALD36" s="39"/>
      <c r="ALE36" s="39"/>
      <c r="ALF36" s="39"/>
      <c r="ALG36" s="39"/>
      <c r="ALH36" s="39"/>
      <c r="ALI36" s="39"/>
      <c r="ALJ36" s="39"/>
      <c r="ALK36" s="39"/>
      <c r="ALL36" s="39"/>
      <c r="ALM36" s="39"/>
      <c r="ALN36" s="39"/>
      <c r="ALO36" s="39"/>
      <c r="ALP36" s="39"/>
      <c r="ALQ36" s="39"/>
      <c r="ALR36" s="39"/>
      <c r="ALS36" s="39"/>
      <c r="ALT36" s="39"/>
      <c r="ALU36" s="39"/>
      <c r="ALV36" s="39"/>
      <c r="ALW36" s="39"/>
      <c r="ALX36" s="39"/>
      <c r="ALY36" s="39"/>
      <c r="ALZ36" s="39"/>
      <c r="AMA36" s="39"/>
      <c r="AMB36" s="39"/>
      <c r="AMC36" s="39"/>
      <c r="AMD36" s="39"/>
      <c r="AME36" s="39"/>
      <c r="AMF36" s="39"/>
      <c r="AMG36" s="39"/>
      <c r="AMH36" s="39"/>
      <c r="AMI36" s="39"/>
      <c r="AMJ36" s="39"/>
      <c r="AMK36" s="39"/>
      <c r="AML36" s="39"/>
      <c r="AMM36" s="39"/>
      <c r="AMN36" s="39"/>
      <c r="AMO36" s="39"/>
      <c r="AMP36" s="39"/>
      <c r="AMQ36" s="39"/>
      <c r="AMR36" s="39"/>
      <c r="AMS36" s="39"/>
      <c r="AMT36" s="39"/>
      <c r="AMU36" s="39"/>
      <c r="AMV36" s="39"/>
      <c r="AMW36" s="39"/>
      <c r="AMX36" s="39"/>
      <c r="AMY36" s="39"/>
      <c r="AMZ36" s="39"/>
      <c r="ANA36" s="39"/>
      <c r="ANB36" s="39"/>
      <c r="ANC36" s="39"/>
      <c r="AND36" s="39"/>
      <c r="ANE36" s="39"/>
      <c r="ANF36" s="39"/>
      <c r="ANG36" s="39"/>
      <c r="ANH36" s="39"/>
      <c r="ANI36" s="39"/>
      <c r="ANJ36" s="39"/>
      <c r="ANK36" s="39"/>
      <c r="ANL36" s="39"/>
      <c r="ANM36" s="39"/>
      <c r="ANN36" s="39"/>
      <c r="ANO36" s="39"/>
      <c r="ANP36" s="39"/>
      <c r="ANQ36" s="39"/>
      <c r="ANR36" s="39"/>
      <c r="ANS36" s="39"/>
      <c r="ANT36" s="39"/>
      <c r="ANU36" s="39"/>
      <c r="ANV36" s="39"/>
      <c r="ANW36" s="39"/>
      <c r="ANX36" s="39"/>
      <c r="ANY36" s="39"/>
      <c r="ANZ36" s="39"/>
      <c r="AOA36" s="39"/>
      <c r="AOB36" s="39"/>
      <c r="AOC36" s="39"/>
      <c r="AOD36" s="39"/>
      <c r="AOE36" s="39"/>
      <c r="AOF36" s="39"/>
      <c r="AOG36" s="39"/>
      <c r="AOH36" s="39"/>
      <c r="AOI36" s="39"/>
      <c r="AOJ36" s="39"/>
      <c r="AOK36" s="39"/>
      <c r="AOL36" s="39"/>
      <c r="AOM36" s="39"/>
      <c r="AON36" s="39"/>
      <c r="AOO36" s="39"/>
      <c r="AOP36" s="39"/>
      <c r="AOQ36" s="39"/>
      <c r="AOR36" s="39"/>
      <c r="AOS36" s="39"/>
      <c r="AOT36" s="39"/>
      <c r="AOU36" s="39"/>
      <c r="AOV36" s="39"/>
      <c r="AOW36" s="39"/>
      <c r="AOX36" s="39"/>
      <c r="AOY36" s="39"/>
      <c r="AOZ36" s="39"/>
      <c r="APA36" s="39"/>
      <c r="APB36" s="39"/>
      <c r="APC36" s="39"/>
      <c r="APD36" s="39"/>
      <c r="APE36" s="39"/>
      <c r="APF36" s="39"/>
      <c r="APG36" s="39"/>
      <c r="APH36" s="39"/>
      <c r="API36" s="39"/>
      <c r="APJ36" s="39"/>
      <c r="APK36" s="39"/>
      <c r="APL36" s="39"/>
      <c r="APM36" s="39"/>
      <c r="APN36" s="39"/>
      <c r="APO36" s="39"/>
      <c r="APP36" s="39"/>
      <c r="APQ36" s="39"/>
      <c r="APR36" s="39"/>
      <c r="APS36" s="39"/>
      <c r="APT36" s="39"/>
      <c r="APU36" s="39"/>
      <c r="APV36" s="39"/>
      <c r="APW36" s="39"/>
      <c r="APX36" s="39"/>
      <c r="APY36" s="39"/>
      <c r="APZ36" s="39"/>
      <c r="AQA36" s="39"/>
      <c r="AQB36" s="39"/>
      <c r="AQC36" s="39"/>
      <c r="AQD36" s="39"/>
      <c r="AQE36" s="39"/>
      <c r="AQF36" s="39"/>
      <c r="AQG36" s="39"/>
      <c r="AQH36" s="39"/>
      <c r="AQI36" s="39"/>
      <c r="AQJ36" s="39"/>
      <c r="AQK36" s="39"/>
      <c r="AQL36" s="39"/>
      <c r="AQM36" s="39"/>
      <c r="AQN36" s="39"/>
      <c r="AQO36" s="39"/>
      <c r="AQP36" s="39"/>
      <c r="AQQ36" s="39"/>
      <c r="AQR36" s="39"/>
      <c r="AQS36" s="39"/>
      <c r="AQT36" s="39"/>
      <c r="AQU36" s="39"/>
      <c r="AQV36" s="39"/>
      <c r="AQW36" s="39"/>
      <c r="AQX36" s="39"/>
      <c r="AQY36" s="39"/>
      <c r="AQZ36" s="39"/>
      <c r="ARA36" s="39"/>
      <c r="ARB36" s="39"/>
      <c r="ARC36" s="39"/>
      <c r="ARD36" s="39"/>
      <c r="ARE36" s="39"/>
      <c r="ARF36" s="39"/>
      <c r="ARG36" s="39"/>
      <c r="ARH36" s="39"/>
      <c r="ARI36" s="39"/>
      <c r="ARJ36" s="39"/>
      <c r="ARK36" s="39"/>
      <c r="ARL36" s="39"/>
      <c r="ARM36" s="39"/>
      <c r="ARN36" s="39"/>
      <c r="ARO36" s="39"/>
      <c r="ARP36" s="39"/>
      <c r="ARQ36" s="39"/>
      <c r="ARR36" s="39"/>
      <c r="ARS36" s="39"/>
      <c r="ART36" s="39"/>
      <c r="ARU36" s="39"/>
      <c r="ARV36" s="39"/>
      <c r="ARW36" s="39"/>
      <c r="ARX36" s="39"/>
      <c r="ARY36" s="39"/>
      <c r="ARZ36" s="39"/>
      <c r="ASA36" s="39"/>
      <c r="ASB36" s="39"/>
      <c r="ASC36" s="39"/>
      <c r="ASD36" s="39"/>
      <c r="ASE36" s="39"/>
      <c r="ASF36" s="39"/>
      <c r="ASG36" s="39"/>
      <c r="ASH36" s="39"/>
      <c r="ASI36" s="39"/>
    </row>
    <row r="37" spans="1:1179" s="52" customFormat="1" ht="15" customHeight="1">
      <c r="A37" s="48"/>
      <c r="B37" s="48"/>
      <c r="C37" s="49"/>
      <c r="D37" s="50"/>
      <c r="E37" s="25"/>
      <c r="F37" s="3"/>
      <c r="G37" s="51" t="s">
        <v>2</v>
      </c>
    </row>
    <row r="38" spans="1:1179" ht="15" customHeight="1">
      <c r="A38" s="45"/>
      <c r="B38" s="45"/>
      <c r="C38" s="47"/>
    </row>
    <row r="39" spans="1:1179" ht="15" customHeight="1">
      <c r="A39" s="45"/>
      <c r="B39" s="45"/>
      <c r="C39" s="47"/>
    </row>
    <row r="40" spans="1:1179" ht="15" customHeight="1">
      <c r="A40" s="45"/>
      <c r="B40" s="45"/>
      <c r="C40" s="47"/>
    </row>
    <row r="41" spans="1:1179" ht="15" customHeight="1">
      <c r="A41" s="45"/>
      <c r="B41" s="45"/>
      <c r="C41" s="47"/>
    </row>
    <row r="42" spans="1:1179" ht="15" customHeight="1">
      <c r="A42" s="45"/>
      <c r="B42" s="45"/>
      <c r="C42" s="47"/>
    </row>
    <row r="43" spans="1:1179" ht="15" customHeight="1">
      <c r="A43" s="45"/>
      <c r="B43" s="45"/>
      <c r="C43" s="47"/>
    </row>
    <row r="44" spans="1:1179" ht="15" customHeight="1">
      <c r="A44" s="45"/>
      <c r="B44" s="45"/>
      <c r="C44" s="47"/>
    </row>
    <row r="45" spans="1:1179" ht="15" customHeight="1">
      <c r="A45" s="45"/>
      <c r="B45" s="45"/>
      <c r="C45" s="47"/>
    </row>
    <row r="46" spans="1:1179" ht="15" customHeight="1">
      <c r="A46" s="45"/>
      <c r="B46" s="45"/>
      <c r="C46" s="47"/>
    </row>
    <row r="47" spans="1:1179" ht="15" customHeight="1">
      <c r="A47" s="45"/>
      <c r="B47" s="45"/>
      <c r="C47" s="47"/>
    </row>
    <row r="48" spans="1:1179" ht="15" customHeight="1">
      <c r="A48" s="45"/>
      <c r="B48" s="45"/>
      <c r="C48" s="47"/>
    </row>
    <row r="49" spans="1:6" ht="15" customHeight="1">
      <c r="A49" s="45"/>
      <c r="B49" s="45"/>
      <c r="C49" s="47"/>
    </row>
    <row r="50" spans="1:6" ht="15" customHeight="1">
      <c r="A50" s="45"/>
      <c r="B50" s="45"/>
      <c r="C50" s="47"/>
    </row>
    <row r="51" spans="1:6" ht="15" customHeight="1">
      <c r="A51" s="45"/>
      <c r="B51" s="45"/>
      <c r="C51" s="47"/>
    </row>
    <row r="52" spans="1:6" ht="15" customHeight="1">
      <c r="A52" s="45"/>
      <c r="B52" s="45"/>
      <c r="C52" s="47"/>
      <c r="D52" s="26"/>
      <c r="E52" s="26"/>
      <c r="F52" s="26"/>
    </row>
    <row r="53" spans="1:6" ht="15" customHeight="1">
      <c r="A53" s="45"/>
      <c r="B53" s="45"/>
      <c r="C53" s="47"/>
      <c r="D53" s="26"/>
      <c r="E53" s="26"/>
      <c r="F53" s="26"/>
    </row>
    <row r="54" spans="1:6" ht="15" customHeight="1">
      <c r="A54" s="45"/>
      <c r="B54" s="45"/>
      <c r="C54" s="47"/>
    </row>
    <row r="55" spans="1:6" ht="15" customHeight="1">
      <c r="A55" s="45"/>
      <c r="B55" s="45"/>
      <c r="C55" s="47"/>
    </row>
    <row r="56" spans="1:6" ht="15" customHeight="1">
      <c r="A56" s="55"/>
      <c r="B56" s="55"/>
      <c r="C56" s="20"/>
    </row>
    <row r="57" spans="1:6" ht="15" customHeight="1">
      <c r="A57" s="56"/>
      <c r="B57" s="56"/>
      <c r="C57" s="57"/>
      <c r="D57" s="51"/>
      <c r="E57" s="51"/>
      <c r="F57" s="51"/>
    </row>
    <row r="58" spans="1:6" ht="15" customHeight="1">
      <c r="A58" s="58"/>
      <c r="B58" s="58"/>
      <c r="C58" s="59"/>
    </row>
  </sheetData>
  <mergeCells count="2">
    <mergeCell ref="B2:G2"/>
    <mergeCell ref="A12:B12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3.453125" style="195" customWidth="1"/>
    <col min="3" max="3" width="19.54296875" style="196" customWidth="1"/>
    <col min="4" max="4" width="14.453125" style="195" customWidth="1"/>
    <col min="5" max="5" width="19.7265625" style="195" customWidth="1"/>
    <col min="6" max="6" width="20.36328125" style="195" customWidth="1"/>
    <col min="7" max="7" width="17.36328125" style="195" customWidth="1"/>
    <col min="8" max="8" width="11.1796875" style="195" customWidth="1"/>
    <col min="9" max="9" width="13.36328125" style="195" customWidth="1"/>
    <col min="10" max="10" width="14.7265625" style="195" customWidth="1"/>
    <col min="11" max="11" width="0.6328125" style="195" customWidth="1"/>
    <col min="12" max="12" width="8.453125" style="195" hidden="1" customWidth="1"/>
    <col min="13" max="16384" width="8.453125" style="195"/>
  </cols>
  <sheetData>
    <row r="1" spans="1:18" ht="8.15" customHeight="1"/>
    <row r="2" spans="1:18" ht="15" customHeight="1">
      <c r="A2" s="310" t="s">
        <v>407</v>
      </c>
      <c r="B2" s="197"/>
      <c r="C2" s="198"/>
    </row>
    <row r="3" spans="1:18" ht="15.5" customHeight="1">
      <c r="A3" s="500" t="s">
        <v>408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99</v>
      </c>
      <c r="E6" s="347" t="s">
        <v>100</v>
      </c>
      <c r="F6" s="347" t="s">
        <v>100</v>
      </c>
      <c r="G6" s="347" t="s">
        <v>268</v>
      </c>
      <c r="H6" s="347" t="s">
        <v>269</v>
      </c>
      <c r="I6" s="347" t="s">
        <v>208</v>
      </c>
      <c r="J6" s="347" t="s">
        <v>101</v>
      </c>
      <c r="K6" s="434"/>
    </row>
    <row r="7" spans="1:18" s="201" customFormat="1" ht="15" customHeight="1">
      <c r="A7" s="339" t="s">
        <v>4</v>
      </c>
      <c r="B7" s="348"/>
      <c r="C7" s="349" t="s">
        <v>5</v>
      </c>
      <c r="D7" s="347" t="s">
        <v>102</v>
      </c>
      <c r="E7" s="347" t="s">
        <v>265</v>
      </c>
      <c r="F7" s="347" t="s">
        <v>265</v>
      </c>
      <c r="G7" s="347" t="s">
        <v>57</v>
      </c>
      <c r="H7" s="347" t="s">
        <v>89</v>
      </c>
      <c r="I7" s="347" t="s">
        <v>270</v>
      </c>
      <c r="J7" s="347" t="s">
        <v>104</v>
      </c>
      <c r="K7" s="435"/>
    </row>
    <row r="8" spans="1:18" s="201" customFormat="1" ht="15" customHeight="1">
      <c r="A8" s="351"/>
      <c r="B8" s="351"/>
      <c r="C8" s="352"/>
      <c r="D8" s="350" t="s">
        <v>105</v>
      </c>
      <c r="E8" s="347" t="s">
        <v>108</v>
      </c>
      <c r="F8" s="347" t="s">
        <v>109</v>
      </c>
      <c r="G8" s="350" t="s">
        <v>60</v>
      </c>
      <c r="H8" s="350" t="s">
        <v>103</v>
      </c>
      <c r="I8" s="350" t="s">
        <v>59</v>
      </c>
      <c r="J8" s="347" t="s">
        <v>106</v>
      </c>
      <c r="K8" s="436"/>
    </row>
    <row r="9" spans="1:18" s="201" customFormat="1" ht="15" customHeight="1">
      <c r="A9" s="351"/>
      <c r="B9" s="351"/>
      <c r="C9" s="352"/>
      <c r="D9" s="350" t="s">
        <v>107</v>
      </c>
      <c r="E9" s="350" t="s">
        <v>266</v>
      </c>
      <c r="F9" s="350" t="s">
        <v>111</v>
      </c>
      <c r="G9" s="350" t="s">
        <v>107</v>
      </c>
      <c r="H9" s="350"/>
      <c r="I9" s="350" t="s">
        <v>271</v>
      </c>
      <c r="J9" s="350" t="s">
        <v>110</v>
      </c>
      <c r="K9" s="436"/>
    </row>
    <row r="10" spans="1:18" s="201" customFormat="1" ht="15" customHeight="1">
      <c r="A10" s="351"/>
      <c r="B10" s="351"/>
      <c r="C10" s="352"/>
      <c r="D10" s="353"/>
      <c r="E10" s="350" t="s">
        <v>267</v>
      </c>
      <c r="F10" s="350" t="s">
        <v>113</v>
      </c>
      <c r="G10" s="347"/>
      <c r="H10" s="350"/>
      <c r="I10" s="350"/>
      <c r="J10" s="350" t="s">
        <v>112</v>
      </c>
      <c r="K10" s="436"/>
    </row>
    <row r="11" spans="1:18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1"/>
      <c r="K11" s="433"/>
    </row>
    <row r="12" spans="1:18" ht="8.15" customHeight="1">
      <c r="A12" s="211"/>
      <c r="B12" s="211"/>
      <c r="C12" s="212"/>
      <c r="D12" s="210"/>
      <c r="E12" s="210"/>
      <c r="F12" s="210"/>
      <c r="G12" s="210"/>
      <c r="H12" s="210"/>
      <c r="I12" s="210"/>
      <c r="J12" s="210"/>
      <c r="K12" s="433"/>
    </row>
    <row r="13" spans="1:18" s="23" customFormat="1" ht="15" customHeight="1">
      <c r="A13" s="19" t="s">
        <v>299</v>
      </c>
      <c r="B13" s="1"/>
      <c r="C13" s="20">
        <v>2018</v>
      </c>
      <c r="D13" s="242">
        <f>SUM(D17,D21,D25,D29,D33,D37,D41,D45,D49,D53,D57,D61,D65,'57_samb (2)'!D13,'57_samb (2)'!D17,'57_samb (2)'!D21,'57_samb (2)'!D25,'57_samb (2)'!D29,'57_samb (2)'!D33,'57_samb (2)'!D37,'57_samb (2)'!D41,'57_samb (2)'!D45,'57_samb (2)'!D49,'57_samb (2)'!D53,'57_samb (2)'!D57,'57_samb (2)'!D61,'57_samb (2)'!D65)</f>
        <v>1</v>
      </c>
      <c r="E13" s="242">
        <f>SUM(E17,E21,E25,E29,E33,E37,E41,E45,E49,E53,E57,E61,E65,'57_samb (2)'!E13,'57_samb (2)'!E17,'57_samb (2)'!E21,'57_samb (2)'!E25,'57_samb (2)'!E29,'57_samb (2)'!E33,'57_samb (2)'!E37,'57_samb (2)'!E41,'57_samb (2)'!E45,'57_samb (2)'!E49,'57_samb (2)'!E53,'57_samb (2)'!E57,'57_samb (2)'!E61,'57_samb (2)'!E65)</f>
        <v>4</v>
      </c>
      <c r="F13" s="242">
        <f>SUM(F17,F21,F25,F29,F33,F37,F41,F45,F49,F53,F57,F61,F65,'57_samb (2)'!F13,'57_samb (2)'!F17,'57_samb (2)'!F21,'57_samb (2)'!F25,'57_samb (2)'!F29,'57_samb (2)'!F33,'57_samb (2)'!F37,'57_samb (2)'!F41,'57_samb (2)'!F45,'57_samb (2)'!F49,'57_samb (2)'!F53,'57_samb (2)'!F57,'57_samb (2)'!F61,'57_samb (2)'!F65)</f>
        <v>0</v>
      </c>
      <c r="G13" s="242">
        <f>SUM(G17,G21,G25,G29,G33,G37,G41,G45,G49,G53,G57,G61,G65,'57_samb (2)'!G13,'57_samb (2)'!G17,'57_samb (2)'!G21,'57_samb (2)'!G25,'57_samb (2)'!G29,'57_samb (2)'!G33,'57_samb (2)'!G37,'57_samb (2)'!G41,'57_samb (2)'!G45,'57_samb (2)'!G49,'57_samb (2)'!G53,'57_samb (2)'!G57,'57_samb (2)'!G61,'57_samb (2)'!G65)</f>
        <v>0</v>
      </c>
      <c r="H13" s="242">
        <f>SUM(H17,H21,H25,H29,H33,H37,H41,H45,H49,H53,H57,H61,H65,'57_samb (2)'!H13,'57_samb (2)'!H17,'57_samb (2)'!H21,'57_samb (2)'!H25,'57_samb (2)'!H29,'57_samb (2)'!H33,'57_samb (2)'!H37,'57_samb (2)'!H41,'57_samb (2)'!H45,'57_samb (2)'!H49,'57_samb (2)'!H53,'57_samb (2)'!H57,'57_samb (2)'!H61,'57_samb (2)'!H65)</f>
        <v>1</v>
      </c>
      <c r="I13" s="242">
        <f>SUM(I17,I21,I25,I29,I33,I37,I41,I45,I49,I53,I57,I61,I65,'57_samb (2)'!I13,'57_samb (2)'!I17,'57_samb (2)'!I21,'57_samb (2)'!I25,'57_samb (2)'!I29,'57_samb (2)'!I33,'57_samb (2)'!I37,'57_samb (2)'!I41,'57_samb (2)'!I45,'57_samb (2)'!I49,'57_samb (2)'!I53,'57_samb (2)'!I57,'57_samb (2)'!I61,'57_samb (2)'!I65)</f>
        <v>2411</v>
      </c>
      <c r="J13" s="242">
        <f>SUM(J17,J21,J25,J29,J33,J37,J41,J45,J49,J53,J57,J61,J65,'57_samb (2)'!J13,'57_samb (2)'!J17,'57_samb (2)'!J21,'57_samb (2)'!J25,'57_samb (2)'!J29,'57_samb (2)'!J33,'57_samb (2)'!J37,'57_samb (2)'!J41,'57_samb (2)'!J45,'57_samb (2)'!J49,'57_samb (2)'!J53,'57_samb (2)'!J57,'57_samb (2)'!J61,'57_samb (2)'!J65)</f>
        <v>7</v>
      </c>
      <c r="K13" s="363"/>
      <c r="L13" s="24"/>
      <c r="M13" s="3"/>
      <c r="N13" s="3"/>
      <c r="O13" s="3"/>
      <c r="P13" s="3"/>
      <c r="Q13" s="3"/>
      <c r="R13" s="3"/>
    </row>
    <row r="14" spans="1:18" s="23" customFormat="1" ht="15" customHeight="1">
      <c r="A14" s="1"/>
      <c r="B14" s="1"/>
      <c r="C14" s="20">
        <v>2019</v>
      </c>
      <c r="D14" s="242">
        <f>SUM(D18,D22,D26,D30,D34,D38,D42,D46,D50,D54,D58,D62,D66,'57_samb (2)'!D14,'57_samb (2)'!D18,'57_samb (2)'!D22,'57_samb (2)'!D26,'57_samb (2)'!D30,'57_samb (2)'!D34,'57_samb (2)'!D38,'57_samb (2)'!D42,'57_samb (2)'!D46,'57_samb (2)'!D50,'57_samb (2)'!D54,'57_samb (2)'!D58,'57_samb (2)'!D62,'57_samb (2)'!D66)</f>
        <v>2</v>
      </c>
      <c r="E14" s="242">
        <f>SUM(E18,E22,E26,E30,E34,E38,E42,E46,E50,E54,E58,E62,E66,'57_samb (2)'!E14,'57_samb (2)'!E18,'57_samb (2)'!E22,'57_samb (2)'!E26,'57_samb (2)'!E30,'57_samb (2)'!E34,'57_samb (2)'!E38,'57_samb (2)'!E42,'57_samb (2)'!E46,'57_samb (2)'!E50,'57_samb (2)'!E54,'57_samb (2)'!E58,'57_samb (2)'!E62,'57_samb (2)'!E66)</f>
        <v>7</v>
      </c>
      <c r="F14" s="242">
        <f>SUM(F18,F22,F26,F30,F34,F38,F42,F46,F50,F54,F58,F62,F66,'57_samb (2)'!F14,'57_samb (2)'!F18,'57_samb (2)'!F22,'57_samb (2)'!F26,'57_samb (2)'!F30,'57_samb (2)'!F34,'57_samb (2)'!F38,'57_samb (2)'!F42,'57_samb (2)'!F46,'57_samb (2)'!F50,'57_samb (2)'!F54,'57_samb (2)'!F58,'57_samb (2)'!F62,'57_samb (2)'!F66)</f>
        <v>3</v>
      </c>
      <c r="G14" s="242">
        <f>SUM(G18,G22,G26,G30,G34,G38,G42,G46,G50,G54,G58,G62,G66,'57_samb (2)'!G14,'57_samb (2)'!G18,'57_samb (2)'!G22,'57_samb (2)'!G26,'57_samb (2)'!G30,'57_samb (2)'!G34,'57_samb (2)'!G38,'57_samb (2)'!G42,'57_samb (2)'!G46,'57_samb (2)'!G50,'57_samb (2)'!G54,'57_samb (2)'!G58,'57_samb (2)'!G62,'57_samb (2)'!G66)</f>
        <v>0</v>
      </c>
      <c r="H14" s="242">
        <f>SUM(H18,H22,H26,H30,H34,H38,H42,H46,H50,H54,H58,H62,H66,'57_samb (2)'!H14,'57_samb (2)'!H18,'57_samb (2)'!H22,'57_samb (2)'!H26,'57_samb (2)'!H30,'57_samb (2)'!H34,'57_samb (2)'!H38,'57_samb (2)'!H42,'57_samb (2)'!H46,'57_samb (2)'!H50,'57_samb (2)'!H54,'57_samb (2)'!H58,'57_samb (2)'!H62,'57_samb (2)'!H66)</f>
        <v>0</v>
      </c>
      <c r="I14" s="242">
        <f>SUM(I18,I22,I26,I30,I34,I38,I42,I46,I50,I54,I58,I62,I66,'57_samb (2)'!I14,'57_samb (2)'!I18,'57_samb (2)'!I22,'57_samb (2)'!I26,'57_samb (2)'!I30,'57_samb (2)'!I34,'57_samb (2)'!I38,'57_samb (2)'!I42,'57_samb (2)'!I46,'57_samb (2)'!I50,'57_samb (2)'!I54,'57_samb (2)'!I58,'57_samb (2)'!I62,'57_samb (2)'!I66)</f>
        <v>4446</v>
      </c>
      <c r="J14" s="242">
        <f>SUM(J18,J22,J26,J30,J34,J38,J42,J46,J50,J54,J58,J62,J66,'57_samb (2)'!J14,'57_samb (2)'!J18,'57_samb (2)'!J22,'57_samb (2)'!J26,'57_samb (2)'!J30,'57_samb (2)'!J34,'57_samb (2)'!J38,'57_samb (2)'!J42,'57_samb (2)'!J46,'57_samb (2)'!J50,'57_samb (2)'!J54,'57_samb (2)'!J58,'57_samb (2)'!J62,'57_samb (2)'!J66)</f>
        <v>27</v>
      </c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1"/>
      <c r="B15" s="1"/>
      <c r="C15" s="20">
        <v>2020</v>
      </c>
      <c r="D15" s="242">
        <f>SUM(D19,D23,D27,D31,D35,D39,D43,D47,D51,D55,D59,D63,D67,'57_samb (2)'!D15,'57_samb (2)'!D19,'57_samb (2)'!D23,'57_samb (2)'!D27,'57_samb (2)'!D31,'57_samb (2)'!D35,'57_samb (2)'!D39,'57_samb (2)'!D43,'57_samb (2)'!D47,'57_samb (2)'!D51,'57_samb (2)'!D55,'57_samb (2)'!D59,'57_samb (2)'!D63,'57_samb (2)'!D67)</f>
        <v>2</v>
      </c>
      <c r="E15" s="242">
        <f>SUM(E19,E23,E27,E31,E35,E39,E43,E47,E51,E55,E59,E63,E67,'57_samb (2)'!E15,'57_samb (2)'!E19,'57_samb (2)'!E23,'57_samb (2)'!E27,'57_samb (2)'!E31,'57_samb (2)'!E35,'57_samb (2)'!E39,'57_samb (2)'!E43,'57_samb (2)'!E47,'57_samb (2)'!E51,'57_samb (2)'!E55,'57_samb (2)'!E59,'57_samb (2)'!E63,'57_samb (2)'!E67)</f>
        <v>2</v>
      </c>
      <c r="F15" s="242">
        <f>SUM(F19,F23,F27,F31,F35,F39,F43,F47,F51,F55,F59,F63,F67,'57_samb (2)'!F15,'57_samb (2)'!F19,'57_samb (2)'!F23,'57_samb (2)'!F27,'57_samb (2)'!F31,'57_samb (2)'!F35,'57_samb (2)'!F39,'57_samb (2)'!F43,'57_samb (2)'!F47,'57_samb (2)'!F51,'57_samb (2)'!F55,'57_samb (2)'!F59,'57_samb (2)'!F63,'57_samb (2)'!F67)</f>
        <v>4</v>
      </c>
      <c r="G15" s="242">
        <f>SUM(G19,G23,G27,G31,G35,G39,G43,G47,G51,G55,G59,G63,G67,'57_samb (2)'!G15,'57_samb (2)'!G19,'57_samb (2)'!G23,'57_samb (2)'!G27,'57_samb (2)'!G31,'57_samb (2)'!G35,'57_samb (2)'!G39,'57_samb (2)'!G43,'57_samb (2)'!G47,'57_samb (2)'!G51,'57_samb (2)'!G55,'57_samb (2)'!G59,'57_samb (2)'!G63,'57_samb (2)'!G67)</f>
        <v>0</v>
      </c>
      <c r="H15" s="242">
        <f>SUM(H19,H23,H27,H31,H35,H39,H43,H47,H51,H55,H59,H63,H67,'57_samb (2)'!H15,'57_samb (2)'!H19,'57_samb (2)'!H23,'57_samb (2)'!H27,'57_samb (2)'!H31,'57_samb (2)'!H35,'57_samb (2)'!H39,'57_samb (2)'!H43,'57_samb (2)'!H47,'57_samb (2)'!H51,'57_samb (2)'!H55,'57_samb (2)'!H59,'57_samb (2)'!H63,'57_samb (2)'!H67)</f>
        <v>5</v>
      </c>
      <c r="I15" s="242">
        <f>SUM(I19,I23,I27,I31,I35,I39,I43,I47,I51,I55,I59,I63,I67,'57_samb (2)'!I15,'57_samb (2)'!I19,'57_samb (2)'!I23,'57_samb (2)'!I27,'57_samb (2)'!I31,'57_samb (2)'!I35,'57_samb (2)'!I39,'57_samb (2)'!I43,'57_samb (2)'!I47,'57_samb (2)'!I51,'57_samb (2)'!I55,'57_samb (2)'!I59,'57_samb (2)'!I63,'57_samb (2)'!I67)</f>
        <v>2838</v>
      </c>
      <c r="J15" s="242">
        <f>SUM(J19,J23,J27,J31,J35,J39,J43,J47,J51,J55,J59,J63,J67,'57_samb (2)'!J15,'57_samb (2)'!J19,'57_samb (2)'!J23,'57_samb (2)'!J27,'57_samb (2)'!J31,'57_samb (2)'!J35,'57_samb (2)'!J39,'57_samb (2)'!J43,'57_samb (2)'!J47,'57_samb (2)'!J51,'57_samb (2)'!J55,'57_samb (2)'!J59,'57_samb (2)'!J63,'57_samb (2)'!J67)</f>
        <v>5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8.15" customHeight="1">
      <c r="A16" s="1"/>
      <c r="B16" s="1"/>
      <c r="C16" s="2"/>
      <c r="D16" s="205"/>
      <c r="E16" s="204"/>
      <c r="F16" s="204"/>
      <c r="G16" s="204"/>
      <c r="H16" s="204"/>
      <c r="I16" s="204"/>
      <c r="J16" s="204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29" t="s">
        <v>300</v>
      </c>
      <c r="B17" s="1"/>
      <c r="C17" s="2">
        <v>2018</v>
      </c>
      <c r="D17" s="205">
        <v>0</v>
      </c>
      <c r="E17" s="204">
        <v>3</v>
      </c>
      <c r="F17" s="204">
        <v>0</v>
      </c>
      <c r="G17" s="204">
        <v>0</v>
      </c>
      <c r="H17" s="204">
        <v>0</v>
      </c>
      <c r="I17" s="204">
        <v>148</v>
      </c>
      <c r="J17" s="204">
        <v>5</v>
      </c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1"/>
      <c r="B18" s="1"/>
      <c r="C18" s="2">
        <v>2019</v>
      </c>
      <c r="D18" s="205">
        <v>1</v>
      </c>
      <c r="E18" s="204">
        <v>1</v>
      </c>
      <c r="F18" s="204">
        <v>2</v>
      </c>
      <c r="G18" s="204">
        <v>0</v>
      </c>
      <c r="H18" s="204">
        <v>0</v>
      </c>
      <c r="I18" s="204">
        <v>305</v>
      </c>
      <c r="J18" s="205">
        <v>1</v>
      </c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1"/>
      <c r="B19" s="1"/>
      <c r="C19" s="2">
        <v>2020</v>
      </c>
      <c r="D19" s="205">
        <v>0</v>
      </c>
      <c r="E19" s="204">
        <v>2</v>
      </c>
      <c r="F19" s="204">
        <v>1</v>
      </c>
      <c r="G19" s="204">
        <v>0</v>
      </c>
      <c r="H19" s="204">
        <v>1</v>
      </c>
      <c r="I19" s="204">
        <v>139</v>
      </c>
      <c r="J19" s="205">
        <v>1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8.15" customHeight="1">
      <c r="A20" s="1"/>
      <c r="B20" s="1"/>
      <c r="C20" s="2"/>
      <c r="D20" s="205"/>
      <c r="E20" s="204"/>
      <c r="F20" s="204"/>
      <c r="G20" s="204"/>
      <c r="H20" s="204"/>
      <c r="I20" s="204"/>
      <c r="J20" s="20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29" t="s">
        <v>301</v>
      </c>
      <c r="B21" s="1"/>
      <c r="C21" s="2">
        <v>2018</v>
      </c>
      <c r="D21" s="205">
        <v>0</v>
      </c>
      <c r="E21" s="204">
        <v>0</v>
      </c>
      <c r="F21" s="204">
        <v>0</v>
      </c>
      <c r="G21" s="204">
        <v>0</v>
      </c>
      <c r="H21" s="204">
        <v>0</v>
      </c>
      <c r="I21" s="204">
        <v>91</v>
      </c>
      <c r="J21" s="205">
        <v>0</v>
      </c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1"/>
      <c r="B22" s="1"/>
      <c r="C22" s="2">
        <v>2019</v>
      </c>
      <c r="D22" s="205">
        <v>0</v>
      </c>
      <c r="E22" s="204">
        <v>0</v>
      </c>
      <c r="F22" s="204">
        <v>0</v>
      </c>
      <c r="G22" s="204">
        <v>0</v>
      </c>
      <c r="H22" s="204">
        <v>0</v>
      </c>
      <c r="I22" s="204">
        <v>135</v>
      </c>
      <c r="J22" s="205">
        <v>0</v>
      </c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1"/>
      <c r="B23" s="1"/>
      <c r="C23" s="2">
        <v>2020</v>
      </c>
      <c r="D23" s="205">
        <v>1</v>
      </c>
      <c r="E23" s="204">
        <v>0</v>
      </c>
      <c r="F23" s="204">
        <v>0</v>
      </c>
      <c r="G23" s="204">
        <v>0</v>
      </c>
      <c r="H23" s="204">
        <v>1</v>
      </c>
      <c r="I23" s="204">
        <v>67</v>
      </c>
      <c r="J23" s="205">
        <v>0</v>
      </c>
      <c r="K23" s="25"/>
      <c r="L23" s="25"/>
      <c r="M23" s="25"/>
      <c r="N23" s="25"/>
      <c r="O23" s="25"/>
      <c r="P23" s="26"/>
      <c r="Q23" s="26"/>
      <c r="R23" s="26"/>
    </row>
    <row r="24" spans="1:18" s="23" customFormat="1" ht="8.15" customHeight="1">
      <c r="A24" s="1"/>
      <c r="B24" s="1"/>
      <c r="C24" s="2"/>
      <c r="D24" s="205"/>
      <c r="E24" s="204"/>
      <c r="F24" s="204"/>
      <c r="G24" s="204"/>
      <c r="H24" s="204"/>
      <c r="I24" s="204"/>
      <c r="J24" s="204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9" t="s">
        <v>302</v>
      </c>
      <c r="B25" s="1"/>
      <c r="C25" s="2">
        <v>2018</v>
      </c>
      <c r="D25" s="205">
        <v>0</v>
      </c>
      <c r="E25" s="204">
        <v>0</v>
      </c>
      <c r="F25" s="204">
        <v>0</v>
      </c>
      <c r="G25" s="204">
        <v>0</v>
      </c>
      <c r="H25" s="204">
        <v>0</v>
      </c>
      <c r="I25" s="204">
        <v>93</v>
      </c>
      <c r="J25" s="204">
        <v>0</v>
      </c>
      <c r="K25" s="25"/>
      <c r="L25" s="25"/>
      <c r="M25" s="25"/>
      <c r="N25" s="25"/>
      <c r="O25" s="25"/>
      <c r="P25" s="26"/>
      <c r="Q25" s="26"/>
      <c r="R25" s="26"/>
    </row>
    <row r="26" spans="1:18" s="23" customFormat="1" ht="15" customHeight="1">
      <c r="A26" s="1"/>
      <c r="B26" s="1"/>
      <c r="C26" s="2">
        <v>2019</v>
      </c>
      <c r="D26" s="205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121</v>
      </c>
      <c r="J26" s="205">
        <v>0</v>
      </c>
    </row>
    <row r="27" spans="1:18" s="23" customFormat="1" ht="15" customHeight="1">
      <c r="A27" s="1"/>
      <c r="B27" s="1"/>
      <c r="C27" s="2">
        <v>2020</v>
      </c>
      <c r="D27" s="205">
        <v>0</v>
      </c>
      <c r="E27" s="204">
        <v>0</v>
      </c>
      <c r="F27" s="204">
        <v>0</v>
      </c>
      <c r="G27" s="204">
        <v>0</v>
      </c>
      <c r="H27" s="204">
        <v>0</v>
      </c>
      <c r="I27" s="204">
        <v>100</v>
      </c>
      <c r="J27" s="205">
        <v>0</v>
      </c>
    </row>
    <row r="28" spans="1:18" s="23" customFormat="1" ht="8.15" customHeight="1">
      <c r="A28" s="1"/>
      <c r="B28" s="1"/>
      <c r="C28" s="2"/>
      <c r="D28" s="205"/>
      <c r="E28" s="204"/>
      <c r="F28" s="204"/>
      <c r="G28" s="204"/>
      <c r="H28" s="204"/>
      <c r="I28" s="204"/>
      <c r="J28" s="205"/>
      <c r="K28" s="25"/>
      <c r="L28" s="25"/>
      <c r="M28" s="25"/>
      <c r="N28" s="25"/>
      <c r="O28" s="25"/>
      <c r="P28" s="26"/>
      <c r="Q28" s="26"/>
      <c r="R28" s="26"/>
    </row>
    <row r="29" spans="1:18" s="23" customFormat="1" ht="15" customHeight="1">
      <c r="A29" s="29" t="s">
        <v>303</v>
      </c>
      <c r="B29" s="1"/>
      <c r="C29" s="2">
        <v>2018</v>
      </c>
      <c r="D29" s="205">
        <v>0</v>
      </c>
      <c r="E29" s="204">
        <v>0</v>
      </c>
      <c r="F29" s="204">
        <v>0</v>
      </c>
      <c r="G29" s="204">
        <v>0</v>
      </c>
      <c r="H29" s="204">
        <v>0</v>
      </c>
      <c r="I29" s="204">
        <v>158</v>
      </c>
      <c r="J29" s="205">
        <v>0</v>
      </c>
    </row>
    <row r="30" spans="1:18" s="23" customFormat="1" ht="15" customHeight="1">
      <c r="A30" s="1"/>
      <c r="B30" s="1"/>
      <c r="C30" s="2">
        <v>2019</v>
      </c>
      <c r="D30" s="205">
        <v>0</v>
      </c>
      <c r="E30" s="204">
        <v>0</v>
      </c>
      <c r="F30" s="204">
        <v>0</v>
      </c>
      <c r="G30" s="204">
        <v>0</v>
      </c>
      <c r="H30" s="204">
        <v>0</v>
      </c>
      <c r="I30" s="204">
        <v>350</v>
      </c>
      <c r="J30" s="205">
        <v>0</v>
      </c>
    </row>
    <row r="31" spans="1:18" s="23" customFormat="1" ht="15" customHeight="1">
      <c r="A31" s="1"/>
      <c r="B31" s="1"/>
      <c r="C31" s="2">
        <v>2020</v>
      </c>
      <c r="D31" s="205">
        <v>0</v>
      </c>
      <c r="E31" s="204">
        <v>0</v>
      </c>
      <c r="F31" s="204">
        <v>0</v>
      </c>
      <c r="G31" s="204">
        <v>0</v>
      </c>
      <c r="H31" s="204">
        <v>0</v>
      </c>
      <c r="I31" s="204">
        <v>241</v>
      </c>
      <c r="J31" s="205">
        <v>0</v>
      </c>
    </row>
    <row r="32" spans="1:18" s="23" customFormat="1" ht="8.15" customHeight="1">
      <c r="A32" s="1"/>
      <c r="B32" s="1"/>
      <c r="C32" s="2"/>
      <c r="D32" s="205"/>
      <c r="E32" s="204"/>
      <c r="F32" s="204"/>
      <c r="G32" s="204"/>
      <c r="H32" s="204"/>
      <c r="I32" s="204"/>
      <c r="J32" s="204"/>
      <c r="K32" s="25"/>
      <c r="L32" s="25"/>
      <c r="M32" s="25"/>
      <c r="N32" s="25"/>
      <c r="O32" s="25"/>
      <c r="P32" s="26"/>
      <c r="Q32" s="26"/>
      <c r="R32" s="26"/>
    </row>
    <row r="33" spans="1:18" s="23" customFormat="1" ht="15" customHeight="1">
      <c r="A33" s="29" t="s">
        <v>304</v>
      </c>
      <c r="B33" s="1"/>
      <c r="C33" s="2">
        <v>2018</v>
      </c>
      <c r="D33" s="205">
        <v>0</v>
      </c>
      <c r="E33" s="204">
        <v>1</v>
      </c>
      <c r="F33" s="204">
        <v>0</v>
      </c>
      <c r="G33" s="204">
        <v>0</v>
      </c>
      <c r="H33" s="204">
        <v>0</v>
      </c>
      <c r="I33" s="204">
        <v>23</v>
      </c>
      <c r="J33" s="204">
        <v>0</v>
      </c>
    </row>
    <row r="34" spans="1:18" s="23" customFormat="1" ht="15" customHeight="1">
      <c r="A34" s="1"/>
      <c r="B34" s="1"/>
      <c r="C34" s="2">
        <v>2019</v>
      </c>
      <c r="D34" s="205">
        <v>1</v>
      </c>
      <c r="E34" s="204">
        <v>4</v>
      </c>
      <c r="F34" s="204">
        <v>1</v>
      </c>
      <c r="G34" s="204">
        <v>0</v>
      </c>
      <c r="H34" s="204">
        <v>0</v>
      </c>
      <c r="I34" s="204">
        <v>45</v>
      </c>
      <c r="J34" s="205">
        <v>0</v>
      </c>
    </row>
    <row r="35" spans="1:18" s="23" customFormat="1" ht="15" customHeight="1">
      <c r="A35" s="1"/>
      <c r="B35" s="1"/>
      <c r="C35" s="2">
        <v>2020</v>
      </c>
      <c r="D35" s="205">
        <v>0</v>
      </c>
      <c r="E35" s="204">
        <v>0</v>
      </c>
      <c r="F35" s="204">
        <v>0</v>
      </c>
      <c r="G35" s="204">
        <v>0</v>
      </c>
      <c r="H35" s="204">
        <v>0</v>
      </c>
      <c r="I35" s="204">
        <v>29</v>
      </c>
      <c r="J35" s="205">
        <v>0</v>
      </c>
    </row>
    <row r="36" spans="1:18" s="23" customFormat="1" ht="8.15" customHeight="1">
      <c r="A36" s="1"/>
      <c r="B36" s="1"/>
      <c r="C36" s="2"/>
      <c r="D36" s="205"/>
      <c r="E36" s="121"/>
      <c r="F36" s="204"/>
      <c r="G36" s="204"/>
      <c r="H36" s="204"/>
      <c r="I36" s="204"/>
      <c r="J36" s="205"/>
      <c r="K36" s="25"/>
      <c r="L36" s="25"/>
      <c r="M36" s="25"/>
      <c r="N36" s="25"/>
      <c r="O36" s="25"/>
      <c r="P36" s="26"/>
      <c r="Q36" s="26"/>
      <c r="R36" s="26"/>
    </row>
    <row r="37" spans="1:18" s="23" customFormat="1" ht="15" customHeight="1">
      <c r="A37" s="29" t="s">
        <v>305</v>
      </c>
      <c r="B37" s="1"/>
      <c r="C37" s="2">
        <v>2018</v>
      </c>
      <c r="D37" s="205">
        <v>0</v>
      </c>
      <c r="E37" s="121">
        <v>0</v>
      </c>
      <c r="F37" s="204">
        <v>0</v>
      </c>
      <c r="G37" s="204">
        <v>0</v>
      </c>
      <c r="H37" s="204">
        <v>0</v>
      </c>
      <c r="I37" s="204">
        <v>15</v>
      </c>
      <c r="J37" s="205">
        <v>1</v>
      </c>
    </row>
    <row r="38" spans="1:18" s="23" customFormat="1" ht="15" customHeight="1">
      <c r="A38" s="1"/>
      <c r="B38" s="1"/>
      <c r="C38" s="2">
        <v>2019</v>
      </c>
      <c r="D38" s="205">
        <v>0</v>
      </c>
      <c r="E38" s="204">
        <v>2</v>
      </c>
      <c r="F38" s="204">
        <v>0</v>
      </c>
      <c r="G38" s="204">
        <v>0</v>
      </c>
      <c r="H38" s="204">
        <v>0</v>
      </c>
      <c r="I38" s="204">
        <v>23</v>
      </c>
      <c r="J38" s="205">
        <v>2</v>
      </c>
    </row>
    <row r="39" spans="1:18" s="23" customFormat="1" ht="15" customHeight="1">
      <c r="A39" s="1"/>
      <c r="B39" s="1"/>
      <c r="C39" s="2">
        <v>2020</v>
      </c>
      <c r="D39" s="205">
        <v>1</v>
      </c>
      <c r="E39" s="204">
        <v>0</v>
      </c>
      <c r="F39" s="204">
        <v>0</v>
      </c>
      <c r="G39" s="204">
        <v>0</v>
      </c>
      <c r="H39" s="204">
        <v>0</v>
      </c>
      <c r="I39" s="204">
        <v>6</v>
      </c>
      <c r="J39" s="205">
        <v>3</v>
      </c>
    </row>
    <row r="40" spans="1:18" s="23" customFormat="1" ht="8.15" customHeight="1">
      <c r="A40" s="1"/>
      <c r="B40" s="1"/>
      <c r="C40" s="2"/>
      <c r="D40" s="205"/>
      <c r="E40" s="204"/>
      <c r="F40" s="204"/>
      <c r="G40" s="204"/>
      <c r="H40" s="204"/>
      <c r="I40" s="204"/>
      <c r="J40" s="204"/>
      <c r="K40" s="25"/>
      <c r="L40" s="25"/>
      <c r="M40" s="25"/>
      <c r="N40" s="25"/>
      <c r="O40" s="25"/>
      <c r="P40" s="26"/>
      <c r="Q40" s="26"/>
      <c r="R40" s="26"/>
    </row>
    <row r="41" spans="1:18" s="23" customFormat="1" ht="15" customHeight="1">
      <c r="A41" s="29" t="s">
        <v>306</v>
      </c>
      <c r="B41" s="1"/>
      <c r="C41" s="2">
        <v>2018</v>
      </c>
      <c r="D41" s="205">
        <v>0</v>
      </c>
      <c r="E41" s="204">
        <v>0</v>
      </c>
      <c r="F41" s="204">
        <v>0</v>
      </c>
      <c r="G41" s="204">
        <v>0</v>
      </c>
      <c r="H41" s="204">
        <v>0</v>
      </c>
      <c r="I41" s="204">
        <v>415</v>
      </c>
      <c r="J41" s="204">
        <v>0</v>
      </c>
    </row>
    <row r="42" spans="1:18" s="23" customFormat="1" ht="15" customHeight="1">
      <c r="A42" s="1"/>
      <c r="B42" s="1"/>
      <c r="C42" s="2">
        <v>2019</v>
      </c>
      <c r="D42" s="205">
        <v>0</v>
      </c>
      <c r="E42" s="204">
        <v>0</v>
      </c>
      <c r="F42" s="204">
        <v>0</v>
      </c>
      <c r="G42" s="204">
        <v>0</v>
      </c>
      <c r="H42" s="204">
        <v>0</v>
      </c>
      <c r="I42" s="204">
        <v>697</v>
      </c>
      <c r="J42" s="205">
        <v>0</v>
      </c>
    </row>
    <row r="43" spans="1:18" s="23" customFormat="1" ht="15" customHeight="1">
      <c r="A43" s="1"/>
      <c r="B43" s="1"/>
      <c r="C43" s="2">
        <v>2020</v>
      </c>
      <c r="D43" s="205">
        <v>0</v>
      </c>
      <c r="E43" s="204">
        <v>0</v>
      </c>
      <c r="F43" s="204">
        <v>0</v>
      </c>
      <c r="G43" s="204">
        <v>0</v>
      </c>
      <c r="H43" s="204">
        <v>0</v>
      </c>
      <c r="I43" s="204">
        <v>518</v>
      </c>
      <c r="J43" s="205">
        <v>0</v>
      </c>
    </row>
    <row r="44" spans="1:18" s="23" customFormat="1" ht="8.15" customHeight="1">
      <c r="A44" s="1"/>
      <c r="B44" s="1"/>
      <c r="C44" s="2"/>
      <c r="D44" s="205"/>
      <c r="E44" s="204"/>
      <c r="F44" s="204"/>
      <c r="G44" s="204"/>
      <c r="H44" s="204"/>
      <c r="I44" s="204"/>
      <c r="J44" s="205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9" t="s">
        <v>307</v>
      </c>
      <c r="B45" s="1"/>
      <c r="C45" s="2">
        <v>2018</v>
      </c>
      <c r="D45" s="205">
        <v>0</v>
      </c>
      <c r="E45" s="204">
        <v>0</v>
      </c>
      <c r="F45" s="204">
        <v>0</v>
      </c>
      <c r="G45" s="204">
        <v>0</v>
      </c>
      <c r="H45" s="204">
        <v>0</v>
      </c>
      <c r="I45" s="204">
        <v>99</v>
      </c>
      <c r="J45" s="205">
        <v>0</v>
      </c>
    </row>
    <row r="46" spans="1:18" s="23" customFormat="1" ht="15" customHeight="1">
      <c r="A46" s="1"/>
      <c r="B46" s="1"/>
      <c r="C46" s="2">
        <v>2019</v>
      </c>
      <c r="D46" s="205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112</v>
      </c>
      <c r="J46" s="205">
        <v>0</v>
      </c>
    </row>
    <row r="47" spans="1:18" s="23" customFormat="1" ht="15" customHeight="1">
      <c r="A47" s="1"/>
      <c r="B47" s="1"/>
      <c r="C47" s="2">
        <v>2020</v>
      </c>
      <c r="D47" s="205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57</v>
      </c>
      <c r="J47" s="205">
        <v>0</v>
      </c>
    </row>
    <row r="48" spans="1:18" s="23" customFormat="1" ht="8.15" customHeight="1">
      <c r="A48" s="1"/>
      <c r="B48" s="1"/>
      <c r="C48" s="2"/>
      <c r="D48" s="205"/>
      <c r="E48" s="204"/>
      <c r="F48" s="204"/>
      <c r="G48" s="204"/>
      <c r="H48" s="204"/>
      <c r="I48" s="204"/>
      <c r="J48" s="204"/>
      <c r="K48" s="25"/>
      <c r="L48" s="25"/>
      <c r="M48" s="25"/>
      <c r="N48" s="25"/>
      <c r="O48" s="25"/>
      <c r="P48" s="26"/>
      <c r="Q48" s="26"/>
      <c r="R48" s="26"/>
    </row>
    <row r="49" spans="1:18" s="23" customFormat="1" ht="15" customHeight="1">
      <c r="A49" s="29" t="s">
        <v>308</v>
      </c>
      <c r="B49" s="1"/>
      <c r="C49" s="2">
        <v>2018</v>
      </c>
      <c r="D49" s="205">
        <v>0</v>
      </c>
      <c r="E49" s="204">
        <v>0</v>
      </c>
      <c r="F49" s="204">
        <v>0</v>
      </c>
      <c r="G49" s="204">
        <v>0</v>
      </c>
      <c r="H49" s="204">
        <v>0</v>
      </c>
      <c r="I49" s="204">
        <v>81</v>
      </c>
      <c r="J49" s="204">
        <v>0</v>
      </c>
    </row>
    <row r="50" spans="1:18" s="23" customFormat="1" ht="15" customHeight="1">
      <c r="A50" s="1"/>
      <c r="B50" s="1"/>
      <c r="C50" s="2">
        <v>2019</v>
      </c>
      <c r="D50" s="205">
        <v>0</v>
      </c>
      <c r="E50" s="204">
        <v>0</v>
      </c>
      <c r="F50" s="204">
        <v>0</v>
      </c>
      <c r="G50" s="204">
        <v>0</v>
      </c>
      <c r="H50" s="204">
        <v>0</v>
      </c>
      <c r="I50" s="204">
        <v>254</v>
      </c>
      <c r="J50" s="205">
        <v>0</v>
      </c>
    </row>
    <row r="51" spans="1:18" s="40" customFormat="1" ht="15" customHeight="1">
      <c r="A51" s="39"/>
      <c r="B51" s="39"/>
      <c r="C51" s="2">
        <v>2020</v>
      </c>
      <c r="D51" s="204">
        <v>0</v>
      </c>
      <c r="E51" s="204">
        <v>0</v>
      </c>
      <c r="F51" s="204">
        <v>0</v>
      </c>
      <c r="G51" s="204">
        <v>0</v>
      </c>
      <c r="H51" s="204">
        <v>0</v>
      </c>
      <c r="I51" s="204">
        <v>161</v>
      </c>
      <c r="J51" s="204">
        <v>0</v>
      </c>
    </row>
    <row r="52" spans="1:18" s="40" customFormat="1" ht="8.15" customHeight="1">
      <c r="A52" s="39"/>
      <c r="B52" s="39"/>
      <c r="C52" s="2"/>
      <c r="D52" s="204"/>
      <c r="E52" s="204"/>
      <c r="F52" s="204"/>
      <c r="G52" s="204"/>
      <c r="H52" s="204"/>
      <c r="I52" s="204"/>
      <c r="J52" s="204"/>
      <c r="K52" s="25"/>
      <c r="L52" s="25"/>
      <c r="M52" s="25"/>
      <c r="N52" s="25"/>
      <c r="O52" s="25"/>
      <c r="P52" s="26"/>
      <c r="Q52" s="26"/>
      <c r="R52" s="26"/>
    </row>
    <row r="53" spans="1:18" s="40" customFormat="1" ht="15" customHeight="1">
      <c r="A53" s="29" t="s">
        <v>309</v>
      </c>
      <c r="B53" s="39"/>
      <c r="C53" s="2">
        <v>2018</v>
      </c>
      <c r="D53" s="204">
        <v>0</v>
      </c>
      <c r="E53" s="204">
        <v>0</v>
      </c>
      <c r="F53" s="204">
        <v>0</v>
      </c>
      <c r="G53" s="204">
        <v>0</v>
      </c>
      <c r="H53" s="204">
        <v>1</v>
      </c>
      <c r="I53" s="204">
        <v>142</v>
      </c>
      <c r="J53" s="204">
        <v>0</v>
      </c>
    </row>
    <row r="54" spans="1:18" s="40" customFormat="1" ht="15" customHeight="1">
      <c r="A54" s="39"/>
      <c r="B54" s="39"/>
      <c r="C54" s="2">
        <v>2019</v>
      </c>
      <c r="D54" s="204">
        <v>0</v>
      </c>
      <c r="E54" s="204">
        <v>0</v>
      </c>
      <c r="F54" s="204">
        <v>0</v>
      </c>
      <c r="G54" s="204">
        <v>0</v>
      </c>
      <c r="H54" s="204">
        <v>0</v>
      </c>
      <c r="I54" s="204">
        <v>505</v>
      </c>
      <c r="J54" s="204">
        <v>0</v>
      </c>
    </row>
    <row r="55" spans="1:18" s="40" customFormat="1" ht="15" customHeight="1">
      <c r="A55" s="39"/>
      <c r="B55" s="39"/>
      <c r="C55" s="2">
        <v>2020</v>
      </c>
      <c r="D55" s="204">
        <v>0</v>
      </c>
      <c r="E55" s="204">
        <v>0</v>
      </c>
      <c r="F55" s="204">
        <v>0</v>
      </c>
      <c r="G55" s="204">
        <v>0</v>
      </c>
      <c r="H55" s="204">
        <v>1</v>
      </c>
      <c r="I55" s="204">
        <v>283</v>
      </c>
      <c r="J55" s="204">
        <v>0</v>
      </c>
    </row>
    <row r="56" spans="1:18" s="40" customFormat="1" ht="8.15" customHeight="1">
      <c r="A56" s="39"/>
      <c r="C56" s="2"/>
      <c r="D56" s="204"/>
      <c r="E56" s="204"/>
      <c r="F56" s="204"/>
      <c r="G56" s="204"/>
      <c r="H56" s="204"/>
      <c r="I56" s="204"/>
      <c r="J56" s="204"/>
    </row>
    <row r="57" spans="1:18" s="40" customFormat="1" ht="16.5" customHeight="1">
      <c r="A57" s="29" t="s">
        <v>310</v>
      </c>
      <c r="C57" s="2">
        <v>2018</v>
      </c>
      <c r="D57" s="204">
        <v>0</v>
      </c>
      <c r="E57" s="204">
        <v>0</v>
      </c>
      <c r="F57" s="204">
        <v>0</v>
      </c>
      <c r="G57" s="204">
        <v>0</v>
      </c>
      <c r="H57" s="204">
        <v>0</v>
      </c>
      <c r="I57" s="204">
        <v>125</v>
      </c>
      <c r="J57" s="204">
        <v>0</v>
      </c>
    </row>
    <row r="58" spans="1:18" s="40" customFormat="1" ht="15" customHeight="1">
      <c r="A58" s="39"/>
      <c r="C58" s="2">
        <v>2019</v>
      </c>
      <c r="D58" s="204">
        <v>0</v>
      </c>
      <c r="E58" s="204">
        <v>0</v>
      </c>
      <c r="F58" s="204">
        <v>0</v>
      </c>
      <c r="G58" s="204">
        <v>0</v>
      </c>
      <c r="H58" s="204">
        <v>0</v>
      </c>
      <c r="I58" s="204">
        <v>230</v>
      </c>
      <c r="J58" s="204">
        <v>0</v>
      </c>
    </row>
    <row r="59" spans="1:18" s="40" customFormat="1" ht="15" customHeight="1">
      <c r="A59" s="39"/>
      <c r="B59" s="133"/>
      <c r="C59" s="2">
        <v>2020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144</v>
      </c>
      <c r="J59" s="204">
        <v>0</v>
      </c>
    </row>
    <row r="60" spans="1:18" s="40" customFormat="1" ht="8.15" customHeight="1">
      <c r="A60" s="39"/>
      <c r="B60" s="39"/>
      <c r="C60" s="2"/>
      <c r="D60" s="204"/>
      <c r="E60" s="204"/>
      <c r="F60" s="204"/>
      <c r="G60" s="204"/>
      <c r="H60" s="204"/>
      <c r="I60" s="204"/>
      <c r="J60" s="204"/>
    </row>
    <row r="61" spans="1:18" s="40" customFormat="1" ht="15" customHeight="1">
      <c r="A61" s="29" t="s">
        <v>311</v>
      </c>
      <c r="B61" s="39"/>
      <c r="C61" s="2">
        <v>2018</v>
      </c>
      <c r="D61" s="204">
        <v>0</v>
      </c>
      <c r="E61" s="204">
        <v>0</v>
      </c>
      <c r="F61" s="204">
        <v>0</v>
      </c>
      <c r="G61" s="204">
        <v>0</v>
      </c>
      <c r="H61" s="204">
        <v>0</v>
      </c>
      <c r="I61" s="204">
        <v>188</v>
      </c>
      <c r="J61" s="204">
        <v>0</v>
      </c>
    </row>
    <row r="62" spans="1:18" s="40" customFormat="1" ht="15" customHeight="1">
      <c r="A62" s="39"/>
      <c r="C62" s="41">
        <v>2019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204">
        <v>218</v>
      </c>
      <c r="J62" s="204">
        <v>0</v>
      </c>
    </row>
    <row r="63" spans="1:18" s="40" customFormat="1" ht="15" customHeight="1">
      <c r="A63" s="39"/>
      <c r="C63" s="41">
        <v>2020</v>
      </c>
      <c r="D63" s="77">
        <v>0</v>
      </c>
      <c r="E63" s="77">
        <v>0</v>
      </c>
      <c r="F63" s="77">
        <v>0</v>
      </c>
      <c r="G63" s="77">
        <v>0</v>
      </c>
      <c r="H63" s="77">
        <v>1</v>
      </c>
      <c r="I63" s="77">
        <v>283</v>
      </c>
      <c r="J63" s="77">
        <v>0</v>
      </c>
    </row>
    <row r="64" spans="1:18" s="210" customFormat="1" ht="8.15" customHeight="1">
      <c r="A64" s="211"/>
      <c r="B64" s="211"/>
      <c r="C64" s="207"/>
      <c r="D64" s="204"/>
      <c r="E64" s="204"/>
      <c r="F64" s="204"/>
      <c r="G64" s="204"/>
      <c r="H64" s="204"/>
      <c r="I64" s="204"/>
      <c r="J64" s="204"/>
    </row>
    <row r="65" spans="1:18" s="40" customFormat="1" ht="15" customHeight="1">
      <c r="A65" s="42" t="s">
        <v>312</v>
      </c>
      <c r="B65" s="39"/>
      <c r="C65" s="41">
        <v>2018</v>
      </c>
      <c r="D65" s="204">
        <v>0</v>
      </c>
      <c r="E65" s="204">
        <v>0</v>
      </c>
      <c r="F65" s="204">
        <v>0</v>
      </c>
      <c r="G65" s="204">
        <v>0</v>
      </c>
      <c r="H65" s="204">
        <v>0</v>
      </c>
      <c r="I65" s="204">
        <v>131</v>
      </c>
      <c r="J65" s="204">
        <v>0</v>
      </c>
      <c r="K65" s="17"/>
      <c r="L65" s="17"/>
      <c r="M65" s="17"/>
      <c r="N65" s="17"/>
      <c r="O65" s="17"/>
      <c r="P65" s="17"/>
      <c r="Q65" s="17"/>
      <c r="R65" s="17"/>
    </row>
    <row r="66" spans="1:18" s="40" customFormat="1" ht="15" customHeight="1">
      <c r="A66" s="42"/>
      <c r="B66" s="39"/>
      <c r="C66" s="2">
        <v>2019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226</v>
      </c>
      <c r="J66" s="204">
        <v>0</v>
      </c>
      <c r="K66" s="25"/>
      <c r="L66" s="25"/>
      <c r="M66" s="25"/>
      <c r="N66" s="25"/>
      <c r="O66" s="25"/>
      <c r="P66" s="26"/>
      <c r="Q66" s="26"/>
      <c r="R66" s="26"/>
    </row>
    <row r="67" spans="1:18" s="40" customFormat="1" ht="15" customHeight="1">
      <c r="A67" s="42"/>
      <c r="B67" s="39"/>
      <c r="C67" s="2">
        <v>2020</v>
      </c>
      <c r="D67" s="204">
        <v>0</v>
      </c>
      <c r="E67" s="204">
        <v>0</v>
      </c>
      <c r="F67" s="204">
        <v>0</v>
      </c>
      <c r="G67" s="204">
        <v>0</v>
      </c>
      <c r="H67" s="204">
        <v>0</v>
      </c>
      <c r="I67" s="204">
        <v>113</v>
      </c>
      <c r="J67" s="204">
        <v>0</v>
      </c>
      <c r="K67" s="25"/>
      <c r="L67" s="25"/>
      <c r="M67" s="25"/>
      <c r="N67" s="25"/>
      <c r="O67" s="25"/>
      <c r="P67" s="26"/>
      <c r="Q67" s="26"/>
      <c r="R67" s="26"/>
    </row>
    <row r="68" spans="1:18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8" ht="15" customHeight="1">
      <c r="H69" s="197"/>
      <c r="I69" s="197"/>
      <c r="J69" s="197"/>
      <c r="K69" s="24" t="s">
        <v>9</v>
      </c>
    </row>
    <row r="70" spans="1:18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3.54296875" style="195" customWidth="1"/>
    <col min="2" max="2" width="24.26953125" style="195" customWidth="1"/>
    <col min="3" max="3" width="21.6328125" style="196" customWidth="1"/>
    <col min="4" max="4" width="12.7265625" style="195" customWidth="1"/>
    <col min="5" max="5" width="20.54296875" style="195" customWidth="1"/>
    <col min="6" max="6" width="19.453125" style="195" customWidth="1"/>
    <col min="7" max="7" width="16.6328125" style="195" customWidth="1"/>
    <col min="8" max="8" width="11.36328125" style="195" customWidth="1"/>
    <col min="9" max="9" width="14.36328125" style="195" customWidth="1"/>
    <col min="10" max="10" width="14.7265625" style="195" customWidth="1"/>
    <col min="11" max="11" width="0.54296875" style="195" customWidth="1"/>
    <col min="12" max="16384" width="8.453125" style="195"/>
  </cols>
  <sheetData>
    <row r="1" spans="1:18" ht="8.15" customHeight="1"/>
    <row r="2" spans="1:18" ht="15.5" customHeight="1">
      <c r="A2" s="310" t="s">
        <v>407</v>
      </c>
      <c r="B2" s="197"/>
      <c r="C2" s="198"/>
    </row>
    <row r="3" spans="1:18" ht="12.5" customHeight="1">
      <c r="A3" s="500" t="s">
        <v>408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99</v>
      </c>
      <c r="E6" s="347" t="s">
        <v>100</v>
      </c>
      <c r="F6" s="347" t="s">
        <v>100</v>
      </c>
      <c r="G6" s="347" t="s">
        <v>268</v>
      </c>
      <c r="H6" s="347" t="s">
        <v>269</v>
      </c>
      <c r="I6" s="347" t="s">
        <v>208</v>
      </c>
      <c r="J6" s="347" t="s">
        <v>101</v>
      </c>
      <c r="K6" s="434"/>
    </row>
    <row r="7" spans="1:18" s="201" customFormat="1" ht="15" customHeight="1">
      <c r="A7" s="339" t="s">
        <v>4</v>
      </c>
      <c r="B7" s="348"/>
      <c r="C7" s="349" t="s">
        <v>5</v>
      </c>
      <c r="D7" s="347" t="s">
        <v>102</v>
      </c>
      <c r="E7" s="347" t="s">
        <v>265</v>
      </c>
      <c r="F7" s="347" t="s">
        <v>265</v>
      </c>
      <c r="G7" s="347" t="s">
        <v>57</v>
      </c>
      <c r="H7" s="347" t="s">
        <v>89</v>
      </c>
      <c r="I7" s="347" t="s">
        <v>270</v>
      </c>
      <c r="J7" s="347" t="s">
        <v>104</v>
      </c>
      <c r="K7" s="435"/>
    </row>
    <row r="8" spans="1:18" s="201" customFormat="1" ht="15" customHeight="1">
      <c r="A8" s="351"/>
      <c r="B8" s="351"/>
      <c r="C8" s="352"/>
      <c r="D8" s="350" t="s">
        <v>105</v>
      </c>
      <c r="E8" s="347" t="s">
        <v>108</v>
      </c>
      <c r="F8" s="347" t="s">
        <v>109</v>
      </c>
      <c r="G8" s="350" t="s">
        <v>60</v>
      </c>
      <c r="H8" s="350" t="s">
        <v>103</v>
      </c>
      <c r="I8" s="350" t="s">
        <v>59</v>
      </c>
      <c r="J8" s="347" t="s">
        <v>106</v>
      </c>
      <c r="K8" s="436"/>
    </row>
    <row r="9" spans="1:18" s="201" customFormat="1" ht="15" customHeight="1">
      <c r="A9" s="351"/>
      <c r="B9" s="351"/>
      <c r="C9" s="352"/>
      <c r="D9" s="350" t="s">
        <v>107</v>
      </c>
      <c r="E9" s="350" t="s">
        <v>266</v>
      </c>
      <c r="F9" s="350" t="s">
        <v>111</v>
      </c>
      <c r="G9" s="350" t="s">
        <v>107</v>
      </c>
      <c r="H9" s="350"/>
      <c r="I9" s="350" t="s">
        <v>271</v>
      </c>
      <c r="J9" s="350" t="s">
        <v>110</v>
      </c>
      <c r="K9" s="436"/>
    </row>
    <row r="10" spans="1:18" s="201" customFormat="1" ht="15" customHeight="1">
      <c r="A10" s="351"/>
      <c r="B10" s="351"/>
      <c r="C10" s="352"/>
      <c r="D10" s="353"/>
      <c r="E10" s="350" t="s">
        <v>267</v>
      </c>
      <c r="F10" s="350" t="s">
        <v>113</v>
      </c>
      <c r="G10" s="347"/>
      <c r="H10" s="350"/>
      <c r="I10" s="350"/>
      <c r="J10" s="350" t="s">
        <v>112</v>
      </c>
      <c r="K10" s="436"/>
    </row>
    <row r="11" spans="1:18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1"/>
      <c r="K11" s="433"/>
    </row>
    <row r="12" spans="1:18" s="23" customFormat="1" ht="8.15" customHeight="1">
      <c r="A12" s="42"/>
      <c r="B12" s="1"/>
      <c r="C12" s="2"/>
      <c r="D12" s="205"/>
      <c r="E12" s="205"/>
      <c r="F12" s="205"/>
      <c r="G12" s="205"/>
      <c r="H12" s="205"/>
      <c r="I12" s="205"/>
      <c r="J12" s="205"/>
      <c r="K12" s="170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42" t="s">
        <v>313</v>
      </c>
      <c r="B13" s="1"/>
      <c r="C13" s="2">
        <v>2018</v>
      </c>
      <c r="D13" s="205">
        <v>0</v>
      </c>
      <c r="E13" s="204">
        <v>0</v>
      </c>
      <c r="F13" s="204">
        <v>0</v>
      </c>
      <c r="G13" s="204">
        <v>0</v>
      </c>
      <c r="H13" s="204">
        <v>0</v>
      </c>
      <c r="I13" s="204">
        <v>93</v>
      </c>
      <c r="J13" s="205">
        <v>0</v>
      </c>
      <c r="K13" s="170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42"/>
      <c r="B14" s="1"/>
      <c r="C14" s="2">
        <v>2019</v>
      </c>
      <c r="D14" s="205">
        <v>0</v>
      </c>
      <c r="E14" s="204">
        <v>0</v>
      </c>
      <c r="F14" s="204">
        <v>0</v>
      </c>
      <c r="G14" s="204">
        <v>0</v>
      </c>
      <c r="H14" s="204">
        <v>0</v>
      </c>
      <c r="I14" s="204">
        <v>123</v>
      </c>
      <c r="J14" s="205">
        <v>0</v>
      </c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42"/>
      <c r="B15" s="1"/>
      <c r="C15" s="2">
        <v>2020</v>
      </c>
      <c r="D15" s="205">
        <v>0</v>
      </c>
      <c r="E15" s="204">
        <v>0</v>
      </c>
      <c r="F15" s="204">
        <v>0</v>
      </c>
      <c r="G15" s="204">
        <v>0</v>
      </c>
      <c r="H15" s="204">
        <v>0</v>
      </c>
      <c r="I15" s="204">
        <v>58</v>
      </c>
      <c r="J15" s="205">
        <v>0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8.15" customHeight="1">
      <c r="A16" s="42"/>
      <c r="B16" s="1"/>
      <c r="C16" s="2"/>
      <c r="D16" s="205"/>
      <c r="E16" s="204"/>
      <c r="F16" s="204"/>
      <c r="G16" s="204"/>
      <c r="H16" s="204"/>
      <c r="I16" s="204"/>
      <c r="J16" s="204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42" t="s">
        <v>314</v>
      </c>
      <c r="B17" s="1"/>
      <c r="C17" s="2">
        <v>2018</v>
      </c>
      <c r="D17" s="205">
        <v>0</v>
      </c>
      <c r="E17" s="204">
        <v>0</v>
      </c>
      <c r="F17" s="204">
        <v>0</v>
      </c>
      <c r="G17" s="204">
        <v>0</v>
      </c>
      <c r="H17" s="204">
        <v>0</v>
      </c>
      <c r="I17" s="204">
        <v>24</v>
      </c>
      <c r="J17" s="204">
        <v>0</v>
      </c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42"/>
      <c r="B18" s="1"/>
      <c r="C18" s="2">
        <v>2019</v>
      </c>
      <c r="D18" s="205">
        <v>0</v>
      </c>
      <c r="E18" s="204">
        <v>0</v>
      </c>
      <c r="F18" s="204">
        <v>0</v>
      </c>
      <c r="G18" s="204">
        <v>0</v>
      </c>
      <c r="H18" s="204">
        <v>0</v>
      </c>
      <c r="I18" s="204">
        <v>34</v>
      </c>
      <c r="J18" s="205">
        <v>0</v>
      </c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42"/>
      <c r="B19" s="1"/>
      <c r="C19" s="2">
        <v>2020</v>
      </c>
      <c r="D19" s="205">
        <v>0</v>
      </c>
      <c r="E19" s="204">
        <v>0</v>
      </c>
      <c r="F19" s="204">
        <v>0</v>
      </c>
      <c r="G19" s="204">
        <v>0</v>
      </c>
      <c r="H19" s="204">
        <v>0</v>
      </c>
      <c r="I19" s="204">
        <v>27</v>
      </c>
      <c r="J19" s="205">
        <v>0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8.15" customHeight="1">
      <c r="A20" s="42"/>
      <c r="B20" s="1"/>
      <c r="C20" s="2"/>
      <c r="D20" s="205"/>
      <c r="E20" s="204"/>
      <c r="F20" s="204"/>
      <c r="G20" s="204"/>
      <c r="H20" s="204"/>
      <c r="I20" s="204"/>
      <c r="J20" s="20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42" t="s">
        <v>315</v>
      </c>
      <c r="B21" s="1"/>
      <c r="C21" s="2">
        <v>2018</v>
      </c>
      <c r="D21" s="205">
        <v>0</v>
      </c>
      <c r="E21" s="204">
        <v>0</v>
      </c>
      <c r="F21" s="204">
        <v>0</v>
      </c>
      <c r="G21" s="204">
        <v>0</v>
      </c>
      <c r="H21" s="204">
        <v>0</v>
      </c>
      <c r="I21" s="204">
        <v>85</v>
      </c>
      <c r="J21" s="205">
        <v>0</v>
      </c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42"/>
      <c r="B22" s="1"/>
      <c r="C22" s="2">
        <v>2019</v>
      </c>
      <c r="D22" s="205">
        <v>0</v>
      </c>
      <c r="E22" s="204">
        <v>0</v>
      </c>
      <c r="F22" s="204">
        <v>0</v>
      </c>
      <c r="G22" s="204">
        <v>0</v>
      </c>
      <c r="H22" s="204">
        <v>0</v>
      </c>
      <c r="I22" s="204">
        <v>100</v>
      </c>
      <c r="J22" s="205">
        <v>0</v>
      </c>
    </row>
    <row r="23" spans="1:18" s="23" customFormat="1" ht="15" customHeight="1">
      <c r="A23" s="42"/>
      <c r="B23" s="1"/>
      <c r="C23" s="2">
        <v>2020</v>
      </c>
      <c r="D23" s="76">
        <v>0</v>
      </c>
      <c r="E23" s="76">
        <v>0</v>
      </c>
      <c r="F23" s="117">
        <v>0</v>
      </c>
      <c r="G23" s="117">
        <v>0</v>
      </c>
      <c r="H23" s="121">
        <v>0</v>
      </c>
      <c r="I23" s="76">
        <v>71</v>
      </c>
      <c r="J23" s="76">
        <v>0</v>
      </c>
    </row>
    <row r="24" spans="1:18" s="23" customFormat="1" ht="8.15" customHeight="1">
      <c r="A24" s="78"/>
      <c r="B24" s="1"/>
      <c r="C24" s="2"/>
      <c r="D24" s="205"/>
      <c r="E24" s="204"/>
      <c r="F24" s="204"/>
      <c r="G24" s="204"/>
      <c r="H24" s="204"/>
      <c r="I24" s="204"/>
      <c r="J24" s="204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9" t="s">
        <v>316</v>
      </c>
      <c r="B25" s="1"/>
      <c r="C25" s="2">
        <v>2018</v>
      </c>
      <c r="D25" s="205">
        <v>0</v>
      </c>
      <c r="E25" s="204">
        <v>0</v>
      </c>
      <c r="F25" s="204">
        <v>0</v>
      </c>
      <c r="G25" s="204">
        <v>0</v>
      </c>
      <c r="H25" s="204">
        <v>0</v>
      </c>
      <c r="I25" s="204">
        <v>48</v>
      </c>
      <c r="J25" s="204">
        <v>0</v>
      </c>
    </row>
    <row r="26" spans="1:18" s="23" customFormat="1" ht="15" customHeight="1">
      <c r="A26" s="1"/>
      <c r="B26" s="1"/>
      <c r="C26" s="2">
        <v>2019</v>
      </c>
      <c r="D26" s="205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122</v>
      </c>
      <c r="J26" s="205">
        <v>0</v>
      </c>
    </row>
    <row r="27" spans="1:18" s="23" customFormat="1" ht="15" customHeight="1">
      <c r="A27" s="1"/>
      <c r="B27" s="1"/>
      <c r="C27" s="2">
        <v>2020</v>
      </c>
      <c r="D27" s="205">
        <v>0</v>
      </c>
      <c r="E27" s="204">
        <v>0</v>
      </c>
      <c r="F27" s="204">
        <v>0</v>
      </c>
      <c r="G27" s="204">
        <v>0</v>
      </c>
      <c r="H27" s="204">
        <v>0</v>
      </c>
      <c r="I27" s="204">
        <v>73</v>
      </c>
      <c r="J27" s="205">
        <v>0</v>
      </c>
    </row>
    <row r="28" spans="1:18" s="23" customFormat="1" ht="8.15" customHeight="1">
      <c r="A28" s="1"/>
      <c r="B28" s="1"/>
      <c r="C28" s="2"/>
      <c r="D28" s="205"/>
      <c r="E28" s="204"/>
      <c r="F28" s="204"/>
      <c r="G28" s="204"/>
      <c r="H28" s="204"/>
      <c r="I28" s="204"/>
      <c r="J28" s="205"/>
      <c r="K28" s="25"/>
      <c r="L28" s="25"/>
      <c r="M28" s="25"/>
      <c r="N28" s="25"/>
      <c r="O28" s="25"/>
      <c r="P28" s="26"/>
      <c r="Q28" s="26"/>
      <c r="R28" s="26"/>
    </row>
    <row r="29" spans="1:18" s="23" customFormat="1" ht="15" customHeight="1">
      <c r="A29" s="29" t="s">
        <v>317</v>
      </c>
      <c r="B29" s="1"/>
      <c r="C29" s="2">
        <v>2018</v>
      </c>
      <c r="D29" s="205">
        <v>0</v>
      </c>
      <c r="E29" s="204">
        <v>0</v>
      </c>
      <c r="F29" s="204">
        <v>0</v>
      </c>
      <c r="G29" s="204">
        <v>0</v>
      </c>
      <c r="H29" s="204">
        <v>0</v>
      </c>
      <c r="I29" s="204">
        <v>42</v>
      </c>
      <c r="J29" s="205">
        <v>0</v>
      </c>
    </row>
    <row r="30" spans="1:18" s="23" customFormat="1" ht="15" customHeight="1">
      <c r="A30" s="1"/>
      <c r="B30" s="1"/>
      <c r="C30" s="2">
        <v>2019</v>
      </c>
      <c r="D30" s="205">
        <v>0</v>
      </c>
      <c r="E30" s="204">
        <v>0</v>
      </c>
      <c r="F30" s="204">
        <v>0</v>
      </c>
      <c r="G30" s="204">
        <v>0</v>
      </c>
      <c r="H30" s="204">
        <v>0</v>
      </c>
      <c r="I30" s="204">
        <v>66</v>
      </c>
      <c r="J30" s="205">
        <v>0</v>
      </c>
    </row>
    <row r="31" spans="1:18" s="23" customFormat="1" ht="15" customHeight="1">
      <c r="A31" s="1"/>
      <c r="B31" s="1"/>
      <c r="C31" s="2">
        <v>2020</v>
      </c>
      <c r="D31" s="205">
        <v>0</v>
      </c>
      <c r="E31" s="204">
        <v>0</v>
      </c>
      <c r="F31" s="204">
        <v>0</v>
      </c>
      <c r="G31" s="204">
        <v>0</v>
      </c>
      <c r="H31" s="204">
        <v>0</v>
      </c>
      <c r="I31" s="204">
        <v>26</v>
      </c>
      <c r="J31" s="205">
        <v>0</v>
      </c>
    </row>
    <row r="32" spans="1:18" s="23" customFormat="1" ht="8.15" customHeight="1">
      <c r="A32" s="1"/>
      <c r="B32" s="1"/>
      <c r="C32" s="2"/>
      <c r="D32" s="205"/>
      <c r="E32" s="204"/>
      <c r="F32" s="204"/>
      <c r="G32" s="204"/>
      <c r="H32" s="204"/>
      <c r="I32" s="204"/>
      <c r="J32" s="204"/>
      <c r="K32" s="25"/>
      <c r="L32" s="25"/>
      <c r="M32" s="25"/>
      <c r="N32" s="25"/>
      <c r="O32" s="25"/>
      <c r="P32" s="26"/>
      <c r="Q32" s="26"/>
      <c r="R32" s="26"/>
    </row>
    <row r="33" spans="1:18" s="23" customFormat="1" ht="15" customHeight="1">
      <c r="A33" s="29" t="s">
        <v>318</v>
      </c>
      <c r="B33" s="1"/>
      <c r="C33" s="2">
        <v>2018</v>
      </c>
      <c r="D33" s="205">
        <v>1</v>
      </c>
      <c r="E33" s="204">
        <v>0</v>
      </c>
      <c r="F33" s="204">
        <v>0</v>
      </c>
      <c r="G33" s="204">
        <v>0</v>
      </c>
      <c r="H33" s="204">
        <v>0</v>
      </c>
      <c r="I33" s="204">
        <v>62</v>
      </c>
      <c r="J33" s="204">
        <v>0</v>
      </c>
    </row>
    <row r="34" spans="1:18" s="23" customFormat="1" ht="15" customHeight="1">
      <c r="A34" s="1"/>
      <c r="B34" s="1"/>
      <c r="C34" s="2">
        <v>2019</v>
      </c>
      <c r="D34" s="205">
        <v>0</v>
      </c>
      <c r="E34" s="204">
        <v>0</v>
      </c>
      <c r="F34" s="204">
        <v>0</v>
      </c>
      <c r="G34" s="204">
        <v>0</v>
      </c>
      <c r="H34" s="204">
        <v>0</v>
      </c>
      <c r="I34" s="204">
        <v>123</v>
      </c>
      <c r="J34" s="205">
        <v>0</v>
      </c>
    </row>
    <row r="35" spans="1:18" s="23" customFormat="1" ht="15" customHeight="1">
      <c r="A35" s="1"/>
      <c r="B35" s="1"/>
      <c r="C35" s="2">
        <v>2020</v>
      </c>
      <c r="D35" s="205">
        <v>0</v>
      </c>
      <c r="E35" s="204">
        <v>0</v>
      </c>
      <c r="F35" s="204">
        <v>1</v>
      </c>
      <c r="G35" s="204">
        <v>0</v>
      </c>
      <c r="H35" s="204">
        <v>0</v>
      </c>
      <c r="I35" s="204">
        <v>25</v>
      </c>
      <c r="J35" s="205">
        <v>0</v>
      </c>
    </row>
    <row r="36" spans="1:18" s="23" customFormat="1" ht="8.15" customHeight="1">
      <c r="A36" s="1"/>
      <c r="B36" s="1"/>
      <c r="C36" s="2"/>
      <c r="D36" s="205"/>
      <c r="E36" s="204"/>
      <c r="F36" s="204"/>
      <c r="G36" s="204"/>
      <c r="H36" s="204"/>
      <c r="I36" s="204"/>
      <c r="J36" s="205"/>
      <c r="K36" s="25"/>
      <c r="L36" s="25"/>
      <c r="M36" s="25"/>
      <c r="N36" s="25"/>
      <c r="O36" s="25"/>
      <c r="P36" s="26"/>
      <c r="Q36" s="26"/>
      <c r="R36" s="26"/>
    </row>
    <row r="37" spans="1:18" s="23" customFormat="1" ht="15" customHeight="1">
      <c r="A37" s="29" t="s">
        <v>319</v>
      </c>
      <c r="B37" s="1"/>
      <c r="C37" s="2">
        <v>2018</v>
      </c>
      <c r="D37" s="205">
        <v>0</v>
      </c>
      <c r="E37" s="204">
        <v>0</v>
      </c>
      <c r="F37" s="204">
        <v>0</v>
      </c>
      <c r="G37" s="204">
        <v>0</v>
      </c>
      <c r="H37" s="204">
        <v>0</v>
      </c>
      <c r="I37" s="204">
        <v>16</v>
      </c>
      <c r="J37" s="205">
        <v>0</v>
      </c>
    </row>
    <row r="38" spans="1:18" s="23" customFormat="1" ht="15" customHeight="1">
      <c r="A38" s="1"/>
      <c r="B38" s="1"/>
      <c r="C38" s="2">
        <v>2019</v>
      </c>
      <c r="D38" s="205">
        <v>0</v>
      </c>
      <c r="E38" s="204">
        <v>0</v>
      </c>
      <c r="F38" s="204">
        <v>0</v>
      </c>
      <c r="G38" s="204">
        <v>0</v>
      </c>
      <c r="H38" s="204">
        <v>0</v>
      </c>
      <c r="I38" s="204">
        <v>34</v>
      </c>
      <c r="J38" s="205">
        <v>0</v>
      </c>
    </row>
    <row r="39" spans="1:18" s="23" customFormat="1" ht="15" customHeight="1">
      <c r="A39" s="1"/>
      <c r="B39" s="1"/>
      <c r="C39" s="2">
        <v>2020</v>
      </c>
      <c r="D39" s="205">
        <v>0</v>
      </c>
      <c r="E39" s="204">
        <v>0</v>
      </c>
      <c r="F39" s="204">
        <v>0</v>
      </c>
      <c r="G39" s="204">
        <v>0</v>
      </c>
      <c r="H39" s="204">
        <v>0</v>
      </c>
      <c r="I39" s="204">
        <v>38</v>
      </c>
      <c r="J39" s="205">
        <v>0</v>
      </c>
    </row>
    <row r="40" spans="1:18" s="23" customFormat="1" ht="8.15" customHeight="1">
      <c r="A40" s="1"/>
      <c r="B40" s="1"/>
      <c r="C40" s="2"/>
      <c r="D40" s="205"/>
      <c r="E40" s="204"/>
      <c r="F40" s="204"/>
      <c r="G40" s="204"/>
      <c r="H40" s="204"/>
      <c r="I40" s="204"/>
      <c r="J40" s="204"/>
      <c r="K40" s="25"/>
      <c r="L40" s="25"/>
      <c r="M40" s="25"/>
      <c r="N40" s="25"/>
      <c r="O40" s="25"/>
      <c r="P40" s="26"/>
      <c r="Q40" s="26"/>
      <c r="R40" s="26"/>
    </row>
    <row r="41" spans="1:18" s="23" customFormat="1" ht="15" customHeight="1">
      <c r="A41" s="29" t="s">
        <v>320</v>
      </c>
      <c r="B41" s="1"/>
      <c r="C41" s="2">
        <v>2018</v>
      </c>
      <c r="D41" s="205">
        <v>0</v>
      </c>
      <c r="E41" s="204">
        <v>0</v>
      </c>
      <c r="F41" s="204">
        <v>0</v>
      </c>
      <c r="G41" s="204">
        <v>0</v>
      </c>
      <c r="H41" s="204">
        <v>0</v>
      </c>
      <c r="I41" s="204">
        <v>178</v>
      </c>
      <c r="J41" s="204">
        <v>0</v>
      </c>
    </row>
    <row r="42" spans="1:18" s="23" customFormat="1" ht="15" customHeight="1">
      <c r="A42" s="1"/>
      <c r="B42" s="1"/>
      <c r="C42" s="2">
        <v>2019</v>
      </c>
      <c r="D42" s="205">
        <v>0</v>
      </c>
      <c r="E42" s="204">
        <v>0</v>
      </c>
      <c r="F42" s="204">
        <v>0</v>
      </c>
      <c r="G42" s="204">
        <v>0</v>
      </c>
      <c r="H42" s="204">
        <v>0</v>
      </c>
      <c r="I42" s="204">
        <v>311</v>
      </c>
      <c r="J42" s="205">
        <v>0</v>
      </c>
    </row>
    <row r="43" spans="1:18" s="23" customFormat="1" ht="15" customHeight="1">
      <c r="A43" s="1"/>
      <c r="B43" s="1"/>
      <c r="C43" s="2">
        <v>2020</v>
      </c>
      <c r="D43" s="205">
        <v>0</v>
      </c>
      <c r="E43" s="204">
        <v>0</v>
      </c>
      <c r="F43" s="204">
        <v>0</v>
      </c>
      <c r="G43" s="204">
        <v>0</v>
      </c>
      <c r="H43" s="204">
        <v>0</v>
      </c>
      <c r="I43" s="204">
        <v>138</v>
      </c>
      <c r="J43" s="205">
        <v>0</v>
      </c>
    </row>
    <row r="44" spans="1:18" s="23" customFormat="1" ht="8.15" customHeight="1">
      <c r="A44" s="1"/>
      <c r="B44" s="1"/>
      <c r="C44" s="2"/>
      <c r="D44" s="205"/>
      <c r="E44" s="121"/>
      <c r="F44" s="204"/>
      <c r="G44" s="204"/>
      <c r="H44" s="204"/>
      <c r="I44" s="204"/>
      <c r="J44" s="205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9" t="s">
        <v>321</v>
      </c>
      <c r="B45" s="1"/>
      <c r="C45" s="2">
        <v>2018</v>
      </c>
      <c r="D45" s="205">
        <v>0</v>
      </c>
      <c r="E45" s="121">
        <v>0</v>
      </c>
      <c r="F45" s="204">
        <v>0</v>
      </c>
      <c r="G45" s="204">
        <v>0</v>
      </c>
      <c r="H45" s="204">
        <v>0</v>
      </c>
      <c r="I45" s="204">
        <v>45</v>
      </c>
      <c r="J45" s="205">
        <v>0</v>
      </c>
    </row>
    <row r="46" spans="1:18" s="23" customFormat="1" ht="15" customHeight="1">
      <c r="A46" s="1"/>
      <c r="B46" s="1"/>
      <c r="C46" s="2">
        <v>2019</v>
      </c>
      <c r="D46" s="205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95</v>
      </c>
      <c r="J46" s="205">
        <v>0</v>
      </c>
    </row>
    <row r="47" spans="1:18" s="23" customFormat="1" ht="15" customHeight="1">
      <c r="A47" s="1"/>
      <c r="B47" s="1"/>
      <c r="C47" s="2">
        <v>2020</v>
      </c>
      <c r="D47" s="205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44</v>
      </c>
      <c r="J47" s="205">
        <v>0</v>
      </c>
    </row>
    <row r="48" spans="1:18" s="23" customFormat="1" ht="8.15" customHeight="1">
      <c r="A48" s="1"/>
      <c r="B48" s="1"/>
      <c r="C48" s="2"/>
      <c r="D48" s="205"/>
      <c r="E48" s="204"/>
      <c r="F48" s="204"/>
      <c r="G48" s="204"/>
      <c r="H48" s="204"/>
      <c r="I48" s="204"/>
      <c r="J48" s="204"/>
      <c r="K48" s="25"/>
      <c r="L48" s="25"/>
      <c r="M48" s="25"/>
      <c r="N48" s="25"/>
      <c r="O48" s="25"/>
      <c r="P48" s="26"/>
      <c r="Q48" s="26"/>
      <c r="R48" s="26"/>
    </row>
    <row r="49" spans="1:10" s="23" customFormat="1" ht="15" customHeight="1">
      <c r="A49" s="29" t="s">
        <v>322</v>
      </c>
      <c r="B49" s="1"/>
      <c r="C49" s="2">
        <v>2018</v>
      </c>
      <c r="D49" s="205">
        <v>0</v>
      </c>
      <c r="E49" s="204">
        <v>0</v>
      </c>
      <c r="F49" s="204">
        <v>0</v>
      </c>
      <c r="G49" s="204">
        <v>0</v>
      </c>
      <c r="H49" s="204">
        <v>0</v>
      </c>
      <c r="I49" s="204">
        <v>21</v>
      </c>
      <c r="J49" s="204">
        <v>1</v>
      </c>
    </row>
    <row r="50" spans="1:10" s="23" customFormat="1" ht="15" customHeight="1">
      <c r="A50" s="1"/>
      <c r="B50" s="1"/>
      <c r="C50" s="2">
        <v>2019</v>
      </c>
      <c r="D50" s="205">
        <v>0</v>
      </c>
      <c r="E50" s="204">
        <v>0</v>
      </c>
      <c r="F50" s="204">
        <v>0</v>
      </c>
      <c r="G50" s="204">
        <v>0</v>
      </c>
      <c r="H50" s="204">
        <v>0</v>
      </c>
      <c r="I50" s="204">
        <v>37</v>
      </c>
      <c r="J50" s="205">
        <v>24</v>
      </c>
    </row>
    <row r="51" spans="1:10" s="40" customFormat="1" ht="15" customHeight="1">
      <c r="A51" s="39"/>
      <c r="B51" s="39"/>
      <c r="C51" s="2">
        <v>2020</v>
      </c>
      <c r="D51" s="204">
        <v>0</v>
      </c>
      <c r="E51" s="204">
        <v>0</v>
      </c>
      <c r="F51" s="204">
        <v>1</v>
      </c>
      <c r="G51" s="204">
        <v>0</v>
      </c>
      <c r="H51" s="204">
        <v>1</v>
      </c>
      <c r="I51" s="204">
        <v>31</v>
      </c>
      <c r="J51" s="204">
        <v>1</v>
      </c>
    </row>
    <row r="52" spans="1:10" s="40" customFormat="1" ht="8.15" customHeight="1">
      <c r="A52" s="39"/>
      <c r="C52" s="2"/>
      <c r="D52" s="204"/>
      <c r="E52" s="204"/>
      <c r="F52" s="204"/>
      <c r="G52" s="204"/>
      <c r="H52" s="204"/>
      <c r="I52" s="204"/>
      <c r="J52" s="204"/>
    </row>
    <row r="53" spans="1:10" s="40" customFormat="1" ht="16.5" customHeight="1">
      <c r="A53" s="29" t="s">
        <v>323</v>
      </c>
      <c r="C53" s="2">
        <v>2018</v>
      </c>
      <c r="D53" s="204">
        <v>0</v>
      </c>
      <c r="E53" s="204">
        <v>0</v>
      </c>
      <c r="F53" s="204">
        <v>0</v>
      </c>
      <c r="G53" s="204">
        <v>0</v>
      </c>
      <c r="H53" s="204">
        <v>0</v>
      </c>
      <c r="I53" s="204">
        <v>14</v>
      </c>
      <c r="J53" s="204">
        <v>0</v>
      </c>
    </row>
    <row r="54" spans="1:10" s="40" customFormat="1" ht="15" customHeight="1">
      <c r="A54" s="39"/>
      <c r="C54" s="2">
        <v>2019</v>
      </c>
      <c r="D54" s="204">
        <v>0</v>
      </c>
      <c r="E54" s="204">
        <v>0</v>
      </c>
      <c r="F54" s="204">
        <v>0</v>
      </c>
      <c r="G54" s="204">
        <v>0</v>
      </c>
      <c r="H54" s="204">
        <v>0</v>
      </c>
      <c r="I54" s="204">
        <v>23</v>
      </c>
      <c r="J54" s="204">
        <v>0</v>
      </c>
    </row>
    <row r="55" spans="1:10" s="40" customFormat="1" ht="15" customHeight="1">
      <c r="A55" s="39"/>
      <c r="B55" s="133"/>
      <c r="C55" s="2">
        <v>2020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204">
        <v>10</v>
      </c>
      <c r="J55" s="204">
        <v>0</v>
      </c>
    </row>
    <row r="56" spans="1:10" s="40" customFormat="1" ht="8.15" customHeight="1">
      <c r="A56" s="39"/>
      <c r="B56" s="39"/>
      <c r="C56" s="2"/>
      <c r="D56" s="204"/>
      <c r="E56" s="204"/>
      <c r="F56" s="204"/>
      <c r="G56" s="204"/>
      <c r="H56" s="204"/>
      <c r="I56" s="204"/>
      <c r="J56" s="204"/>
    </row>
    <row r="57" spans="1:10" s="40" customFormat="1" ht="15" customHeight="1">
      <c r="A57" s="29" t="s">
        <v>324</v>
      </c>
      <c r="B57" s="39"/>
      <c r="C57" s="2">
        <v>2018</v>
      </c>
      <c r="D57" s="204">
        <v>0</v>
      </c>
      <c r="E57" s="204">
        <v>0</v>
      </c>
      <c r="F57" s="204">
        <v>0</v>
      </c>
      <c r="G57" s="204">
        <v>0</v>
      </c>
      <c r="H57" s="204">
        <v>0</v>
      </c>
      <c r="I57" s="204">
        <v>45</v>
      </c>
      <c r="J57" s="204">
        <v>0</v>
      </c>
    </row>
    <row r="58" spans="1:10" s="40" customFormat="1" ht="15" customHeight="1">
      <c r="C58" s="41">
        <v>2019</v>
      </c>
      <c r="D58" s="204">
        <v>0</v>
      </c>
      <c r="E58" s="204">
        <v>0</v>
      </c>
      <c r="F58" s="204">
        <v>0</v>
      </c>
      <c r="G58" s="204">
        <v>0</v>
      </c>
      <c r="H58" s="204">
        <v>0</v>
      </c>
      <c r="I58" s="204">
        <v>108</v>
      </c>
      <c r="J58" s="204">
        <v>0</v>
      </c>
    </row>
    <row r="59" spans="1:10" s="40" customFormat="1" ht="15" customHeight="1">
      <c r="C59" s="41">
        <v>2020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127</v>
      </c>
      <c r="J59" s="204">
        <v>0</v>
      </c>
    </row>
    <row r="60" spans="1:10" s="40" customFormat="1" ht="8.15" customHeight="1">
      <c r="A60" s="39"/>
      <c r="C60" s="207"/>
      <c r="D60" s="204"/>
      <c r="E60" s="204"/>
      <c r="F60" s="204"/>
      <c r="G60" s="204"/>
      <c r="H60" s="204"/>
      <c r="I60" s="204"/>
      <c r="J60" s="204"/>
    </row>
    <row r="61" spans="1:10" s="40" customFormat="1" ht="16.5" customHeight="1">
      <c r="A61" s="29" t="s">
        <v>325</v>
      </c>
      <c r="C61" s="41">
        <v>2018</v>
      </c>
      <c r="D61" s="204">
        <v>0</v>
      </c>
      <c r="E61" s="204">
        <v>0</v>
      </c>
      <c r="F61" s="204">
        <v>0</v>
      </c>
      <c r="G61" s="204">
        <v>0</v>
      </c>
      <c r="H61" s="204">
        <v>0</v>
      </c>
      <c r="I61" s="204">
        <v>15</v>
      </c>
      <c r="J61" s="204">
        <v>0</v>
      </c>
    </row>
    <row r="62" spans="1:10" s="40" customFormat="1" ht="15" customHeight="1">
      <c r="A62" s="39"/>
      <c r="C62" s="2">
        <v>2019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204">
        <v>25</v>
      </c>
      <c r="J62" s="204">
        <v>0</v>
      </c>
    </row>
    <row r="63" spans="1:10" s="40" customFormat="1" ht="15" customHeight="1">
      <c r="A63" s="39"/>
      <c r="B63" s="133"/>
      <c r="C63" s="2">
        <v>2020</v>
      </c>
      <c r="D63" s="204">
        <v>0</v>
      </c>
      <c r="E63" s="204">
        <v>0</v>
      </c>
      <c r="F63" s="204">
        <v>0</v>
      </c>
      <c r="G63" s="204">
        <v>0</v>
      </c>
      <c r="H63" s="204">
        <v>0</v>
      </c>
      <c r="I63" s="204">
        <v>25</v>
      </c>
      <c r="J63" s="204">
        <v>0</v>
      </c>
    </row>
    <row r="64" spans="1:10" s="40" customFormat="1" ht="8.15" customHeight="1">
      <c r="A64" s="39"/>
      <c r="B64" s="39"/>
      <c r="C64" s="2"/>
      <c r="D64" s="204"/>
      <c r="E64" s="204"/>
      <c r="F64" s="204"/>
      <c r="G64" s="204"/>
      <c r="H64" s="204"/>
      <c r="I64" s="204"/>
      <c r="J64" s="204"/>
    </row>
    <row r="65" spans="1:11" s="40" customFormat="1" ht="15" customHeight="1">
      <c r="A65" s="29" t="s">
        <v>326</v>
      </c>
      <c r="B65" s="39"/>
      <c r="C65" s="41">
        <v>2018</v>
      </c>
      <c r="D65" s="204">
        <v>0</v>
      </c>
      <c r="E65" s="204">
        <v>0</v>
      </c>
      <c r="F65" s="204">
        <v>0</v>
      </c>
      <c r="G65" s="204">
        <v>0</v>
      </c>
      <c r="H65" s="204">
        <v>0</v>
      </c>
      <c r="I65" s="204">
        <v>14</v>
      </c>
      <c r="J65" s="204">
        <v>0</v>
      </c>
    </row>
    <row r="66" spans="1:11" s="40" customFormat="1" ht="15" customHeight="1">
      <c r="C66" s="2">
        <v>2019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24</v>
      </c>
      <c r="J66" s="204">
        <v>0</v>
      </c>
    </row>
    <row r="67" spans="1:11" s="40" customFormat="1" ht="15" customHeight="1">
      <c r="C67" s="2">
        <v>2020</v>
      </c>
      <c r="D67" s="77">
        <v>0</v>
      </c>
      <c r="E67" s="77">
        <v>0</v>
      </c>
      <c r="F67" s="77">
        <v>1</v>
      </c>
      <c r="G67" s="77">
        <v>0</v>
      </c>
      <c r="H67" s="77">
        <v>0</v>
      </c>
      <c r="I67" s="77">
        <v>4</v>
      </c>
      <c r="J67" s="77">
        <v>0</v>
      </c>
    </row>
    <row r="68" spans="1:11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1" ht="15" customHeight="1">
      <c r="H69" s="197"/>
      <c r="I69" s="197"/>
      <c r="K69" s="24" t="s">
        <v>9</v>
      </c>
    </row>
    <row r="70" spans="1:11" ht="15" customHeight="1">
      <c r="H70" s="199"/>
      <c r="I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view="pageBreakPreview" zoomScale="90" zoomScaleNormal="100" zoomScaleSheetLayoutView="9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17.81640625" style="195" customWidth="1"/>
    <col min="3" max="3" width="17.54296875" style="196" customWidth="1"/>
    <col min="4" max="4" width="10.7265625" style="195" customWidth="1"/>
    <col min="5" max="5" width="12.7265625" style="195" customWidth="1"/>
    <col min="6" max="7" width="11.7265625" style="195" customWidth="1"/>
    <col min="8" max="8" width="12.6328125" style="195" customWidth="1"/>
    <col min="9" max="9" width="10.7265625" style="195" customWidth="1"/>
    <col min="10" max="10" width="13.453125" style="195" customWidth="1"/>
    <col min="11" max="11" width="0.453125" style="195" customWidth="1"/>
    <col min="12" max="12" width="8.453125" style="195" hidden="1" customWidth="1"/>
    <col min="13" max="16384" width="8.453125" style="195"/>
  </cols>
  <sheetData>
    <row r="1" spans="1:11" ht="8.15" customHeight="1"/>
    <row r="2" spans="1:11" ht="15.5" customHeight="1">
      <c r="A2" s="310" t="s">
        <v>411</v>
      </c>
      <c r="B2" s="197"/>
      <c r="C2" s="198"/>
    </row>
    <row r="3" spans="1:11" ht="15.5" customHeight="1">
      <c r="A3" s="500" t="s">
        <v>412</v>
      </c>
      <c r="B3" s="199"/>
      <c r="C3" s="200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16</v>
      </c>
      <c r="E6" s="347" t="s">
        <v>272</v>
      </c>
      <c r="F6" s="347" t="s">
        <v>114</v>
      </c>
      <c r="G6" s="347" t="s">
        <v>273</v>
      </c>
      <c r="H6" s="347" t="s">
        <v>115</v>
      </c>
      <c r="I6" s="347" t="s">
        <v>116</v>
      </c>
      <c r="J6" s="347" t="s">
        <v>117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50" t="s">
        <v>19</v>
      </c>
      <c r="E7" s="350" t="s">
        <v>118</v>
      </c>
      <c r="F7" s="350" t="s">
        <v>119</v>
      </c>
      <c r="G7" s="350" t="s">
        <v>274</v>
      </c>
      <c r="H7" s="350" t="s">
        <v>120</v>
      </c>
      <c r="I7" s="350"/>
      <c r="J7" s="347" t="s">
        <v>121</v>
      </c>
      <c r="K7" s="435"/>
    </row>
    <row r="8" spans="1:11" s="201" customFormat="1" ht="15" customHeight="1">
      <c r="A8" s="351"/>
      <c r="B8" s="351"/>
      <c r="C8" s="352"/>
      <c r="D8" s="351"/>
      <c r="E8" s="350"/>
      <c r="F8" s="353"/>
      <c r="G8" s="347"/>
      <c r="H8" s="350"/>
      <c r="I8" s="354"/>
      <c r="J8" s="347" t="s">
        <v>122</v>
      </c>
      <c r="K8" s="436"/>
    </row>
    <row r="9" spans="1:11" s="201" customFormat="1" ht="15" customHeight="1">
      <c r="A9" s="351"/>
      <c r="B9" s="351"/>
      <c r="C9" s="352"/>
      <c r="D9" s="351"/>
      <c r="E9" s="350"/>
      <c r="F9" s="353"/>
      <c r="G9" s="347"/>
      <c r="H9" s="350"/>
      <c r="I9" s="354"/>
      <c r="J9" s="350" t="s">
        <v>123</v>
      </c>
      <c r="K9" s="436"/>
    </row>
    <row r="10" spans="1:11" s="201" customFormat="1" ht="15" customHeight="1">
      <c r="A10" s="351"/>
      <c r="B10" s="351"/>
      <c r="C10" s="352"/>
      <c r="D10" s="351"/>
      <c r="E10" s="350"/>
      <c r="F10" s="353"/>
      <c r="G10" s="347"/>
      <c r="H10" s="350"/>
      <c r="I10" s="354"/>
      <c r="J10" s="350" t="s">
        <v>124</v>
      </c>
      <c r="K10" s="436"/>
    </row>
    <row r="11" spans="1:11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2"/>
      <c r="K11" s="433"/>
    </row>
    <row r="12" spans="1:11" ht="8.15" customHeight="1">
      <c r="A12" s="203"/>
      <c r="B12" s="203"/>
      <c r="C12" s="2"/>
      <c r="D12" s="204"/>
      <c r="E12" s="204"/>
      <c r="F12" s="204"/>
      <c r="G12" s="204"/>
      <c r="H12" s="204"/>
      <c r="I12" s="204"/>
      <c r="J12" s="205"/>
      <c r="K12" s="443"/>
    </row>
    <row r="13" spans="1:11" ht="15" customHeight="1">
      <c r="A13" s="203" t="s">
        <v>313</v>
      </c>
      <c r="B13" s="203"/>
      <c r="C13" s="2">
        <v>2018</v>
      </c>
      <c r="D13" s="204">
        <f>SUM(E13:J13)+SUM('58_samb (2)'!D12:J12)+SUM('58_samb_2 (2)'!D14:J14)+SUM('58_samb_3 (2)'!D14:J14)+SUM('58_samb_4 (2)'!D14:J14)+SUM('58_samb_5 (2)'!D13:J13)</f>
        <v>17</v>
      </c>
      <c r="E13" s="204">
        <v>1</v>
      </c>
      <c r="F13" s="204">
        <v>0</v>
      </c>
      <c r="G13" s="204">
        <v>1</v>
      </c>
      <c r="H13" s="204">
        <v>0</v>
      </c>
      <c r="I13" s="204">
        <v>0</v>
      </c>
      <c r="J13" s="205">
        <v>1</v>
      </c>
      <c r="K13" s="444"/>
    </row>
    <row r="14" spans="1:11" ht="15" customHeight="1">
      <c r="A14" s="203"/>
      <c r="B14" s="203"/>
      <c r="C14" s="2">
        <v>2019</v>
      </c>
      <c r="D14" s="204">
        <f>SUM(E14:J14)+SUM('58_samb (2)'!D13:J13)+SUM('58_samb_2 (2)'!D15:J15)+SUM('58_samb_3 (2)'!D15:J15)+SUM('58_samb_4 (2)'!D15:J15)+SUM('58_samb_5 (2)'!D14:J14)</f>
        <v>16</v>
      </c>
      <c r="E14" s="204">
        <v>0</v>
      </c>
      <c r="F14" s="204">
        <v>0</v>
      </c>
      <c r="G14" s="204">
        <v>0</v>
      </c>
      <c r="H14" s="204">
        <v>0</v>
      </c>
      <c r="I14" s="204">
        <v>0</v>
      </c>
      <c r="J14" s="205">
        <v>0</v>
      </c>
      <c r="K14" s="226"/>
    </row>
    <row r="15" spans="1:11" ht="15" customHeight="1">
      <c r="A15" s="203"/>
      <c r="B15" s="203"/>
      <c r="C15" s="2">
        <v>2020</v>
      </c>
      <c r="D15" s="204">
        <f>SUM(E15:J15)+SUM('58_samb (2)'!D14:J14)+SUM('58_samb_2 (2)'!D16:J16)+SUM('58_samb_3 (2)'!D16:J16)+SUM('58_samb_4 (2)'!D16:J16)+SUM('58_samb_5 (2)'!D15:J15)</f>
        <v>14</v>
      </c>
      <c r="E15" s="204">
        <v>0</v>
      </c>
      <c r="F15" s="204">
        <v>1</v>
      </c>
      <c r="G15" s="204">
        <v>0</v>
      </c>
      <c r="H15" s="204">
        <v>0</v>
      </c>
      <c r="I15" s="204">
        <v>0</v>
      </c>
      <c r="J15" s="205">
        <v>0</v>
      </c>
      <c r="K15" s="226"/>
    </row>
    <row r="16" spans="1:11" ht="8.15" customHeight="1">
      <c r="A16" s="203"/>
      <c r="B16" s="203"/>
      <c r="C16" s="2"/>
      <c r="D16" s="204"/>
      <c r="E16" s="204"/>
      <c r="F16" s="204"/>
      <c r="G16" s="204"/>
      <c r="H16" s="204"/>
      <c r="I16" s="204"/>
      <c r="J16" s="204"/>
      <c r="K16" s="226"/>
    </row>
    <row r="17" spans="1:11" ht="15" customHeight="1">
      <c r="A17" s="203" t="s">
        <v>314</v>
      </c>
      <c r="B17" s="203"/>
      <c r="C17" s="2">
        <v>2018</v>
      </c>
      <c r="D17" s="204">
        <f>SUM(E17:J17)+SUM('58_samb (2)'!D16:J16)+SUM('58_samb_2 (2)'!D18:J18)+SUM('58_samb_3 (2)'!D18:J18)+SUM('58_samb_4 (2)'!D18:J18)+SUM('58_samb_5 (2)'!D17:J17)</f>
        <v>6</v>
      </c>
      <c r="E17" s="204">
        <v>0</v>
      </c>
      <c r="F17" s="204">
        <v>0</v>
      </c>
      <c r="G17" s="204">
        <v>0</v>
      </c>
      <c r="H17" s="204">
        <v>0</v>
      </c>
      <c r="I17" s="204">
        <v>0</v>
      </c>
      <c r="J17" s="205">
        <v>0</v>
      </c>
      <c r="K17" s="226"/>
    </row>
    <row r="18" spans="1:11" ht="15" customHeight="1">
      <c r="A18" s="203"/>
      <c r="B18" s="203"/>
      <c r="C18" s="2">
        <v>2019</v>
      </c>
      <c r="D18" s="204">
        <f>SUM(E18:J18)+SUM('58_samb (2)'!D17:J17)+SUM('58_samb_2 (2)'!D19:J19)+SUM('58_samb_3 (2)'!D19:J19)+SUM('58_samb_4 (2)'!D19:J19)+SUM('58_samb_5 (2)'!D18:J18)</f>
        <v>6</v>
      </c>
      <c r="E18" s="204">
        <v>0</v>
      </c>
      <c r="F18" s="204">
        <v>0</v>
      </c>
      <c r="G18" s="204">
        <v>0</v>
      </c>
      <c r="H18" s="204">
        <v>0</v>
      </c>
      <c r="I18" s="204">
        <v>0</v>
      </c>
      <c r="J18" s="205">
        <v>0</v>
      </c>
      <c r="K18" s="226"/>
    </row>
    <row r="19" spans="1:11" ht="15" customHeight="1">
      <c r="A19" s="203"/>
      <c r="B19" s="203"/>
      <c r="C19" s="2">
        <v>2020</v>
      </c>
      <c r="D19" s="204">
        <f>SUM(E19:J19)+SUM('58_samb (2)'!D18:J18)+SUM('58_samb_2 (2)'!D20:J20)+SUM('58_samb_3 (2)'!D20:J20)+SUM('58_samb_4 (2)'!D20:J20)+SUM('58_samb_5 (2)'!D19:J19)</f>
        <v>7</v>
      </c>
      <c r="E19" s="204">
        <v>0</v>
      </c>
      <c r="F19" s="204">
        <v>0</v>
      </c>
      <c r="G19" s="204">
        <v>0</v>
      </c>
      <c r="H19" s="204">
        <v>0</v>
      </c>
      <c r="I19" s="204">
        <v>0</v>
      </c>
      <c r="J19" s="205">
        <v>0</v>
      </c>
      <c r="K19" s="226"/>
    </row>
    <row r="20" spans="1:11" ht="8.15" customHeight="1">
      <c r="A20" s="203"/>
      <c r="B20" s="203"/>
      <c r="C20" s="2"/>
      <c r="D20" s="204"/>
      <c r="E20" s="204"/>
      <c r="F20" s="204"/>
      <c r="G20" s="204"/>
      <c r="H20" s="204"/>
      <c r="I20" s="204"/>
      <c r="J20" s="205"/>
      <c r="K20" s="226"/>
    </row>
    <row r="21" spans="1:11" ht="15" customHeight="1">
      <c r="A21" s="203" t="s">
        <v>315</v>
      </c>
      <c r="B21" s="203"/>
      <c r="C21" s="2">
        <v>2018</v>
      </c>
      <c r="D21" s="76">
        <f>SUM(E21:J21)+SUM('58_samb (2)'!D20:J20)+SUM('58_samb_2 (2)'!D22:J22)+SUM('58_samb_3 (2)'!D22:J22)+SUM('58_samb_4 (2)'!D22:J22)+SUM('58_samb_5 (2)'!D21:J21)</f>
        <v>15</v>
      </c>
      <c r="E21" s="204">
        <v>3</v>
      </c>
      <c r="F21" s="204">
        <v>0</v>
      </c>
      <c r="G21" s="204">
        <v>1</v>
      </c>
      <c r="H21" s="204">
        <v>0</v>
      </c>
      <c r="I21" s="204">
        <v>0</v>
      </c>
      <c r="J21" s="205">
        <v>0</v>
      </c>
      <c r="K21" s="226"/>
    </row>
    <row r="22" spans="1:11" ht="15" customHeight="1">
      <c r="A22" s="203"/>
      <c r="B22" s="203"/>
      <c r="C22" s="2">
        <v>2019</v>
      </c>
      <c r="D22" s="76">
        <f>SUM(E22:J22)+SUM('58_samb (2)'!D21:J21)+SUM('58_samb_2 (2)'!D23:J23)+SUM('58_samb_3 (2)'!D23:J23)+SUM('58_samb_4 (2)'!D23:J23)+SUM('58_samb_5 (2)'!D22:J22)</f>
        <v>13</v>
      </c>
      <c r="E22" s="76">
        <v>3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226"/>
    </row>
    <row r="23" spans="1:11" ht="15" customHeight="1">
      <c r="A23" s="203"/>
      <c r="B23" s="203"/>
      <c r="C23" s="2">
        <v>2020</v>
      </c>
      <c r="D23" s="204">
        <f>SUM(E23:J23)+SUM('58_samb (2)'!D22:J22)+SUM('58_samb_2 (2)'!D24:J24)+SUM('58_samb_3 (2)'!D24:J24)+SUM('58_samb_4 (2)'!D24:J24)+SUM('58_samb_5 (2)'!D23:J23)</f>
        <v>12</v>
      </c>
      <c r="E23" s="204">
        <v>1</v>
      </c>
      <c r="F23" s="204">
        <v>0</v>
      </c>
      <c r="G23" s="204">
        <v>1</v>
      </c>
      <c r="H23" s="204">
        <v>0</v>
      </c>
      <c r="I23" s="204">
        <v>0</v>
      </c>
      <c r="J23" s="205">
        <v>0</v>
      </c>
      <c r="K23" s="226"/>
    </row>
    <row r="24" spans="1:11" ht="8.15" customHeight="1">
      <c r="A24" s="228"/>
      <c r="B24" s="229"/>
      <c r="C24" s="2"/>
      <c r="D24" s="204"/>
      <c r="E24" s="204"/>
      <c r="F24" s="204"/>
      <c r="G24" s="204"/>
      <c r="H24" s="204"/>
      <c r="I24" s="204"/>
      <c r="J24" s="205"/>
      <c r="K24" s="226"/>
    </row>
    <row r="25" spans="1:11" ht="15" customHeight="1">
      <c r="A25" s="203" t="s">
        <v>316</v>
      </c>
      <c r="B25" s="203"/>
      <c r="C25" s="2">
        <v>2018</v>
      </c>
      <c r="D25" s="204">
        <f>SUM(E25:J25)+SUM('58_samb (2)'!D24:J24)+SUM('58_samb_2 (2)'!D26:J26)+SUM('58_samb_3 (2)'!D26:J26)+SUM('58_samb_4 (2)'!D26:J26)+SUM('58_samb_5 (2)'!D25:J25)</f>
        <v>9</v>
      </c>
      <c r="E25" s="204">
        <v>4</v>
      </c>
      <c r="F25" s="204">
        <v>0</v>
      </c>
      <c r="G25" s="204">
        <v>0</v>
      </c>
      <c r="H25" s="204">
        <v>0</v>
      </c>
      <c r="I25" s="204">
        <v>0</v>
      </c>
      <c r="J25" s="205">
        <v>0</v>
      </c>
      <c r="K25" s="226"/>
    </row>
    <row r="26" spans="1:11" ht="15" customHeight="1">
      <c r="A26" s="203"/>
      <c r="B26" s="203"/>
      <c r="C26" s="2">
        <v>2019</v>
      </c>
      <c r="D26" s="204">
        <f>SUM(E26:J26)+SUM('58_samb (2)'!D25:J25)+SUM('58_samb_2 (2)'!D27:J27)+SUM('58_samb_3 (2)'!D27:J27)+SUM('58_samb_4 (2)'!D27:J27)+SUM('58_samb_5 (2)'!D26:J26)</f>
        <v>2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4">
        <v>0</v>
      </c>
      <c r="K26" s="226"/>
    </row>
    <row r="27" spans="1:11" ht="15" customHeight="1">
      <c r="A27" s="203"/>
      <c r="B27" s="203"/>
      <c r="C27" s="2">
        <v>2020</v>
      </c>
      <c r="D27" s="204">
        <f>SUM(E27:J27)+SUM('58_samb (2)'!D26:J26)+SUM('58_samb_2 (2)'!D28:J28)+SUM('58_samb_3 (2)'!D28:J28)+SUM('58_samb_4 (2)'!D28:J28)+SUM('58_samb_5 (2)'!D27:J27)</f>
        <v>5</v>
      </c>
      <c r="E27" s="121">
        <v>0</v>
      </c>
      <c r="F27" s="121">
        <v>0</v>
      </c>
      <c r="G27" s="121">
        <v>0</v>
      </c>
      <c r="H27" s="121">
        <v>0</v>
      </c>
      <c r="I27" s="121">
        <v>0</v>
      </c>
      <c r="J27" s="121">
        <v>0</v>
      </c>
      <c r="K27" s="226"/>
    </row>
    <row r="28" spans="1:11" ht="8.15" customHeight="1">
      <c r="A28" s="111"/>
      <c r="B28" s="111"/>
      <c r="C28" s="2"/>
      <c r="D28" s="204"/>
      <c r="E28" s="204"/>
      <c r="F28" s="204"/>
      <c r="G28" s="204"/>
      <c r="H28" s="204"/>
      <c r="I28" s="204"/>
      <c r="J28" s="204"/>
      <c r="K28" s="226"/>
    </row>
    <row r="29" spans="1:11" ht="15" customHeight="1">
      <c r="A29" s="203" t="s">
        <v>317</v>
      </c>
      <c r="B29" s="203"/>
      <c r="C29" s="2">
        <v>2018</v>
      </c>
      <c r="D29" s="204">
        <f>SUM(E29:J29)+SUM('58_samb (2)'!D28:J28)+SUM('58_samb_2 (2)'!D30:J30)+SUM('58_samb_3 (2)'!D30:J30)+SUM('58_samb_4 (2)'!D30:J30)+SUM('58_samb_5 (2)'!D29:J29)</f>
        <v>8</v>
      </c>
      <c r="E29" s="204">
        <v>0</v>
      </c>
      <c r="F29" s="204">
        <v>0</v>
      </c>
      <c r="G29" s="204">
        <v>0</v>
      </c>
      <c r="H29" s="204">
        <v>0</v>
      </c>
      <c r="I29" s="204">
        <v>0</v>
      </c>
      <c r="J29" s="205">
        <v>0</v>
      </c>
      <c r="K29" s="226"/>
    </row>
    <row r="30" spans="1:11" ht="15" customHeight="1">
      <c r="A30" s="203"/>
      <c r="B30" s="203"/>
      <c r="C30" s="2">
        <v>2019</v>
      </c>
      <c r="D30" s="204">
        <f>SUM(E30:J30)+SUM('58_samb (2)'!D29:J29)+SUM('58_samb_2 (2)'!D31:J31)+SUM('58_samb_3 (2)'!D31:J31)+SUM('58_samb_4 (2)'!D31:J31)+SUM('58_samb_5 (2)'!D30:J30)</f>
        <v>9</v>
      </c>
      <c r="E30" s="204">
        <v>0</v>
      </c>
      <c r="F30" s="204">
        <v>0</v>
      </c>
      <c r="G30" s="204">
        <v>0</v>
      </c>
      <c r="H30" s="204">
        <v>0</v>
      </c>
      <c r="I30" s="204">
        <v>0</v>
      </c>
      <c r="J30" s="205">
        <v>0</v>
      </c>
      <c r="K30" s="226"/>
    </row>
    <row r="31" spans="1:11" ht="15" customHeight="1">
      <c r="A31" s="203"/>
      <c r="B31" s="203"/>
      <c r="C31" s="2">
        <v>2020</v>
      </c>
      <c r="D31" s="204">
        <f>SUM(E31:J31)+SUM('58_samb (2)'!D30:J30)+SUM('58_samb_2 (2)'!D32:J32)+SUM('58_samb_3 (2)'!D32:J32)+SUM('58_samb_4 (2)'!D32:J32)+SUM('58_samb_5 (2)'!D31:J31)</f>
        <v>3</v>
      </c>
      <c r="E31" s="121">
        <v>0</v>
      </c>
      <c r="F31" s="121">
        <v>0</v>
      </c>
      <c r="G31" s="121">
        <v>0</v>
      </c>
      <c r="H31" s="121">
        <v>0</v>
      </c>
      <c r="I31" s="121">
        <v>0</v>
      </c>
      <c r="J31" s="121">
        <v>0</v>
      </c>
      <c r="K31" s="226"/>
    </row>
    <row r="32" spans="1:11" ht="8.15" customHeight="1">
      <c r="A32" s="203"/>
      <c r="B32" s="203"/>
      <c r="C32" s="2"/>
      <c r="D32" s="204"/>
      <c r="E32" s="204"/>
      <c r="F32" s="204"/>
      <c r="G32" s="204"/>
      <c r="H32" s="204"/>
      <c r="I32" s="204"/>
      <c r="J32" s="205"/>
      <c r="K32" s="226"/>
    </row>
    <row r="33" spans="1:11" ht="15" customHeight="1">
      <c r="A33" s="203" t="s">
        <v>318</v>
      </c>
      <c r="B33" s="203"/>
      <c r="C33" s="2">
        <v>2018</v>
      </c>
      <c r="D33" s="204">
        <f>SUM(E33:J33)+SUM('58_samb (2)'!D32:J32)+SUM('58_samb_2 (2)'!D34:J34)+SUM('58_samb_3 (2)'!D34:J34)+SUM('58_samb_4 (2)'!D34:J34)+SUM('58_samb_5 (2)'!D33:J33)</f>
        <v>8</v>
      </c>
      <c r="E33" s="204">
        <v>0</v>
      </c>
      <c r="F33" s="204">
        <v>0</v>
      </c>
      <c r="G33" s="204">
        <v>0</v>
      </c>
      <c r="H33" s="204">
        <v>0</v>
      </c>
      <c r="I33" s="204">
        <v>0</v>
      </c>
      <c r="J33" s="205">
        <v>0</v>
      </c>
      <c r="K33" s="226"/>
    </row>
    <row r="34" spans="1:11" ht="15" customHeight="1">
      <c r="A34" s="203"/>
      <c r="B34" s="203"/>
      <c r="C34" s="2">
        <v>2019</v>
      </c>
      <c r="D34" s="204">
        <f>SUM(E34:J34)+SUM('58_samb (2)'!D33:J33)+SUM('58_samb_2 (2)'!D35:J35)+SUM('58_samb_3 (2)'!D35:J35)+SUM('58_samb_4 (2)'!D35:J35)+SUM('58_samb_5 (2)'!D34:J34)</f>
        <v>7</v>
      </c>
      <c r="E34" s="204">
        <v>0</v>
      </c>
      <c r="F34" s="204">
        <v>0</v>
      </c>
      <c r="G34" s="204">
        <v>0</v>
      </c>
      <c r="H34" s="204">
        <v>0</v>
      </c>
      <c r="I34" s="204">
        <v>0</v>
      </c>
      <c r="J34" s="205">
        <v>0</v>
      </c>
      <c r="K34" s="226"/>
    </row>
    <row r="35" spans="1:11" ht="15" customHeight="1">
      <c r="A35" s="203"/>
      <c r="B35" s="203"/>
      <c r="C35" s="2">
        <v>2020</v>
      </c>
      <c r="D35" s="204">
        <f>SUM(E35:J35)+SUM('58_samb (2)'!D34:J34)+SUM('58_samb_2 (2)'!D36:J36)+SUM('58_samb_3 (2)'!D36:J36)+SUM('58_samb_4 (2)'!D36:J36)+SUM('58_samb_5 (2)'!D35:J35)</f>
        <v>6</v>
      </c>
      <c r="E35" s="205">
        <v>0</v>
      </c>
      <c r="F35" s="205">
        <v>0</v>
      </c>
      <c r="G35" s="204">
        <v>0</v>
      </c>
      <c r="H35" s="204">
        <v>0</v>
      </c>
      <c r="I35" s="204">
        <v>0</v>
      </c>
      <c r="J35" s="205">
        <v>0</v>
      </c>
      <c r="K35" s="226"/>
    </row>
    <row r="36" spans="1:11" ht="8.15" customHeight="1">
      <c r="A36" s="203"/>
      <c r="B36" s="203"/>
      <c r="C36" s="2"/>
      <c r="D36" s="204"/>
      <c r="E36" s="204"/>
      <c r="F36" s="204"/>
      <c r="G36" s="204"/>
      <c r="H36" s="204"/>
      <c r="I36" s="204"/>
      <c r="J36" s="204"/>
      <c r="K36" s="226"/>
    </row>
    <row r="37" spans="1:11" ht="15" customHeight="1">
      <c r="A37" s="203" t="s">
        <v>319</v>
      </c>
      <c r="B37" s="203"/>
      <c r="C37" s="2">
        <v>2018</v>
      </c>
      <c r="D37" s="204">
        <f>SUM(E37:J37)+SUM('58_samb (2)'!D36:J36)+SUM('58_samb_2 (2)'!D38:J38)+SUM('58_samb_3 (2)'!D38:J38)+SUM('58_samb_4 (2)'!D38:J38)+SUM('58_samb_5 (2)'!D37:J37)</f>
        <v>7</v>
      </c>
      <c r="E37" s="204">
        <v>0</v>
      </c>
      <c r="F37" s="204">
        <v>1</v>
      </c>
      <c r="G37" s="204">
        <v>1</v>
      </c>
      <c r="H37" s="204">
        <v>0</v>
      </c>
      <c r="I37" s="204">
        <v>0</v>
      </c>
      <c r="J37" s="205">
        <v>0</v>
      </c>
      <c r="K37" s="226"/>
    </row>
    <row r="38" spans="1:11" ht="15" customHeight="1">
      <c r="A38" s="203"/>
      <c r="B38" s="203"/>
      <c r="C38" s="2">
        <v>2019</v>
      </c>
      <c r="D38" s="204">
        <f>SUM(E38:J38)+SUM('58_samb (2)'!D37:J37)+SUM('58_samb_2 (2)'!D39:J39)+SUM('58_samb_3 (2)'!D39:J39)+SUM('58_samb_4 (2)'!D39:J39)+SUM('58_samb_5 (2)'!D38:J38)</f>
        <v>4</v>
      </c>
      <c r="E38" s="204">
        <v>0</v>
      </c>
      <c r="F38" s="204">
        <v>0</v>
      </c>
      <c r="G38" s="204">
        <v>0</v>
      </c>
      <c r="H38" s="204">
        <v>0</v>
      </c>
      <c r="I38" s="204">
        <v>0</v>
      </c>
      <c r="J38" s="205">
        <v>0</v>
      </c>
      <c r="K38" s="226"/>
    </row>
    <row r="39" spans="1:11" ht="15" customHeight="1">
      <c r="A39" s="203"/>
      <c r="B39" s="203"/>
      <c r="C39" s="2">
        <v>2020</v>
      </c>
      <c r="D39" s="204">
        <f>SUM(E39:J39)+SUM('58_samb (2)'!D38:J38)+SUM('58_samb_2 (2)'!D40:J40)+SUM('58_samb_3 (2)'!D40:J40)+SUM('58_samb_4 (2)'!D40:J40)+SUM('58_samb_5 (2)'!D39:J39)</f>
        <v>9</v>
      </c>
      <c r="E39" s="204">
        <v>0</v>
      </c>
      <c r="F39" s="204">
        <v>2</v>
      </c>
      <c r="G39" s="204">
        <v>0</v>
      </c>
      <c r="H39" s="204">
        <v>0</v>
      </c>
      <c r="I39" s="204">
        <v>0</v>
      </c>
      <c r="J39" s="205">
        <v>0</v>
      </c>
      <c r="K39" s="226"/>
    </row>
    <row r="40" spans="1:11" ht="8.15" customHeight="1">
      <c r="A40" s="203"/>
      <c r="B40" s="203"/>
      <c r="C40" s="2"/>
      <c r="D40" s="204"/>
      <c r="E40" s="204"/>
      <c r="F40" s="204"/>
      <c r="G40" s="204"/>
      <c r="H40" s="204"/>
      <c r="I40" s="204"/>
      <c r="J40" s="205"/>
      <c r="K40" s="226"/>
    </row>
    <row r="41" spans="1:11" ht="15" customHeight="1">
      <c r="A41" s="203" t="s">
        <v>320</v>
      </c>
      <c r="B41" s="203"/>
      <c r="C41" s="2">
        <v>2018</v>
      </c>
      <c r="D41" s="204">
        <f>SUM(E41:J41)+SUM('58_samb (2)'!D40:J40)+SUM('58_samb_2 (2)'!D42:J42)+SUM('58_samb_3 (2)'!D42:J42)+SUM('58_samb_4 (2)'!D42:J42)+SUM('58_samb_5 (2)'!D41:J41)</f>
        <v>30</v>
      </c>
      <c r="E41" s="204">
        <v>2</v>
      </c>
      <c r="F41" s="204">
        <v>1</v>
      </c>
      <c r="G41" s="204">
        <v>2</v>
      </c>
      <c r="H41" s="204">
        <v>0</v>
      </c>
      <c r="I41" s="204">
        <v>0</v>
      </c>
      <c r="J41" s="205">
        <v>0</v>
      </c>
      <c r="K41" s="232"/>
    </row>
    <row r="42" spans="1:11" ht="15" customHeight="1">
      <c r="A42" s="203"/>
      <c r="B42" s="203"/>
      <c r="C42" s="2">
        <v>2019</v>
      </c>
      <c r="D42" s="204">
        <f>SUM(E42:J42)+SUM('58_samb (2)'!D41:J41)+SUM('58_samb_2 (2)'!D43:J43)+SUM('58_samb_3 (2)'!D43:J43)+SUM('58_samb_4 (2)'!D43:J43)+SUM('58_samb_5 (2)'!D42:J42)</f>
        <v>20</v>
      </c>
      <c r="E42" s="204">
        <v>1</v>
      </c>
      <c r="F42" s="204">
        <v>0</v>
      </c>
      <c r="G42" s="204">
        <v>0</v>
      </c>
      <c r="H42" s="204">
        <v>1</v>
      </c>
      <c r="I42" s="204">
        <v>0</v>
      </c>
      <c r="J42" s="205">
        <v>0</v>
      </c>
      <c r="K42" s="232"/>
    </row>
    <row r="43" spans="1:11" ht="15" customHeight="1">
      <c r="A43" s="203"/>
      <c r="B43" s="203"/>
      <c r="C43" s="2">
        <v>2020</v>
      </c>
      <c r="D43" s="204">
        <f>SUM(E43:J43)+SUM('58_samb (2)'!D42:J42)+SUM('58_samb_2 (2)'!D44:J44)+SUM('58_samb_3 (2)'!D44:J44)+SUM('58_samb_4 (2)'!D44:J44)+SUM('58_samb_5 (2)'!D43:J43)</f>
        <v>23</v>
      </c>
      <c r="E43" s="204">
        <v>0</v>
      </c>
      <c r="F43" s="204">
        <v>2</v>
      </c>
      <c r="G43" s="204">
        <v>2</v>
      </c>
      <c r="H43" s="204">
        <v>0</v>
      </c>
      <c r="I43" s="204">
        <v>0</v>
      </c>
      <c r="J43" s="205">
        <v>0</v>
      </c>
      <c r="K43" s="232"/>
    </row>
    <row r="44" spans="1:11" ht="8.15" customHeight="1">
      <c r="A44" s="203"/>
      <c r="B44" s="203"/>
      <c r="C44" s="2"/>
      <c r="D44" s="204"/>
      <c r="E44" s="76"/>
      <c r="F44" s="204"/>
      <c r="G44" s="204"/>
      <c r="H44" s="204"/>
      <c r="I44" s="204"/>
      <c r="J44" s="204"/>
      <c r="K44" s="232"/>
    </row>
    <row r="45" spans="1:11" ht="15" customHeight="1">
      <c r="A45" s="203" t="s">
        <v>321</v>
      </c>
      <c r="B45" s="203"/>
      <c r="C45" s="2">
        <v>2018</v>
      </c>
      <c r="D45" s="204">
        <f>SUM(E45:J45)+SUM('58_samb (2)'!D44:J44)+SUM('58_samb_2 (2)'!D46:J46)+SUM('58_samb_3 (2)'!D46:J46)+SUM('58_samb_4 (2)'!D46:J46)+SUM('58_samb_5 (2)'!D45:J45)</f>
        <v>6</v>
      </c>
      <c r="E45" s="204">
        <v>0</v>
      </c>
      <c r="F45" s="204">
        <v>0</v>
      </c>
      <c r="G45" s="204">
        <v>0</v>
      </c>
      <c r="H45" s="204">
        <v>1</v>
      </c>
      <c r="I45" s="204">
        <v>0</v>
      </c>
      <c r="J45" s="205">
        <v>0</v>
      </c>
      <c r="K45" s="226"/>
    </row>
    <row r="46" spans="1:11" ht="15" customHeight="1">
      <c r="A46" s="203"/>
      <c r="B46" s="203"/>
      <c r="C46" s="2">
        <v>2019</v>
      </c>
      <c r="D46" s="204">
        <f>SUM(E46:J46)+SUM('58_samb (2)'!D45:J45)+SUM('58_samb_2 (2)'!D47:J47)+SUM('58_samb_3 (2)'!D47:J47)+SUM('58_samb_4 (2)'!D47:J47)+SUM('58_samb_5 (2)'!D46:J46)</f>
        <v>8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5">
        <v>0</v>
      </c>
      <c r="K46" s="226"/>
    </row>
    <row r="47" spans="1:11" ht="15" customHeight="1">
      <c r="A47" s="203"/>
      <c r="B47" s="203"/>
      <c r="C47" s="2">
        <v>2020</v>
      </c>
      <c r="D47" s="204">
        <f>SUM(E47:J47)+SUM('58_samb (2)'!D46:J46)+SUM('58_samb_2 (2)'!D48:J48)+SUM('58_samb_3 (2)'!D48:J48)+SUM('58_samb_4 (2)'!D48:J48)+SUM('58_samb_5 (2)'!D47:J47)</f>
        <v>5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5">
        <v>0</v>
      </c>
      <c r="K47" s="226"/>
    </row>
    <row r="48" spans="1:11" ht="8.15" customHeight="1">
      <c r="A48" s="203"/>
      <c r="B48" s="203"/>
      <c r="C48" s="2"/>
      <c r="D48" s="204"/>
      <c r="E48" s="204"/>
      <c r="F48" s="204"/>
      <c r="G48" s="204"/>
      <c r="H48" s="204"/>
      <c r="I48" s="204"/>
      <c r="J48" s="205"/>
      <c r="K48" s="232"/>
    </row>
    <row r="49" spans="1:11" ht="15" customHeight="1">
      <c r="A49" s="203" t="s">
        <v>322</v>
      </c>
      <c r="B49" s="203"/>
      <c r="C49" s="2">
        <v>2018</v>
      </c>
      <c r="D49" s="204">
        <f>SUM(E49:J49)+SUM('58_samb (2)'!D48:J48)+SUM('58_samb_2 (2)'!D50:J50)+SUM('58_samb_3 (2)'!D50:J50)+SUM('58_samb_4 (2)'!D50:J50)+SUM('58_samb_5 (2)'!D49:J49)</f>
        <v>6</v>
      </c>
      <c r="E49" s="204">
        <v>0</v>
      </c>
      <c r="F49" s="204">
        <v>0</v>
      </c>
      <c r="G49" s="204">
        <v>0</v>
      </c>
      <c r="H49" s="204">
        <v>0</v>
      </c>
      <c r="I49" s="204">
        <v>0</v>
      </c>
      <c r="J49" s="205">
        <v>0</v>
      </c>
      <c r="K49" s="226"/>
    </row>
    <row r="50" spans="1:11" ht="15" customHeight="1">
      <c r="A50" s="203"/>
      <c r="B50" s="203"/>
      <c r="C50" s="2">
        <v>2019</v>
      </c>
      <c r="D50" s="204">
        <f>SUM(E50:J50)+SUM('58_samb (2)'!D49:J49)+SUM('58_samb_2 (2)'!D51:J51)+SUM('58_samb_3 (2)'!D51:J51)+SUM('58_samb_4 (2)'!D51:J51)+SUM('58_samb_5 (2)'!D50:J50)</f>
        <v>12</v>
      </c>
      <c r="E50" s="204">
        <v>0</v>
      </c>
      <c r="F50" s="204">
        <v>1</v>
      </c>
      <c r="G50" s="204">
        <v>2</v>
      </c>
      <c r="H50" s="204">
        <v>1</v>
      </c>
      <c r="I50" s="204">
        <v>0</v>
      </c>
      <c r="J50" s="205">
        <v>0</v>
      </c>
      <c r="K50" s="226"/>
    </row>
    <row r="51" spans="1:11" ht="15" customHeight="1">
      <c r="A51" s="203"/>
      <c r="B51" s="203"/>
      <c r="C51" s="2">
        <v>2020</v>
      </c>
      <c r="D51" s="204">
        <f>SUM(E51:J51)+SUM('58_samb (2)'!D50:J50)+SUM('58_samb_2 (2)'!D52:J52)+SUM('58_samb_3 (2)'!D52:J52)+SUM('58_samb_4 (2)'!D52:J52)+SUM('58_samb_5 (2)'!D51:J51)</f>
        <v>8</v>
      </c>
      <c r="E51" s="204">
        <v>0</v>
      </c>
      <c r="F51" s="204">
        <v>3</v>
      </c>
      <c r="G51" s="204">
        <v>0</v>
      </c>
      <c r="H51" s="204">
        <v>0</v>
      </c>
      <c r="I51" s="204">
        <v>0</v>
      </c>
      <c r="J51" s="205">
        <v>0</v>
      </c>
      <c r="K51" s="226"/>
    </row>
    <row r="52" spans="1:11" ht="8.15" customHeight="1">
      <c r="A52" s="203"/>
      <c r="B52" s="203"/>
      <c r="C52" s="2"/>
      <c r="D52" s="204"/>
      <c r="E52" s="204"/>
      <c r="F52" s="204"/>
      <c r="G52" s="204"/>
      <c r="H52" s="204"/>
      <c r="I52" s="204"/>
      <c r="J52" s="204"/>
      <c r="K52" s="226"/>
    </row>
    <row r="53" spans="1:11" ht="15" customHeight="1">
      <c r="A53" s="203" t="s">
        <v>323</v>
      </c>
      <c r="B53" s="203"/>
      <c r="C53" s="2">
        <v>2018</v>
      </c>
      <c r="D53" s="204">
        <f>SUM(E53:J53)+SUM('58_samb (2)'!D52:J52)+SUM('58_samb_2 (2)'!D54:J54)+SUM('58_samb_3 (2)'!D54:J54)+SUM('58_samb_4 (2)'!D54:J54)+SUM('58_samb_5 (2)'!D53:J53)</f>
        <v>1</v>
      </c>
      <c r="E53" s="204">
        <v>0</v>
      </c>
      <c r="F53" s="204">
        <v>0</v>
      </c>
      <c r="G53" s="204">
        <v>0</v>
      </c>
      <c r="H53" s="204">
        <v>0</v>
      </c>
      <c r="I53" s="204">
        <v>0</v>
      </c>
      <c r="J53" s="205">
        <v>0</v>
      </c>
      <c r="K53" s="232"/>
    </row>
    <row r="54" spans="1:11" s="210" customFormat="1" ht="15" customHeight="1">
      <c r="A54" s="203"/>
      <c r="B54" s="203"/>
      <c r="C54" s="2">
        <v>2019</v>
      </c>
      <c r="D54" s="204">
        <f>SUM(E54:J54)+SUM('58_samb (2)'!D53:J53)+SUM('58_samb_2 (2)'!D55:J55)+SUM('58_samb_3 (2)'!D55:J55)+SUM('58_samb_4 (2)'!D55:J55)+SUM('58_samb_5 (2)'!D54:J54)</f>
        <v>4</v>
      </c>
      <c r="E54" s="204">
        <v>0</v>
      </c>
      <c r="F54" s="204">
        <v>0</v>
      </c>
      <c r="G54" s="204">
        <v>0</v>
      </c>
      <c r="H54" s="204">
        <v>0</v>
      </c>
      <c r="I54" s="204">
        <v>0</v>
      </c>
      <c r="J54" s="204">
        <v>0</v>
      </c>
      <c r="K54" s="232"/>
    </row>
    <row r="55" spans="1:11" s="210" customFormat="1" ht="15" customHeight="1">
      <c r="A55" s="203"/>
      <c r="B55" s="203"/>
      <c r="C55" s="2">
        <v>2020</v>
      </c>
      <c r="D55" s="204">
        <f>SUM(E55:J55)+SUM('58_samb (2)'!D54:J54)+SUM('58_samb_2 (2)'!D56:J56)+SUM('58_samb_3 (2)'!D56:J56)+SUM('58_samb_4 (2)'!D56:J56)+SUM('58_samb_5 (2)'!D55:J55)</f>
        <v>3</v>
      </c>
      <c r="E55" s="204">
        <v>0</v>
      </c>
      <c r="F55" s="204">
        <v>0</v>
      </c>
      <c r="G55" s="204">
        <v>0</v>
      </c>
      <c r="H55" s="204">
        <v>0</v>
      </c>
      <c r="I55" s="204">
        <v>0</v>
      </c>
      <c r="J55" s="204">
        <v>0</v>
      </c>
      <c r="K55" s="232"/>
    </row>
    <row r="56" spans="1:11" s="210" customFormat="1" ht="8.15" customHeight="1">
      <c r="A56" s="203"/>
      <c r="B56" s="203"/>
      <c r="C56" s="2"/>
      <c r="D56" s="204"/>
      <c r="E56" s="204"/>
      <c r="F56" s="204"/>
      <c r="G56" s="204"/>
      <c r="H56" s="204"/>
      <c r="I56" s="204"/>
      <c r="J56" s="204"/>
      <c r="K56" s="232"/>
    </row>
    <row r="57" spans="1:11" s="210" customFormat="1" ht="15" customHeight="1">
      <c r="A57" s="203" t="s">
        <v>324</v>
      </c>
      <c r="B57" s="203"/>
      <c r="C57" s="2">
        <v>2018</v>
      </c>
      <c r="D57" s="76">
        <f>SUM(E57:J57)+SUM('58_samb (2)'!D56:J56)+SUM('58_samb_2 (2)'!D58:J58)+SUM('58_samb_3 (2)'!D58:J58)+SUM('58_samb_4 (2)'!D58:J58)+SUM('58_samb_5 (2)'!D57:J57)</f>
        <v>17</v>
      </c>
      <c r="E57" s="204">
        <v>2</v>
      </c>
      <c r="F57" s="204">
        <v>1</v>
      </c>
      <c r="G57" s="204">
        <v>2</v>
      </c>
      <c r="H57" s="204">
        <v>0</v>
      </c>
      <c r="I57" s="204">
        <v>0</v>
      </c>
      <c r="J57" s="204">
        <v>0</v>
      </c>
      <c r="K57" s="226"/>
    </row>
    <row r="58" spans="1:11" s="210" customFormat="1" ht="15" customHeight="1">
      <c r="A58" s="203"/>
      <c r="B58" s="203"/>
      <c r="C58" s="41">
        <v>2019</v>
      </c>
      <c r="D58" s="76">
        <f>SUM(E58:J58)+SUM('58_samb (2)'!D57:J57)+SUM('58_samb_2 (2)'!D59:J59)+SUM('58_samb_3 (2)'!D59:J59)+SUM('58_samb_4 (2)'!D59:J59)+SUM('58_samb_5 (2)'!D58:J58)</f>
        <v>14</v>
      </c>
      <c r="E58" s="76">
        <v>3</v>
      </c>
      <c r="F58" s="76">
        <v>0</v>
      </c>
      <c r="G58" s="76">
        <v>1</v>
      </c>
      <c r="H58" s="76">
        <v>0</v>
      </c>
      <c r="I58" s="76">
        <v>0</v>
      </c>
      <c r="J58" s="76">
        <v>0</v>
      </c>
      <c r="K58" s="226"/>
    </row>
    <row r="59" spans="1:11" s="210" customFormat="1" ht="15" customHeight="1">
      <c r="A59" s="203"/>
      <c r="B59" s="203"/>
      <c r="C59" s="41">
        <v>2020</v>
      </c>
      <c r="D59" s="204">
        <f>SUM(E59:J59)+SUM('58_samb (2)'!D58:J58)+SUM('58_samb_2 (2)'!D60:J60)+SUM('58_samb_3 (2)'!D60:J60)+SUM('58_samb_4 (2)'!D60:J60)+SUM('58_samb_5 (2)'!D59:J59)</f>
        <v>16</v>
      </c>
      <c r="E59" s="204">
        <v>2</v>
      </c>
      <c r="F59" s="204">
        <v>0</v>
      </c>
      <c r="G59" s="204">
        <v>1</v>
      </c>
      <c r="H59" s="204">
        <v>0</v>
      </c>
      <c r="I59" s="204">
        <v>0</v>
      </c>
      <c r="J59" s="204">
        <v>0</v>
      </c>
      <c r="K59" s="226"/>
    </row>
    <row r="60" spans="1:11" s="210" customFormat="1" ht="8.15" customHeight="1">
      <c r="A60" s="203"/>
      <c r="B60" s="203"/>
      <c r="C60" s="207"/>
      <c r="D60" s="204"/>
      <c r="E60" s="204"/>
      <c r="F60" s="204"/>
      <c r="G60" s="204"/>
      <c r="H60" s="204"/>
      <c r="I60" s="204"/>
      <c r="J60" s="204"/>
      <c r="K60" s="232"/>
    </row>
    <row r="61" spans="1:11" s="210" customFormat="1" ht="15" customHeight="1">
      <c r="A61" s="203" t="s">
        <v>325</v>
      </c>
      <c r="B61" s="203"/>
      <c r="C61" s="41">
        <v>2018</v>
      </c>
      <c r="D61" s="204">
        <f>SUM(E61:J61)+SUM('58_samb (2)'!D60:J60)+SUM('58_samb_2 (2)'!D62:J62)+SUM('58_samb_3 (2)'!D62:J62)+SUM('58_samb_4 (2)'!D62:J62)+SUM('58_samb_5 (2)'!D61:J61)</f>
        <v>5</v>
      </c>
      <c r="E61" s="204">
        <v>2</v>
      </c>
      <c r="F61" s="204">
        <v>0</v>
      </c>
      <c r="G61" s="204">
        <v>0</v>
      </c>
      <c r="H61" s="204">
        <v>0</v>
      </c>
      <c r="I61" s="204">
        <v>0</v>
      </c>
      <c r="J61" s="204">
        <v>0</v>
      </c>
      <c r="K61" s="226"/>
    </row>
    <row r="62" spans="1:11" s="210" customFormat="1" ht="15" customHeight="1">
      <c r="A62" s="203"/>
      <c r="B62" s="203"/>
      <c r="C62" s="2">
        <v>2019</v>
      </c>
      <c r="D62" s="204">
        <f>SUM(E62:J62)+SUM('58_samb (2)'!D61:J61)+SUM('58_samb_2 (2)'!D63:J63)+SUM('58_samb_3 (2)'!D63:J63)+SUM('58_samb_4 (2)'!D63:J63)+SUM('58_samb_5 (2)'!D62:J62)</f>
        <v>4</v>
      </c>
      <c r="E62" s="204">
        <v>2</v>
      </c>
      <c r="F62" s="204">
        <v>0</v>
      </c>
      <c r="G62" s="204">
        <v>0</v>
      </c>
      <c r="H62" s="204">
        <v>0</v>
      </c>
      <c r="I62" s="204">
        <v>0</v>
      </c>
      <c r="J62" s="204">
        <v>0</v>
      </c>
      <c r="K62" s="226"/>
    </row>
    <row r="63" spans="1:11" s="210" customFormat="1" ht="15" customHeight="1">
      <c r="A63" s="203"/>
      <c r="B63" s="203"/>
      <c r="C63" s="2">
        <v>2020</v>
      </c>
      <c r="D63" s="204">
        <f>SUM(E63:J63)+SUM('58_samb (2)'!D62:J62)+SUM('58_samb_2 (2)'!D64:J64)+SUM('58_samb_3 (2)'!D64:J64)+SUM('58_samb_4 (2)'!D64:J64)+SUM('58_samb_5 (2)'!D63:J63)</f>
        <v>12</v>
      </c>
      <c r="E63" s="204">
        <v>2</v>
      </c>
      <c r="F63" s="204">
        <v>0</v>
      </c>
      <c r="G63" s="204">
        <v>0</v>
      </c>
      <c r="H63" s="204">
        <v>0</v>
      </c>
      <c r="I63" s="204">
        <v>0</v>
      </c>
      <c r="J63" s="204">
        <v>0</v>
      </c>
      <c r="K63" s="226"/>
    </row>
    <row r="64" spans="1:11" s="210" customFormat="1" ht="8.15" customHeight="1">
      <c r="A64" s="203"/>
      <c r="B64" s="203"/>
      <c r="C64" s="2"/>
      <c r="D64" s="204"/>
      <c r="E64" s="204"/>
      <c r="F64" s="204"/>
      <c r="G64" s="204"/>
      <c r="H64" s="204"/>
      <c r="I64" s="204"/>
      <c r="J64" s="204"/>
      <c r="K64" s="226"/>
    </row>
    <row r="65" spans="1:11" s="210" customFormat="1" ht="15" customHeight="1">
      <c r="A65" s="203" t="s">
        <v>326</v>
      </c>
      <c r="B65" s="203"/>
      <c r="C65" s="41">
        <v>2018</v>
      </c>
      <c r="D65" s="204">
        <f>SUM(E65:J65)+SUM('58_samb (2)'!D64:J64)+SUM('58_samb_2 (2)'!D66:J66)+SUM('58_samb_3 (2)'!D66:J66)+SUM('58_samb_4 (2)'!D66:J66)+SUM('58_samb_5 (2)'!D65:J65)</f>
        <v>1</v>
      </c>
      <c r="E65" s="204">
        <v>0</v>
      </c>
      <c r="F65" s="204">
        <v>0</v>
      </c>
      <c r="G65" s="204">
        <v>0</v>
      </c>
      <c r="H65" s="204">
        <v>0</v>
      </c>
      <c r="I65" s="204">
        <v>0</v>
      </c>
      <c r="J65" s="204">
        <v>0</v>
      </c>
      <c r="K65" s="226"/>
    </row>
    <row r="66" spans="1:11" s="210" customFormat="1" ht="15" customHeight="1">
      <c r="A66" s="203"/>
      <c r="B66" s="203"/>
      <c r="C66" s="2">
        <v>2019</v>
      </c>
      <c r="D66" s="204">
        <f>SUM(E66:J66)+SUM('58_samb (2)'!D65:J65)+SUM('58_samb_2 (2)'!D67:J67)+SUM('58_samb_3 (2)'!D67:J67)+SUM('58_samb_4 (2)'!D67:J67)+SUM('58_samb_5 (2)'!D66:J66)</f>
        <v>2</v>
      </c>
      <c r="E66" s="204">
        <v>0</v>
      </c>
      <c r="F66" s="204">
        <v>0</v>
      </c>
      <c r="G66" s="204">
        <v>0</v>
      </c>
      <c r="H66" s="204">
        <v>0</v>
      </c>
      <c r="I66" s="204">
        <v>0</v>
      </c>
      <c r="J66" s="204">
        <v>0</v>
      </c>
      <c r="K66" s="226"/>
    </row>
    <row r="67" spans="1:11" s="210" customFormat="1" ht="15" customHeight="1">
      <c r="A67" s="203"/>
      <c r="B67" s="203"/>
      <c r="C67" s="2">
        <v>2020</v>
      </c>
      <c r="D67" s="76">
        <f>SUM(E67:J67)+SUM('58_samb (2)'!D66:J66)+SUM('58_samb_2 (2)'!D68:J68)+SUM('58_samb_3 (2)'!D68:J68)+SUM('58_samb_4 (2)'!D68:J68)+SUM('58_samb_5 (2)'!D67:J67)</f>
        <v>3</v>
      </c>
      <c r="E67" s="76">
        <v>0</v>
      </c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226"/>
    </row>
    <row r="68" spans="1:11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1" ht="15" customHeight="1">
      <c r="H69" s="197"/>
      <c r="I69" s="197"/>
      <c r="J69" s="197"/>
      <c r="K69" s="24" t="s">
        <v>9</v>
      </c>
    </row>
    <row r="70" spans="1:11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70" orientation="portrait" r:id="rId1"/>
  <ignoredErrors>
    <ignoredError sqref="D13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view="pageBreakPreview" zoomScale="90" zoomScaleNormal="100" zoomScaleSheetLayoutView="9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19.1796875" style="195" customWidth="1"/>
    <col min="3" max="3" width="19.08984375" style="196" customWidth="1"/>
    <col min="4" max="7" width="11.7265625" style="195" customWidth="1"/>
    <col min="8" max="8" width="13.7265625" style="195" customWidth="1"/>
    <col min="9" max="9" width="11.7265625" style="195" customWidth="1"/>
    <col min="10" max="10" width="14.1796875" style="195" customWidth="1"/>
    <col min="11" max="11" width="0.453125" style="195" customWidth="1"/>
    <col min="12" max="12" width="8.453125" style="195" hidden="1" customWidth="1"/>
    <col min="13" max="16384" width="8.453125" style="195"/>
  </cols>
  <sheetData>
    <row r="1" spans="1:11" ht="8.15" customHeight="1"/>
    <row r="2" spans="1:11" ht="16.5" customHeight="1">
      <c r="A2" s="310" t="s">
        <v>409</v>
      </c>
      <c r="B2" s="197"/>
      <c r="C2" s="198"/>
    </row>
    <row r="3" spans="1:11" ht="14.5" customHeight="1">
      <c r="A3" s="500" t="s">
        <v>410</v>
      </c>
      <c r="B3" s="199"/>
      <c r="C3" s="200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16</v>
      </c>
      <c r="E6" s="347" t="s">
        <v>272</v>
      </c>
      <c r="F6" s="347" t="s">
        <v>114</v>
      </c>
      <c r="G6" s="347" t="s">
        <v>273</v>
      </c>
      <c r="H6" s="347" t="s">
        <v>115</v>
      </c>
      <c r="I6" s="347" t="s">
        <v>116</v>
      </c>
      <c r="J6" s="347" t="s">
        <v>117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50" t="s">
        <v>19</v>
      </c>
      <c r="E7" s="350" t="s">
        <v>118</v>
      </c>
      <c r="F7" s="350" t="s">
        <v>119</v>
      </c>
      <c r="G7" s="350" t="s">
        <v>274</v>
      </c>
      <c r="H7" s="350" t="s">
        <v>120</v>
      </c>
      <c r="I7" s="350"/>
      <c r="J7" s="347" t="s">
        <v>121</v>
      </c>
      <c r="K7" s="435"/>
    </row>
    <row r="8" spans="1:11" s="201" customFormat="1" ht="15" customHeight="1">
      <c r="A8" s="351"/>
      <c r="B8" s="351"/>
      <c r="C8" s="352"/>
      <c r="D8" s="351"/>
      <c r="E8" s="350"/>
      <c r="F8" s="353"/>
      <c r="G8" s="347"/>
      <c r="H8" s="350"/>
      <c r="I8" s="354"/>
      <c r="J8" s="347" t="s">
        <v>122</v>
      </c>
      <c r="K8" s="436"/>
    </row>
    <row r="9" spans="1:11" s="201" customFormat="1" ht="15" customHeight="1">
      <c r="A9" s="351"/>
      <c r="B9" s="351"/>
      <c r="C9" s="352"/>
      <c r="D9" s="351"/>
      <c r="E9" s="350"/>
      <c r="F9" s="353"/>
      <c r="G9" s="347"/>
      <c r="H9" s="350"/>
      <c r="I9" s="354"/>
      <c r="J9" s="350" t="s">
        <v>123</v>
      </c>
      <c r="K9" s="436"/>
    </row>
    <row r="10" spans="1:11" s="201" customFormat="1" ht="15" customHeight="1">
      <c r="A10" s="351"/>
      <c r="B10" s="351"/>
      <c r="C10" s="352"/>
      <c r="D10" s="351"/>
      <c r="E10" s="350"/>
      <c r="F10" s="353"/>
      <c r="G10" s="347"/>
      <c r="H10" s="350"/>
      <c r="I10" s="354"/>
      <c r="J10" s="350" t="s">
        <v>124</v>
      </c>
      <c r="K10" s="436"/>
    </row>
    <row r="11" spans="1:11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2"/>
      <c r="K11" s="433"/>
    </row>
    <row r="12" spans="1:11" ht="8.15" customHeight="1">
      <c r="A12" s="211"/>
      <c r="B12" s="211"/>
      <c r="C12" s="212"/>
      <c r="D12" s="210"/>
      <c r="E12" s="210"/>
      <c r="F12" s="210"/>
      <c r="G12" s="210"/>
      <c r="H12" s="210"/>
      <c r="I12" s="210"/>
      <c r="J12" s="222"/>
      <c r="K12" s="433"/>
    </row>
    <row r="13" spans="1:11" ht="15" customHeight="1">
      <c r="A13" s="111" t="s">
        <v>299</v>
      </c>
      <c r="B13" s="111"/>
      <c r="C13" s="20">
        <v>2018</v>
      </c>
      <c r="D13" s="214">
        <f>SUM(E13:J13)+SUM('58_samb'!D12:J12)+SUM('58_samb_2'!D14:J14)+SUM('58_samb_3'!D14:J14)+SUM('58_samb_4'!D14:J14)+SUM('58_samb_5'!D13:J13)</f>
        <v>465</v>
      </c>
      <c r="E13" s="213">
        <f>SUM(E17,E21,E25,E29,E33,E37,E41,E45,E49,E53,E57,E61,E65,'58 (2)'!E13,'58 (2)'!E17,'58 (2)'!E21,'58 (2)'!E25,'58 (2)'!E29,'58 (2)'!E33,'58 (2)'!E37,'58 (2)'!E41,'58 (2)'!E45,'58 (2)'!E49,'58 (2)'!E53,'58 (2)'!E57,'58 (2)'!E61,'58 (2)'!E65)</f>
        <v>25</v>
      </c>
      <c r="F13" s="213">
        <f>SUM(F17,F21,F25,F29,F33,F37,F41,F45,F49,F53,F57,F61,F65,'58 (2)'!F13,'58 (2)'!F17,'58 (2)'!F21,'58 (2)'!F25,'58 (2)'!F29,'58 (2)'!F33,'58 (2)'!F37,'58 (2)'!F41,'58 (2)'!F45,'58 (2)'!F49,'58 (2)'!F53,'58 (2)'!F57,'58 (2)'!F61,'58 (2)'!F65)</f>
        <v>11</v>
      </c>
      <c r="G13" s="213">
        <f>SUM(G17,G21,G25,G29,G33,G37,G41,G45,G49,G53,G57,G61,G65,'58 (2)'!G13,'58 (2)'!G17,'58 (2)'!G21,'58 (2)'!G25,'58 (2)'!G29,'58 (2)'!G33,'58 (2)'!G37,'58 (2)'!G41,'58 (2)'!G45,'58 (2)'!G49,'58 (2)'!G53,'58 (2)'!G57,'58 (2)'!G61,'58 (2)'!G65)</f>
        <v>25</v>
      </c>
      <c r="H13" s="213">
        <f>SUM(H17,H21,H25,H29,H33,H37,H41,H45,H49,H53,H57,H61,H65,'58 (2)'!H13,'58 (2)'!H17,'58 (2)'!H21,'58 (2)'!H25,'58 (2)'!H29,'58 (2)'!H33,'58 (2)'!H37,'58 (2)'!H41,'58 (2)'!H45,'58 (2)'!H49,'58 (2)'!H53,'58 (2)'!H57,'58 (2)'!H61,'58 (2)'!H65)</f>
        <v>4</v>
      </c>
      <c r="I13" s="213">
        <f>SUM(I17,I21,I25,I29,I33,I37,I41,I45,I49,I53,I57,I61,I65,'58 (2)'!I13,'58 (2)'!I17,'58 (2)'!I21,'58 (2)'!I25,'58 (2)'!I29,'58 (2)'!I33,'58 (2)'!I37,'58 (2)'!I41,'58 (2)'!I45,'58 (2)'!I49,'58 (2)'!I53,'58 (2)'!I57,'58 (2)'!I61,'58 (2)'!I65)</f>
        <v>2</v>
      </c>
      <c r="J13" s="213">
        <f>SUM(J17,J21,J25,J29,J33,J37,J41,J45,J49,J53,J57,J61,J65,'58 (2)'!J13,'58 (2)'!J17,'58 (2)'!J21,'58 (2)'!J25,'58 (2)'!J29,'58 (2)'!J33,'58 (2)'!J37,'58 (2)'!J41,'58 (2)'!J45,'58 (2)'!J49,'58 (2)'!J53,'58 (2)'!J57,'58 (2)'!J61,'58 (2)'!J65)</f>
        <v>2</v>
      </c>
      <c r="K13" s="443"/>
    </row>
    <row r="14" spans="1:11" ht="15" customHeight="1">
      <c r="A14" s="111"/>
      <c r="B14" s="111"/>
      <c r="C14" s="20">
        <v>2019</v>
      </c>
      <c r="D14" s="214">
        <f>SUM(E14:J14)+SUM('58_samb'!D13:J13)+SUM('58_samb_2'!D15:J15)+SUM('58_samb_3'!D15:J15)+SUM('58_samb_4'!D15:J15)+SUM('58_samb_5'!D14:J14)</f>
        <v>466</v>
      </c>
      <c r="E14" s="213">
        <f>SUM(E18,E22,E26,E30,E34,E38,E42,E46,E50,E54,E58,E62,E66,'58 (2)'!E14,'58 (2)'!E18,'58 (2)'!E22,'58 (2)'!E26,'58 (2)'!E30,'58 (2)'!E34,'58 (2)'!E38,'58 (2)'!E42,'58 (2)'!E46,'58 (2)'!E50,'58 (2)'!E54,'58 (2)'!E58,'58 (2)'!E62,'58 (2)'!E66)</f>
        <v>33</v>
      </c>
      <c r="F14" s="213">
        <f>SUM(F18,F22,F26,F30,F34,F38,F42,F46,F50,F54,F58,F62,F66,'58 (2)'!F14,'58 (2)'!F18,'58 (2)'!F22,'58 (2)'!F26,'58 (2)'!F30,'58 (2)'!F34,'58 (2)'!F38,'58 (2)'!F42,'58 (2)'!F46,'58 (2)'!F50,'58 (2)'!F54,'58 (2)'!F58,'58 (2)'!F62,'58 (2)'!F66)</f>
        <v>15</v>
      </c>
      <c r="G14" s="213">
        <f>SUM(G18,G22,G26,G30,G34,G38,G42,G46,G50,G54,G58,G62,G66,'58 (2)'!G14,'58 (2)'!G18,'58 (2)'!G22,'58 (2)'!G26,'58 (2)'!G30,'58 (2)'!G34,'58 (2)'!G38,'58 (2)'!G42,'58 (2)'!G46,'58 (2)'!G50,'58 (2)'!G54,'58 (2)'!G58,'58 (2)'!G62,'58 (2)'!G66)</f>
        <v>27</v>
      </c>
      <c r="H14" s="213">
        <f>SUM(H18,H22,H26,H30,H34,H38,H42,H46,H50,H54,H58,H62,H66,'58 (2)'!H14,'58 (2)'!H18,'58 (2)'!H22,'58 (2)'!H26,'58 (2)'!H30,'58 (2)'!H34,'58 (2)'!H38,'58 (2)'!H42,'58 (2)'!H46,'58 (2)'!H50,'58 (2)'!H54,'58 (2)'!H58,'58 (2)'!H62,'58 (2)'!H66)</f>
        <v>6</v>
      </c>
      <c r="I14" s="213">
        <f>SUM(I18,I22,I26,I30,I34,I38,I42,I46,I50,I54,I58,I62,I66,'58 (2)'!I14,'58 (2)'!I18,'58 (2)'!I22,'58 (2)'!I26,'58 (2)'!I30,'58 (2)'!I34,'58 (2)'!I38,'58 (2)'!I42,'58 (2)'!I46,'58 (2)'!I50,'58 (2)'!I54,'58 (2)'!I58,'58 (2)'!I62,'58 (2)'!I66)</f>
        <v>1</v>
      </c>
      <c r="J14" s="213">
        <f>SUM(J18,J22,J26,J30,J34,J38,J42,J46,J50,J54,J58,J62,J66,'58 (2)'!J14,'58 (2)'!J18,'58 (2)'!J22,'58 (2)'!J26,'58 (2)'!J30,'58 (2)'!J34,'58 (2)'!J38,'58 (2)'!J42,'58 (2)'!J46,'58 (2)'!J50,'58 (2)'!J54,'58 (2)'!J58,'58 (2)'!J62,'58 (2)'!J66)</f>
        <v>0</v>
      </c>
      <c r="K14" s="225"/>
    </row>
    <row r="15" spans="1:11" ht="15" customHeight="1">
      <c r="A15" s="111"/>
      <c r="B15" s="111"/>
      <c r="C15" s="20">
        <v>2020</v>
      </c>
      <c r="D15" s="213">
        <f>SUM(E15:J15)+SUM('58_samb'!D14:J14)+SUM('58_samb_2'!D16:J16)+SUM('58_samb_3'!D16:J16)+SUM('58_samb_4'!D16:J16)+SUM('58_samb_5'!D15:J15)</f>
        <v>419</v>
      </c>
      <c r="E15" s="213">
        <f>SUM(E19,E23,E27,E31,E35,E39,E43,E47,E51,E55,E59,E63,E67,'58 (2)'!E15,'58 (2)'!E19,'58 (2)'!E23,'58 (2)'!E27,'58 (2)'!E31,'58 (2)'!E35,'58 (2)'!E39,'58 (2)'!E43,'58 (2)'!E47,'58 (2)'!E51,'58 (2)'!E55,'58 (2)'!E59,'58 (2)'!E63,'58 (2)'!E67)</f>
        <v>33</v>
      </c>
      <c r="F15" s="213">
        <f>SUM(F19,F23,F27,F31,F35,F39,F43,F47,F51,F55,F59,F63,F67,'58 (2)'!F15,'58 (2)'!F19,'58 (2)'!F23,'58 (2)'!F27,'58 (2)'!F31,'58 (2)'!F35,'58 (2)'!F39,'58 (2)'!F43,'58 (2)'!F47,'58 (2)'!F51,'58 (2)'!F55,'58 (2)'!F59,'58 (2)'!F63,'58 (2)'!F67)</f>
        <v>18</v>
      </c>
      <c r="G15" s="213">
        <f>SUM(G19,G23,G27,G31,G35,G39,G43,G47,G51,G55,G59,G63,G67,'58 (2)'!G15,'58 (2)'!G19,'58 (2)'!G23,'58 (2)'!G27,'58 (2)'!G31,'58 (2)'!G35,'58 (2)'!G39,'58 (2)'!G43,'58 (2)'!G47,'58 (2)'!G51,'58 (2)'!G55,'58 (2)'!G59,'58 (2)'!G63,'58 (2)'!G67)</f>
        <v>23</v>
      </c>
      <c r="H15" s="213">
        <f>SUM(H19,H23,H27,H31,H35,H39,H43,H47,H51,H55,H59,H63,H67,'58 (2)'!H15,'58 (2)'!H19,'58 (2)'!H23,'58 (2)'!H27,'58 (2)'!H31,'58 (2)'!H35,'58 (2)'!H39,'58 (2)'!H43,'58 (2)'!H47,'58 (2)'!H51,'58 (2)'!H55,'58 (2)'!H59,'58 (2)'!H63,'58 (2)'!H67)</f>
        <v>1</v>
      </c>
      <c r="I15" s="213">
        <f>SUM(I19,I23,I27,I31,I35,I39,I43,I47,I51,I55,I59,I63,I67,'58 (2)'!I15,'58 (2)'!I19,'58 (2)'!I23,'58 (2)'!I27,'58 (2)'!I31,'58 (2)'!I35,'58 (2)'!I39,'58 (2)'!I43,'58 (2)'!I47,'58 (2)'!I51,'58 (2)'!I55,'58 (2)'!I59,'58 (2)'!I63,'58 (2)'!I67)</f>
        <v>0</v>
      </c>
      <c r="J15" s="213">
        <f>SUM(J19,J23,J27,J31,J35,J39,J43,J47,J51,J55,J59,J63,J67,'58 (2)'!J15,'58 (2)'!J19,'58 (2)'!J23,'58 (2)'!J27,'58 (2)'!J31,'58 (2)'!J35,'58 (2)'!J39,'58 (2)'!J43,'58 (2)'!J47,'58 (2)'!J51,'58 (2)'!J55,'58 (2)'!J59,'58 (2)'!J63,'58 (2)'!J67)</f>
        <v>1</v>
      </c>
      <c r="K15" s="225"/>
    </row>
    <row r="16" spans="1:11" ht="8.15" customHeight="1">
      <c r="A16" s="111"/>
      <c r="B16" s="111"/>
      <c r="C16" s="2"/>
      <c r="D16" s="204"/>
      <c r="E16" s="204"/>
      <c r="F16" s="204"/>
      <c r="G16" s="204"/>
      <c r="H16" s="204"/>
      <c r="I16" s="204"/>
      <c r="J16" s="204"/>
      <c r="K16" s="225"/>
    </row>
    <row r="17" spans="1:11" ht="15" customHeight="1">
      <c r="A17" s="203" t="s">
        <v>300</v>
      </c>
      <c r="B17" s="203"/>
      <c r="C17" s="2">
        <v>2018</v>
      </c>
      <c r="D17" s="204">
        <f>SUM(E17:J17)+SUM('58_samb'!D16:J16)+SUM('58_samb_2'!D18:J18)+SUM('58_samb_3'!D18:J18)+SUM('58_samb_4'!D18:J18)+SUM('58_samb_5'!D17:J17)</f>
        <v>33</v>
      </c>
      <c r="E17" s="204">
        <v>1</v>
      </c>
      <c r="F17" s="204">
        <v>1</v>
      </c>
      <c r="G17" s="204">
        <v>2</v>
      </c>
      <c r="H17" s="204">
        <v>1</v>
      </c>
      <c r="I17" s="204">
        <v>0</v>
      </c>
      <c r="J17" s="204">
        <v>0</v>
      </c>
      <c r="K17" s="226"/>
    </row>
    <row r="18" spans="1:11" ht="15" customHeight="1">
      <c r="A18" s="203"/>
      <c r="B18" s="203"/>
      <c r="C18" s="2">
        <v>2019</v>
      </c>
      <c r="D18" s="204">
        <f>SUM(E18:J18)+SUM('58_samb'!D17:J17)+SUM('58_samb_2'!D19:J19)+SUM('58_samb_3'!D19:J19)+SUM('58_samb_4'!D19:J19)+SUM('58_samb_5'!D18:J18)</f>
        <v>59</v>
      </c>
      <c r="E18" s="204">
        <v>4</v>
      </c>
      <c r="F18" s="204">
        <v>7</v>
      </c>
      <c r="G18" s="204">
        <v>2</v>
      </c>
      <c r="H18" s="204">
        <v>0</v>
      </c>
      <c r="I18" s="204">
        <v>1</v>
      </c>
      <c r="J18" s="205">
        <v>0</v>
      </c>
      <c r="K18" s="226"/>
    </row>
    <row r="19" spans="1:11" ht="15" customHeight="1">
      <c r="A19" s="203"/>
      <c r="B19" s="203"/>
      <c r="C19" s="2">
        <v>2020</v>
      </c>
      <c r="D19" s="204">
        <f>SUM(E19:J19)+SUM('58_samb'!D18:J18)+SUM('58_samb_2'!D20:J20)+SUM('58_samb_3'!D20:J20)+SUM('58_samb_4'!D20:J20)+SUM('58_samb_5'!D19:J19)</f>
        <v>30</v>
      </c>
      <c r="E19" s="204">
        <v>1</v>
      </c>
      <c r="F19" s="204">
        <v>2</v>
      </c>
      <c r="G19" s="204">
        <v>3</v>
      </c>
      <c r="H19" s="204">
        <v>0</v>
      </c>
      <c r="I19" s="204">
        <v>0</v>
      </c>
      <c r="J19" s="205">
        <v>0</v>
      </c>
      <c r="K19" s="226"/>
    </row>
    <row r="20" spans="1:11" ht="8.15" customHeight="1">
      <c r="A20" s="203"/>
      <c r="B20" s="203"/>
      <c r="C20" s="2"/>
      <c r="D20" s="204"/>
      <c r="E20" s="121"/>
      <c r="F20" s="121"/>
      <c r="G20" s="121"/>
      <c r="H20" s="121"/>
      <c r="I20" s="121"/>
      <c r="J20" s="121"/>
      <c r="K20" s="226"/>
    </row>
    <row r="21" spans="1:11" ht="15" customHeight="1">
      <c r="A21" s="203" t="s">
        <v>301</v>
      </c>
      <c r="B21" s="203"/>
      <c r="C21" s="2">
        <v>2018</v>
      </c>
      <c r="D21" s="204">
        <f>SUM(E21:J21)+SUM('58_samb'!D20:J20)+SUM('58_samb_2'!D22:J22)+SUM('58_samb_3'!D22:J22)+SUM('58_samb_4'!D22:J22)+SUM('58_samb_5'!D21:J21)</f>
        <v>27</v>
      </c>
      <c r="E21" s="204">
        <v>0</v>
      </c>
      <c r="F21" s="204">
        <v>1</v>
      </c>
      <c r="G21" s="204">
        <v>0</v>
      </c>
      <c r="H21" s="204">
        <v>1</v>
      </c>
      <c r="I21" s="204">
        <v>0</v>
      </c>
      <c r="J21" s="205">
        <v>0</v>
      </c>
      <c r="K21" s="226"/>
    </row>
    <row r="22" spans="1:11" ht="15" customHeight="1">
      <c r="A22" s="203"/>
      <c r="B22" s="203"/>
      <c r="C22" s="2">
        <v>2019</v>
      </c>
      <c r="D22" s="204">
        <f>SUM(E22:J22)+SUM('58_samb'!D21:J21)+SUM('58_samb_2'!D23:J23)+SUM('58_samb_3'!D23:J23)+SUM('58_samb_4'!D23:J23)+SUM('58_samb_5'!D22:J22)</f>
        <v>31</v>
      </c>
      <c r="E22" s="204">
        <v>3</v>
      </c>
      <c r="F22" s="204">
        <v>2</v>
      </c>
      <c r="G22" s="204">
        <v>0</v>
      </c>
      <c r="H22" s="204">
        <v>1</v>
      </c>
      <c r="I22" s="204">
        <v>0</v>
      </c>
      <c r="J22" s="205">
        <v>0</v>
      </c>
      <c r="K22" s="226"/>
    </row>
    <row r="23" spans="1:11" ht="15" customHeight="1">
      <c r="A23" s="203"/>
      <c r="B23" s="203"/>
      <c r="C23" s="2">
        <v>2020</v>
      </c>
      <c r="D23" s="204">
        <f>SUM(E23:J23)+SUM('58_samb'!D22:J22)+SUM('58_samb_2'!D24:J24)+SUM('58_samb_3'!D24:J24)+SUM('58_samb_4'!D24:J24)+SUM('58_samb_5'!D23:J23)</f>
        <v>29</v>
      </c>
      <c r="E23" s="204">
        <v>2</v>
      </c>
      <c r="F23" s="204">
        <v>0</v>
      </c>
      <c r="G23" s="204">
        <v>2</v>
      </c>
      <c r="H23" s="204">
        <v>0</v>
      </c>
      <c r="I23" s="204">
        <v>0</v>
      </c>
      <c r="J23" s="205">
        <v>0</v>
      </c>
      <c r="K23" s="226"/>
    </row>
    <row r="24" spans="1:11" ht="8.15" customHeight="1">
      <c r="A24" s="203"/>
      <c r="B24" s="203"/>
      <c r="C24" s="2"/>
      <c r="D24" s="204"/>
      <c r="E24" s="205"/>
      <c r="F24" s="205"/>
      <c r="G24" s="204"/>
      <c r="H24" s="204"/>
      <c r="I24" s="204"/>
      <c r="J24" s="205"/>
      <c r="K24" s="226"/>
    </row>
    <row r="25" spans="1:11" ht="15" customHeight="1">
      <c r="A25" s="203" t="s">
        <v>302</v>
      </c>
      <c r="B25" s="203"/>
      <c r="C25" s="2">
        <v>2018</v>
      </c>
      <c r="D25" s="204">
        <f>SUM(E25:J25)+SUM('58_samb'!D24:J24)+SUM('58_samb_2'!D26:J26)+SUM('58_samb_3'!D26:J26)+SUM('58_samb_4'!D26:J26)+SUM('58_samb_5'!D25:J25)</f>
        <v>27</v>
      </c>
      <c r="E25" s="204">
        <v>0</v>
      </c>
      <c r="F25" s="204">
        <v>1</v>
      </c>
      <c r="G25" s="204">
        <v>0</v>
      </c>
      <c r="H25" s="204">
        <v>0</v>
      </c>
      <c r="I25" s="204">
        <v>0</v>
      </c>
      <c r="J25" s="204">
        <v>0</v>
      </c>
      <c r="K25" s="226"/>
    </row>
    <row r="26" spans="1:11" ht="15" customHeight="1">
      <c r="A26" s="203"/>
      <c r="B26" s="203"/>
      <c r="C26" s="2">
        <v>2019</v>
      </c>
      <c r="D26" s="204">
        <f>SUM(E26:J26)+SUM('58_samb'!D25:J25)+SUM('58_samb_2'!D27:J27)+SUM('58_samb_3'!D27:J27)+SUM('58_samb_4'!D27:J27)+SUM('58_samb_5'!D26:J26)</f>
        <v>21</v>
      </c>
      <c r="E26" s="204">
        <v>1</v>
      </c>
      <c r="F26" s="204">
        <v>1</v>
      </c>
      <c r="G26" s="204">
        <v>0</v>
      </c>
      <c r="H26" s="204">
        <v>1</v>
      </c>
      <c r="I26" s="204">
        <v>0</v>
      </c>
      <c r="J26" s="205">
        <v>0</v>
      </c>
      <c r="K26" s="226"/>
    </row>
    <row r="27" spans="1:11" ht="15" customHeight="1">
      <c r="A27" s="203"/>
      <c r="B27" s="203"/>
      <c r="C27" s="2">
        <v>2020</v>
      </c>
      <c r="D27" s="204">
        <f>SUM(E27:J27)+SUM('58_samb'!D26:J26)+SUM('58_samb_2'!D28:J28)+SUM('58_samb_3'!D28:J28)+SUM('58_samb_4'!D28:J28)+SUM('58_samb_5'!D27:J27)</f>
        <v>20</v>
      </c>
      <c r="E27" s="204">
        <v>3</v>
      </c>
      <c r="F27" s="204">
        <v>0</v>
      </c>
      <c r="G27" s="204">
        <v>0</v>
      </c>
      <c r="H27" s="204">
        <v>0</v>
      </c>
      <c r="I27" s="204">
        <v>0</v>
      </c>
      <c r="J27" s="205">
        <v>0</v>
      </c>
      <c r="K27" s="226"/>
    </row>
    <row r="28" spans="1:11" ht="8.15" customHeight="1">
      <c r="A28" s="203"/>
      <c r="B28" s="203"/>
      <c r="C28" s="2"/>
      <c r="D28" s="204"/>
      <c r="E28" s="204"/>
      <c r="F28" s="204"/>
      <c r="G28" s="204"/>
      <c r="H28" s="204"/>
      <c r="I28" s="204"/>
      <c r="J28" s="205"/>
      <c r="K28" s="226"/>
    </row>
    <row r="29" spans="1:11" ht="15" customHeight="1">
      <c r="A29" s="203" t="s">
        <v>303</v>
      </c>
      <c r="B29" s="203"/>
      <c r="C29" s="2">
        <v>2018</v>
      </c>
      <c r="D29" s="204">
        <f>SUM(E29:J29)+SUM('58_samb'!D28:J28)+SUM('58_samb_2'!D30:J30)+SUM('58_samb_3'!D30:J30)+SUM('58_samb_4'!D30:J30)+SUM('58_samb_5'!D29:J29)</f>
        <v>26</v>
      </c>
      <c r="E29" s="204">
        <v>1</v>
      </c>
      <c r="F29" s="204">
        <v>1</v>
      </c>
      <c r="G29" s="204">
        <v>2</v>
      </c>
      <c r="H29" s="204">
        <v>0</v>
      </c>
      <c r="I29" s="204">
        <v>0</v>
      </c>
      <c r="J29" s="205">
        <v>0</v>
      </c>
      <c r="K29" s="226"/>
    </row>
    <row r="30" spans="1:11" ht="15" customHeight="1">
      <c r="A30" s="203"/>
      <c r="B30" s="203"/>
      <c r="C30" s="2">
        <v>2019</v>
      </c>
      <c r="D30" s="204">
        <f>SUM(E30:J30)+SUM('58_samb'!D29:J29)+SUM('58_samb_2'!D31:J31)+SUM('58_samb_3'!D31:J31)+SUM('58_samb_4'!D31:J31)+SUM('58_samb_5'!D30:J30)</f>
        <v>39</v>
      </c>
      <c r="E30" s="204">
        <v>4</v>
      </c>
      <c r="F30" s="204">
        <v>1</v>
      </c>
      <c r="G30" s="204">
        <v>3</v>
      </c>
      <c r="H30" s="204">
        <v>0</v>
      </c>
      <c r="I30" s="204">
        <v>0</v>
      </c>
      <c r="J30" s="205">
        <v>0</v>
      </c>
      <c r="K30" s="226"/>
    </row>
    <row r="31" spans="1:11" ht="15" customHeight="1">
      <c r="A31" s="203"/>
      <c r="B31" s="203"/>
      <c r="C31" s="2">
        <v>2020</v>
      </c>
      <c r="D31" s="204">
        <f>SUM(E31:J31)+SUM('58_samb'!D30:J30)+SUM('58_samb_2'!D32:J32)+SUM('58_samb_3'!D32:J32)+SUM('58_samb_4'!D32:J32)+SUM('58_samb_5'!D31:J31)</f>
        <v>27</v>
      </c>
      <c r="E31" s="204">
        <v>6</v>
      </c>
      <c r="F31" s="204">
        <v>1</v>
      </c>
      <c r="G31" s="204">
        <v>1</v>
      </c>
      <c r="H31" s="204">
        <v>1</v>
      </c>
      <c r="I31" s="204">
        <v>0</v>
      </c>
      <c r="J31" s="205">
        <v>0</v>
      </c>
      <c r="K31" s="226"/>
    </row>
    <row r="32" spans="1:11" ht="8.15" customHeight="1">
      <c r="A32" s="203"/>
      <c r="B32" s="203"/>
      <c r="C32" s="2"/>
      <c r="D32" s="204"/>
      <c r="E32" s="204"/>
      <c r="F32" s="204"/>
      <c r="G32" s="204"/>
      <c r="H32" s="204"/>
      <c r="I32" s="204"/>
      <c r="J32" s="205"/>
      <c r="K32" s="226"/>
    </row>
    <row r="33" spans="1:11" ht="15" customHeight="1">
      <c r="A33" s="203" t="s">
        <v>304</v>
      </c>
      <c r="B33" s="203"/>
      <c r="C33" s="2">
        <v>2018</v>
      </c>
      <c r="D33" s="204">
        <f>SUM(E33:J33)+SUM('58_samb'!D32:J32)+SUM('58_samb_2'!D34:J34)+SUM('58_samb_3'!D34:J34)+SUM('58_samb_4'!D34:J34)+SUM('58_samb_5'!D33:J33)</f>
        <v>17</v>
      </c>
      <c r="E33" s="76">
        <v>0</v>
      </c>
      <c r="F33" s="204">
        <v>0</v>
      </c>
      <c r="G33" s="204">
        <v>1</v>
      </c>
      <c r="H33" s="204">
        <v>0</v>
      </c>
      <c r="I33" s="204">
        <v>0</v>
      </c>
      <c r="J33" s="204">
        <v>0</v>
      </c>
      <c r="K33" s="226"/>
    </row>
    <row r="34" spans="1:11" ht="15" customHeight="1">
      <c r="A34" s="203"/>
      <c r="B34" s="203"/>
      <c r="C34" s="2">
        <v>2019</v>
      </c>
      <c r="D34" s="204">
        <f>SUM(E34:J34)+SUM('58_samb'!D33:J33)+SUM('58_samb_2'!D35:J35)+SUM('58_samb_3'!D35:J35)+SUM('58_samb_4'!D35:J35)+SUM('58_samb_5'!D34:J34)</f>
        <v>15</v>
      </c>
      <c r="E34" s="204">
        <v>0</v>
      </c>
      <c r="F34" s="204">
        <v>0</v>
      </c>
      <c r="G34" s="204">
        <v>1</v>
      </c>
      <c r="H34" s="204">
        <v>0</v>
      </c>
      <c r="I34" s="204">
        <v>0</v>
      </c>
      <c r="J34" s="205">
        <v>0</v>
      </c>
      <c r="K34" s="226"/>
    </row>
    <row r="35" spans="1:11" ht="15" customHeight="1">
      <c r="A35" s="203"/>
      <c r="B35" s="203"/>
      <c r="C35" s="2">
        <v>2020</v>
      </c>
      <c r="D35" s="204">
        <f>SUM(E35:J35)+SUM('58_samb'!D34:J34)+SUM('58_samb_2'!D36:J36)+SUM('58_samb_3'!D36:J36)+SUM('58_samb_4'!D36:J36)+SUM('58_samb_5'!D35:J35)</f>
        <v>13</v>
      </c>
      <c r="E35" s="204">
        <v>0</v>
      </c>
      <c r="F35" s="204">
        <v>0</v>
      </c>
      <c r="G35" s="204">
        <v>0</v>
      </c>
      <c r="H35" s="204">
        <v>0</v>
      </c>
      <c r="I35" s="204">
        <v>0</v>
      </c>
      <c r="J35" s="205">
        <v>0</v>
      </c>
      <c r="K35" s="226"/>
    </row>
    <row r="36" spans="1:11" ht="8.15" customHeight="1">
      <c r="A36" s="203"/>
      <c r="B36" s="203"/>
      <c r="C36" s="2"/>
      <c r="D36" s="204"/>
      <c r="E36" s="204"/>
      <c r="F36" s="204"/>
      <c r="G36" s="204"/>
      <c r="H36" s="204"/>
      <c r="I36" s="204"/>
      <c r="J36" s="205"/>
      <c r="K36" s="226"/>
    </row>
    <row r="37" spans="1:11" ht="15" customHeight="1">
      <c r="A37" s="203" t="s">
        <v>305</v>
      </c>
      <c r="B37" s="203"/>
      <c r="C37" s="2">
        <v>2018</v>
      </c>
      <c r="D37" s="204">
        <f>SUM(E37:J37)+SUM('58_samb'!D36:J36)+SUM('58_samb_2'!D38:J38)+SUM('58_samb_3'!D38:J38)+SUM('58_samb_4'!D38:J38)+SUM('58_samb_5'!D37:J37)</f>
        <v>7</v>
      </c>
      <c r="E37" s="204">
        <v>0</v>
      </c>
      <c r="F37" s="204">
        <v>0</v>
      </c>
      <c r="G37" s="204">
        <v>0</v>
      </c>
      <c r="H37" s="204">
        <v>0</v>
      </c>
      <c r="I37" s="204">
        <v>0</v>
      </c>
      <c r="J37" s="205">
        <v>0</v>
      </c>
      <c r="K37" s="226"/>
    </row>
    <row r="38" spans="1:11" ht="15" customHeight="1">
      <c r="A38" s="203"/>
      <c r="B38" s="203"/>
      <c r="C38" s="2">
        <v>2019</v>
      </c>
      <c r="D38" s="204">
        <f>SUM(E38:J38)+SUM('58_samb'!D37:J37)+SUM('58_samb_2'!D39:J39)+SUM('58_samb_3'!D39:J39)+SUM('58_samb_4'!D39:J39)+SUM('58_samb_5'!D38:J38)</f>
        <v>9</v>
      </c>
      <c r="E38" s="204">
        <v>1</v>
      </c>
      <c r="F38" s="204">
        <v>0</v>
      </c>
      <c r="G38" s="204">
        <v>1</v>
      </c>
      <c r="H38" s="204">
        <v>0</v>
      </c>
      <c r="I38" s="204">
        <v>0</v>
      </c>
      <c r="J38" s="205">
        <v>0</v>
      </c>
      <c r="K38" s="226"/>
    </row>
    <row r="39" spans="1:11" ht="15" customHeight="1">
      <c r="A39" s="203"/>
      <c r="B39" s="203"/>
      <c r="C39" s="2">
        <v>2020</v>
      </c>
      <c r="D39" s="204">
        <f>SUM(E39:J39)+SUM('58_samb'!D38:J38)+SUM('58_samb_2'!D40:J40)+SUM('58_samb_3'!D40:J40)+SUM('58_samb_4'!D40:J40)+SUM('58_samb_5'!D39:J39)</f>
        <v>4</v>
      </c>
      <c r="E39" s="204">
        <v>1</v>
      </c>
      <c r="F39" s="204">
        <v>0</v>
      </c>
      <c r="G39" s="204">
        <v>0</v>
      </c>
      <c r="H39" s="204">
        <v>0</v>
      </c>
      <c r="I39" s="204">
        <v>0</v>
      </c>
      <c r="J39" s="205">
        <v>0</v>
      </c>
      <c r="K39" s="226"/>
    </row>
    <row r="40" spans="1:11" ht="8.15" customHeight="1">
      <c r="A40" s="203"/>
      <c r="B40" s="203"/>
      <c r="C40" s="2"/>
      <c r="D40" s="204"/>
      <c r="E40" s="204"/>
      <c r="F40" s="204"/>
      <c r="G40" s="204"/>
      <c r="H40" s="204"/>
      <c r="I40" s="204"/>
      <c r="J40" s="205"/>
      <c r="K40" s="226"/>
    </row>
    <row r="41" spans="1:11" ht="15" customHeight="1">
      <c r="A41" s="203" t="s">
        <v>306</v>
      </c>
      <c r="B41" s="203"/>
      <c r="C41" s="2">
        <v>2018</v>
      </c>
      <c r="D41" s="204">
        <f>SUM(E41:J41)+SUM('58_samb'!D40:J40)+SUM('58_samb_2'!D42:J42)+SUM('58_samb_3'!D42:J42)+SUM('58_samb_4'!D42:J42)+SUM('58_samb_5'!D41:J41)</f>
        <v>72</v>
      </c>
      <c r="E41" s="204">
        <v>6</v>
      </c>
      <c r="F41" s="204">
        <v>0</v>
      </c>
      <c r="G41" s="204">
        <v>3</v>
      </c>
      <c r="H41" s="204">
        <v>0</v>
      </c>
      <c r="I41" s="204">
        <v>1</v>
      </c>
      <c r="J41" s="204">
        <v>1</v>
      </c>
      <c r="K41" s="226"/>
    </row>
    <row r="42" spans="1:11" ht="15" customHeight="1">
      <c r="A42" s="203"/>
      <c r="B42" s="203"/>
      <c r="C42" s="2">
        <v>2019</v>
      </c>
      <c r="D42" s="204">
        <f>SUM(E42:J42)+SUM('58_samb'!D41:J41)+SUM('58_samb_2'!D43:J43)+SUM('58_samb_3'!D43:J43)+SUM('58_samb_4'!D43:J43)+SUM('58_samb_5'!D42:J42)</f>
        <v>61</v>
      </c>
      <c r="E42" s="204">
        <v>6</v>
      </c>
      <c r="F42" s="204">
        <v>0</v>
      </c>
      <c r="G42" s="204">
        <v>10</v>
      </c>
      <c r="H42" s="204">
        <v>1</v>
      </c>
      <c r="I42" s="204">
        <v>0</v>
      </c>
      <c r="J42" s="205">
        <v>0</v>
      </c>
      <c r="K42" s="226"/>
    </row>
    <row r="43" spans="1:11" ht="15" customHeight="1">
      <c r="A43" s="203"/>
      <c r="B43" s="203"/>
      <c r="C43" s="2">
        <v>2020</v>
      </c>
      <c r="D43" s="204">
        <f>SUM(E43:J43)+SUM('58_samb'!D42:J42)+SUM('58_samb_2'!D44:J44)+SUM('58_samb_3'!D44:J44)+SUM('58_samb_4'!D44:J44)+SUM('58_samb_5'!D43:J43)</f>
        <v>56</v>
      </c>
      <c r="E43" s="204">
        <v>6</v>
      </c>
      <c r="F43" s="204">
        <v>0</v>
      </c>
      <c r="G43" s="204">
        <v>6</v>
      </c>
      <c r="H43" s="204">
        <v>0</v>
      </c>
      <c r="I43" s="204">
        <v>0</v>
      </c>
      <c r="J43" s="205">
        <v>1</v>
      </c>
      <c r="K43" s="226"/>
    </row>
    <row r="44" spans="1:11" ht="8.15" customHeight="1">
      <c r="A44" s="203"/>
      <c r="B44" s="203"/>
      <c r="C44" s="2"/>
      <c r="D44" s="204"/>
      <c r="E44" s="204"/>
      <c r="F44" s="204"/>
      <c r="G44" s="204"/>
      <c r="H44" s="204"/>
      <c r="I44" s="204"/>
      <c r="J44" s="205"/>
      <c r="K44" s="226"/>
    </row>
    <row r="45" spans="1:11" ht="15" customHeight="1">
      <c r="A45" s="203" t="s">
        <v>307</v>
      </c>
      <c r="B45" s="203"/>
      <c r="C45" s="2">
        <v>2018</v>
      </c>
      <c r="D45" s="204">
        <f>SUM(E45:J45)+SUM('58_samb'!D44:J44)+SUM('58_samb_2'!D46:J46)+SUM('58_samb_3'!D46:J46)+SUM('58_samb_4'!D46:J46)+SUM('58_samb_5'!D45:J45)</f>
        <v>17</v>
      </c>
      <c r="E45" s="204">
        <v>1</v>
      </c>
      <c r="F45" s="204">
        <v>0</v>
      </c>
      <c r="G45" s="204">
        <v>2</v>
      </c>
      <c r="H45" s="204">
        <v>0</v>
      </c>
      <c r="I45" s="204">
        <v>0</v>
      </c>
      <c r="J45" s="205">
        <v>0</v>
      </c>
      <c r="K45" s="232"/>
    </row>
    <row r="46" spans="1:11" ht="15" customHeight="1">
      <c r="A46" s="203"/>
      <c r="B46" s="203"/>
      <c r="C46" s="2">
        <v>2019</v>
      </c>
      <c r="D46" s="204">
        <f>SUM(E46:J46)+SUM('58_samb'!D45:J45)+SUM('58_samb_2'!D47:J47)+SUM('58_samb_3'!D47:J47)+SUM('58_samb_4'!D47:J47)+SUM('58_samb_5'!D46:J46)</f>
        <v>14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5">
        <v>0</v>
      </c>
      <c r="K46" s="232"/>
    </row>
    <row r="47" spans="1:11" ht="15" customHeight="1">
      <c r="A47" s="203"/>
      <c r="B47" s="203"/>
      <c r="C47" s="2">
        <v>2020</v>
      </c>
      <c r="D47" s="204">
        <f>SUM(E47:J47)+SUM('58_samb'!D46:J46)+SUM('58_samb_2'!D48:J48)+SUM('58_samb_3'!D48:J48)+SUM('58_samb_4'!D48:J48)+SUM('58_samb_5'!D47:J47)</f>
        <v>11</v>
      </c>
      <c r="E47" s="204">
        <v>0</v>
      </c>
      <c r="F47" s="204">
        <v>0</v>
      </c>
      <c r="G47" s="204">
        <v>1</v>
      </c>
      <c r="H47" s="204">
        <v>0</v>
      </c>
      <c r="I47" s="204">
        <v>0</v>
      </c>
      <c r="J47" s="205">
        <v>0</v>
      </c>
      <c r="K47" s="232"/>
    </row>
    <row r="48" spans="1:11" ht="8.15" customHeight="1">
      <c r="A48" s="203"/>
      <c r="B48" s="203"/>
      <c r="C48" s="2"/>
      <c r="D48" s="204"/>
      <c r="E48" s="204"/>
      <c r="F48" s="204"/>
      <c r="G48" s="204"/>
      <c r="H48" s="204"/>
      <c r="I48" s="204"/>
      <c r="J48" s="205"/>
      <c r="K48" s="232"/>
    </row>
    <row r="49" spans="1:11" ht="15" customHeight="1">
      <c r="A49" s="203" t="s">
        <v>308</v>
      </c>
      <c r="B49" s="203"/>
      <c r="C49" s="2">
        <v>2018</v>
      </c>
      <c r="D49" s="204">
        <f>SUM(E49:J49)+SUM('58_samb'!D48:J48)+SUM('58_samb_2'!D50:J50)+SUM('58_samb_3'!D50:J50)+SUM('58_samb_4'!D50:J50)+SUM('58_samb_5'!D49:J49)</f>
        <v>19</v>
      </c>
      <c r="E49" s="204">
        <v>0</v>
      </c>
      <c r="F49" s="204">
        <v>0</v>
      </c>
      <c r="G49" s="204">
        <v>3</v>
      </c>
      <c r="H49" s="204">
        <v>0</v>
      </c>
      <c r="I49" s="204">
        <v>0</v>
      </c>
      <c r="J49" s="204">
        <v>0</v>
      </c>
      <c r="K49" s="226"/>
    </row>
    <row r="50" spans="1:11" ht="15" customHeight="1">
      <c r="A50" s="203"/>
      <c r="B50" s="203"/>
      <c r="C50" s="2">
        <v>2019</v>
      </c>
      <c r="D50" s="204">
        <f>SUM(E50:J50)+SUM('58_samb'!D49:J49)+SUM('58_samb_2'!D51:J51)+SUM('58_samb_3'!D51:J51)+SUM('58_samb_4'!D51:J51)+SUM('58_samb_5'!D50:J50)</f>
        <v>23</v>
      </c>
      <c r="E50" s="204">
        <v>0</v>
      </c>
      <c r="F50" s="204">
        <v>0</v>
      </c>
      <c r="G50" s="204">
        <v>0</v>
      </c>
      <c r="H50" s="204">
        <v>1</v>
      </c>
      <c r="I50" s="204">
        <v>0</v>
      </c>
      <c r="J50" s="205">
        <v>0</v>
      </c>
      <c r="K50" s="226"/>
    </row>
    <row r="51" spans="1:11" ht="15" customHeight="1">
      <c r="A51" s="203"/>
      <c r="B51" s="203"/>
      <c r="C51" s="2">
        <v>2020</v>
      </c>
      <c r="D51" s="204">
        <f>SUM(E51:J51)+SUM('58_samb'!D50:J50)+SUM('58_samb_2'!D52:J52)+SUM('58_samb_3'!D52:J52)+SUM('58_samb_4'!D52:J52)+SUM('58_samb_5'!D51:J51)</f>
        <v>21</v>
      </c>
      <c r="E51" s="204">
        <v>1</v>
      </c>
      <c r="F51" s="204">
        <v>1</v>
      </c>
      <c r="G51" s="204">
        <v>1</v>
      </c>
      <c r="H51" s="204">
        <v>0</v>
      </c>
      <c r="I51" s="204">
        <v>0</v>
      </c>
      <c r="J51" s="205">
        <v>0</v>
      </c>
      <c r="K51" s="226"/>
    </row>
    <row r="52" spans="1:11" ht="8.15" customHeight="1">
      <c r="A52" s="203"/>
      <c r="B52" s="203"/>
      <c r="C52" s="2"/>
      <c r="D52" s="204"/>
      <c r="E52" s="204"/>
      <c r="F52" s="204"/>
      <c r="G52" s="204"/>
      <c r="H52" s="204"/>
      <c r="I52" s="204"/>
      <c r="J52" s="205"/>
      <c r="K52" s="232"/>
    </row>
    <row r="53" spans="1:11" ht="15" customHeight="1">
      <c r="A53" s="203" t="s">
        <v>309</v>
      </c>
      <c r="B53" s="203"/>
      <c r="C53" s="2">
        <v>2018</v>
      </c>
      <c r="D53" s="204">
        <f>SUM(E53:J53)+SUM('58_samb'!D52:J52)+SUM('58_samb_2'!D54:J54)+SUM('58_samb_3'!D54:J54)+SUM('58_samb_4'!D54:J54)+SUM('58_samb_5'!D53:J53)</f>
        <v>29</v>
      </c>
      <c r="E53" s="204">
        <v>1</v>
      </c>
      <c r="F53" s="204">
        <v>2</v>
      </c>
      <c r="G53" s="204">
        <v>3</v>
      </c>
      <c r="H53" s="204">
        <v>0</v>
      </c>
      <c r="I53" s="204">
        <v>1</v>
      </c>
      <c r="J53" s="205">
        <v>0</v>
      </c>
      <c r="K53" s="226"/>
    </row>
    <row r="54" spans="1:11" s="210" customFormat="1" ht="15" customHeight="1">
      <c r="A54" s="203"/>
      <c r="B54" s="203"/>
      <c r="C54" s="2">
        <v>2019</v>
      </c>
      <c r="D54" s="204">
        <f>SUM(E54:J54)+SUM('58_samb'!D53:J53)+SUM('58_samb_2'!D55:J55)+SUM('58_samb_3'!D55:J55)+SUM('58_samb_4'!D55:J55)+SUM('58_samb_5'!D54:J54)</f>
        <v>27</v>
      </c>
      <c r="E54" s="204">
        <v>2</v>
      </c>
      <c r="F54" s="204">
        <v>0</v>
      </c>
      <c r="G54" s="204">
        <v>2</v>
      </c>
      <c r="H54" s="204">
        <v>0</v>
      </c>
      <c r="I54" s="204">
        <v>0</v>
      </c>
      <c r="J54" s="204">
        <v>0</v>
      </c>
      <c r="K54" s="226"/>
    </row>
    <row r="55" spans="1:11" s="210" customFormat="1" ht="15" customHeight="1">
      <c r="A55" s="203"/>
      <c r="B55" s="203"/>
      <c r="C55" s="2">
        <v>2020</v>
      </c>
      <c r="D55" s="204">
        <f>SUM(E55:J55)+SUM('58_samb'!D54:J54)+SUM('58_samb_2'!D56:J56)+SUM('58_samb_3'!D56:J56)+SUM('58_samb_4'!D56:J56)+SUM('58_samb_5'!D55:J55)</f>
        <v>19</v>
      </c>
      <c r="E55" s="204">
        <v>2</v>
      </c>
      <c r="F55" s="204">
        <v>2</v>
      </c>
      <c r="G55" s="204">
        <v>0</v>
      </c>
      <c r="H55" s="204">
        <v>0</v>
      </c>
      <c r="I55" s="204">
        <v>0</v>
      </c>
      <c r="J55" s="204">
        <v>0</v>
      </c>
      <c r="K55" s="226"/>
    </row>
    <row r="56" spans="1:11" s="210" customFormat="1" ht="8.15" customHeight="1">
      <c r="A56" s="203"/>
      <c r="B56" s="203"/>
      <c r="C56" s="2"/>
      <c r="D56" s="204"/>
      <c r="E56" s="204"/>
      <c r="F56" s="204"/>
      <c r="G56" s="204"/>
      <c r="H56" s="204"/>
      <c r="I56" s="204"/>
      <c r="J56" s="204"/>
      <c r="K56" s="226"/>
    </row>
    <row r="57" spans="1:11" s="210" customFormat="1" ht="15" customHeight="1">
      <c r="A57" s="203" t="s">
        <v>310</v>
      </c>
      <c r="B57" s="203"/>
      <c r="C57" s="2">
        <v>2018</v>
      </c>
      <c r="D57" s="204">
        <f>SUM(E57:J57)+SUM('58_samb'!D56:J56)+SUM('58_samb_2'!D58:J58)+SUM('58_samb_3'!D58:J58)+SUM('58_samb_4'!D58:J58)+SUM('58_samb_5'!D57:J57)</f>
        <v>15</v>
      </c>
      <c r="E57" s="204">
        <v>1</v>
      </c>
      <c r="F57" s="204">
        <v>1</v>
      </c>
      <c r="G57" s="204">
        <v>0</v>
      </c>
      <c r="H57" s="204">
        <v>1</v>
      </c>
      <c r="I57" s="204">
        <v>0</v>
      </c>
      <c r="J57" s="204">
        <v>0</v>
      </c>
      <c r="K57" s="232"/>
    </row>
    <row r="58" spans="1:11" s="210" customFormat="1" ht="15" customHeight="1">
      <c r="A58" s="203"/>
      <c r="B58" s="203"/>
      <c r="C58" s="2">
        <v>2019</v>
      </c>
      <c r="D58" s="204">
        <f>SUM(E58:J58)+SUM('58_samb'!D57:J57)+SUM('58_samb_2'!D59:J59)+SUM('58_samb_3'!D59:J59)+SUM('58_samb_4'!D59:J59)+SUM('58_samb_5'!D58:J58)</f>
        <v>23</v>
      </c>
      <c r="E58" s="204">
        <v>2</v>
      </c>
      <c r="F58" s="204">
        <v>3</v>
      </c>
      <c r="G58" s="204">
        <v>3</v>
      </c>
      <c r="H58" s="204">
        <v>0</v>
      </c>
      <c r="I58" s="204">
        <v>0</v>
      </c>
      <c r="J58" s="204">
        <v>0</v>
      </c>
      <c r="K58" s="232"/>
    </row>
    <row r="59" spans="1:11" s="210" customFormat="1" ht="15" customHeight="1">
      <c r="A59" s="203"/>
      <c r="B59" s="203"/>
      <c r="C59" s="2">
        <v>2020</v>
      </c>
      <c r="D59" s="204">
        <f>SUM(E59:J59)+SUM('58_samb'!D58:J58)+SUM('58_samb_2'!D60:J60)+SUM('58_samb_3'!D60:J60)+SUM('58_samb_4'!D60:J60)+SUM('58_samb_5'!D59:J59)</f>
        <v>19</v>
      </c>
      <c r="E59" s="204">
        <v>4</v>
      </c>
      <c r="F59" s="204">
        <v>1</v>
      </c>
      <c r="G59" s="204">
        <v>1</v>
      </c>
      <c r="H59" s="204">
        <v>0</v>
      </c>
      <c r="I59" s="204">
        <v>0</v>
      </c>
      <c r="J59" s="204">
        <v>0</v>
      </c>
      <c r="K59" s="232"/>
    </row>
    <row r="60" spans="1:11" s="210" customFormat="1" ht="8.15" customHeight="1">
      <c r="A60" s="203"/>
      <c r="B60" s="203"/>
      <c r="C60" s="2"/>
      <c r="D60" s="204"/>
      <c r="E60" s="204"/>
      <c r="F60" s="204"/>
      <c r="G60" s="204"/>
      <c r="H60" s="204"/>
      <c r="I60" s="204"/>
      <c r="J60" s="204"/>
      <c r="K60" s="232"/>
    </row>
    <row r="61" spans="1:11" s="210" customFormat="1" ht="15" customHeight="1">
      <c r="A61" s="203" t="s">
        <v>311</v>
      </c>
      <c r="B61" s="203"/>
      <c r="C61" s="2">
        <v>2018</v>
      </c>
      <c r="D61" s="241">
        <f>SUM(E61:J61)+SUM('58_samb'!D60:J60)+SUM('58_samb_2'!D62:J62)+SUM('58_samb_3'!D62:J62)+SUM('58_samb_4'!D62:J62)+SUM('58_samb_5'!D61:J61)</f>
        <v>28</v>
      </c>
      <c r="E61" s="204">
        <v>0</v>
      </c>
      <c r="F61" s="204">
        <v>1</v>
      </c>
      <c r="G61" s="204">
        <v>2</v>
      </c>
      <c r="H61" s="204">
        <v>0</v>
      </c>
      <c r="I61" s="204">
        <v>0</v>
      </c>
      <c r="J61" s="204">
        <v>0</v>
      </c>
      <c r="K61" s="226"/>
    </row>
    <row r="62" spans="1:11" s="210" customFormat="1" ht="15" customHeight="1">
      <c r="A62" s="203"/>
      <c r="B62" s="203"/>
      <c r="C62" s="41">
        <v>2019</v>
      </c>
      <c r="D62" s="241">
        <f>SUM(E62:J62)+SUM('58_samb'!D61:J61)+SUM('58_samb_2'!D63:J63)+SUM('58_samb_3'!D63:J63)+SUM('58_samb_4'!D63:J63)+SUM('58_samb_5'!D62:J62)</f>
        <v>14</v>
      </c>
      <c r="E62" s="204">
        <v>0</v>
      </c>
      <c r="F62" s="204">
        <v>0</v>
      </c>
      <c r="G62" s="204">
        <v>1</v>
      </c>
      <c r="H62" s="204">
        <v>0</v>
      </c>
      <c r="I62" s="204">
        <v>0</v>
      </c>
      <c r="J62" s="204">
        <v>0</v>
      </c>
      <c r="K62" s="226"/>
    </row>
    <row r="63" spans="1:11" s="210" customFormat="1" ht="15" customHeight="1">
      <c r="A63" s="203"/>
      <c r="B63" s="203"/>
      <c r="C63" s="41">
        <v>2020</v>
      </c>
      <c r="D63" s="76">
        <f>SUM(E63:J63)+SUM('58_samb'!D62:J62)+SUM('58_samb_2'!D64:J64)+SUM('58_samb_3'!D64:J64)+SUM('58_samb_4'!D64:J64)+SUM('58_samb_5'!D63:J63)</f>
        <v>31</v>
      </c>
      <c r="E63" s="76">
        <v>1</v>
      </c>
      <c r="F63" s="76">
        <v>2</v>
      </c>
      <c r="G63" s="76">
        <v>2</v>
      </c>
      <c r="H63" s="76">
        <v>0</v>
      </c>
      <c r="I63" s="76">
        <v>0</v>
      </c>
      <c r="J63" s="76">
        <v>0</v>
      </c>
      <c r="K63" s="226"/>
    </row>
    <row r="64" spans="1:11" s="210" customFormat="1" ht="8.15" customHeight="1">
      <c r="A64" s="211"/>
      <c r="B64" s="211"/>
      <c r="C64" s="207"/>
      <c r="D64" s="76"/>
      <c r="E64" s="76"/>
      <c r="F64" s="76"/>
      <c r="G64" s="76"/>
      <c r="H64" s="76"/>
      <c r="I64" s="76"/>
      <c r="J64" s="223"/>
    </row>
    <row r="65" spans="1:11" s="210" customFormat="1" ht="15" customHeight="1">
      <c r="A65" s="203" t="s">
        <v>312</v>
      </c>
      <c r="B65" s="203"/>
      <c r="C65" s="41">
        <v>2018</v>
      </c>
      <c r="D65" s="204">
        <f>SUM(E65:J65)+SUM('58_samb'!D64:J64)+SUM('58_samb_2'!D66:J66)+SUM('58_samb_3'!D66:J66)+SUM('58_samb_4'!D66:J66)+SUM('58_samb_5'!D65:J65)</f>
        <v>12</v>
      </c>
      <c r="E65" s="204">
        <v>0</v>
      </c>
      <c r="F65" s="204">
        <v>0</v>
      </c>
      <c r="G65" s="204">
        <v>0</v>
      </c>
      <c r="H65" s="204">
        <v>0</v>
      </c>
      <c r="I65" s="204">
        <v>0</v>
      </c>
      <c r="J65" s="204">
        <v>0</v>
      </c>
      <c r="K65" s="225"/>
    </row>
    <row r="66" spans="1:11" s="210" customFormat="1" ht="15" customHeight="1">
      <c r="A66" s="203"/>
      <c r="B66" s="203"/>
      <c r="C66" s="2">
        <v>2019</v>
      </c>
      <c r="D66" s="204">
        <f>SUM(E66:J66)+SUM('58_samb'!D65:J65)+SUM('58_samb_2'!D67:J67)+SUM('58_samb_3'!D67:J67)+SUM('58_samb_4'!D67:J67)+SUM('58_samb_5'!D66:J66)</f>
        <v>9</v>
      </c>
      <c r="E66" s="204">
        <v>1</v>
      </c>
      <c r="F66" s="204">
        <v>0</v>
      </c>
      <c r="G66" s="204">
        <v>1</v>
      </c>
      <c r="H66" s="204">
        <v>0</v>
      </c>
      <c r="I66" s="204">
        <v>0</v>
      </c>
      <c r="J66" s="204">
        <v>0</v>
      </c>
      <c r="K66" s="225"/>
    </row>
    <row r="67" spans="1:11" s="210" customFormat="1" ht="15" customHeight="1">
      <c r="A67" s="203"/>
      <c r="B67" s="203"/>
      <c r="C67" s="2">
        <v>2020</v>
      </c>
      <c r="D67" s="204">
        <f>SUM(E67:J67)+SUM('58_samb'!D66:J66)+SUM('58_samb_2'!D68:J68)+SUM('58_samb_3'!D68:J68)+SUM('58_samb_4'!D68:J68)+SUM('58_samb_5'!D67:J67)</f>
        <v>13</v>
      </c>
      <c r="E67" s="204">
        <v>1</v>
      </c>
      <c r="F67" s="204">
        <v>1</v>
      </c>
      <c r="G67" s="204">
        <v>2</v>
      </c>
      <c r="H67" s="204">
        <v>0</v>
      </c>
      <c r="I67" s="204">
        <v>0</v>
      </c>
      <c r="J67" s="204">
        <v>0</v>
      </c>
      <c r="K67" s="225"/>
    </row>
    <row r="68" spans="1:11" s="210" customFormat="1" ht="8.15" customHeight="1">
      <c r="A68" s="476"/>
      <c r="B68" s="476"/>
      <c r="C68" s="477"/>
      <c r="D68" s="477"/>
      <c r="E68" s="478"/>
      <c r="F68" s="476"/>
      <c r="G68" s="476"/>
      <c r="H68" s="476"/>
      <c r="I68" s="476"/>
      <c r="J68" s="476"/>
    </row>
    <row r="69" spans="1:11" ht="15" customHeight="1">
      <c r="H69" s="197"/>
      <c r="I69" s="197"/>
      <c r="J69" s="197"/>
      <c r="K69" s="24" t="s">
        <v>9</v>
      </c>
    </row>
    <row r="70" spans="1:11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7" orientation="portrait" r:id="rId1"/>
  <ignoredErrors>
    <ignoredError sqref="D17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9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4.1796875" style="195" customWidth="1"/>
    <col min="3" max="3" width="21.1796875" style="196" customWidth="1"/>
    <col min="4" max="4" width="12.7265625" style="195" customWidth="1"/>
    <col min="5" max="5" width="15.90625" style="195" customWidth="1"/>
    <col min="6" max="6" width="15" style="195" customWidth="1"/>
    <col min="7" max="7" width="13.81640625" style="195" customWidth="1"/>
    <col min="8" max="8" width="13.6328125" style="195" customWidth="1"/>
    <col min="9" max="9" width="12.7265625" style="195" customWidth="1"/>
    <col min="10" max="10" width="15.1796875" style="195" customWidth="1"/>
    <col min="11" max="11" width="0.1796875" style="195" customWidth="1"/>
    <col min="12" max="12" width="1.6328125" style="195" customWidth="1"/>
    <col min="13" max="16384" width="8.453125" style="195"/>
  </cols>
  <sheetData>
    <row r="1" spans="1:11" ht="8.15" customHeight="1"/>
    <row r="2" spans="1:11" ht="16.5" customHeight="1">
      <c r="A2" s="310" t="s">
        <v>411</v>
      </c>
      <c r="B2" s="197"/>
      <c r="C2" s="198"/>
    </row>
    <row r="3" spans="1:11" ht="15.5" customHeight="1">
      <c r="A3" s="500" t="s">
        <v>412</v>
      </c>
      <c r="B3" s="199"/>
      <c r="C3" s="200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125</v>
      </c>
      <c r="E6" s="347" t="s">
        <v>126</v>
      </c>
      <c r="F6" s="347" t="s">
        <v>127</v>
      </c>
      <c r="G6" s="347" t="s">
        <v>128</v>
      </c>
      <c r="H6" s="347" t="s">
        <v>129</v>
      </c>
      <c r="I6" s="347" t="s">
        <v>87</v>
      </c>
      <c r="J6" s="347" t="s">
        <v>130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50" t="s">
        <v>131</v>
      </c>
      <c r="E7" s="350" t="s">
        <v>132</v>
      </c>
      <c r="F7" s="347" t="s">
        <v>133</v>
      </c>
      <c r="G7" s="350" t="s">
        <v>134</v>
      </c>
      <c r="H7" s="347" t="s">
        <v>276</v>
      </c>
      <c r="I7" s="350" t="s">
        <v>135</v>
      </c>
      <c r="J7" s="350" t="s">
        <v>136</v>
      </c>
      <c r="K7" s="435"/>
    </row>
    <row r="8" spans="1:11" s="201" customFormat="1" ht="15" customHeight="1">
      <c r="A8" s="351"/>
      <c r="B8" s="351"/>
      <c r="C8" s="352"/>
      <c r="D8" s="353"/>
      <c r="E8" s="350"/>
      <c r="F8" s="350" t="s">
        <v>275</v>
      </c>
      <c r="G8" s="347"/>
      <c r="H8" s="347" t="s">
        <v>277</v>
      </c>
      <c r="I8" s="354"/>
      <c r="J8" s="354"/>
      <c r="K8" s="436"/>
    </row>
    <row r="9" spans="1:11" s="201" customFormat="1" ht="15" customHeight="1">
      <c r="A9" s="351"/>
      <c r="B9" s="351"/>
      <c r="C9" s="352"/>
      <c r="D9" s="353"/>
      <c r="E9" s="350"/>
      <c r="F9" s="353"/>
      <c r="G9" s="347"/>
      <c r="H9" s="350" t="s">
        <v>278</v>
      </c>
      <c r="I9" s="354"/>
      <c r="J9" s="354"/>
      <c r="K9" s="436"/>
    </row>
    <row r="10" spans="1:11" s="201" customFormat="1" ht="8.15" customHeight="1" thickBot="1">
      <c r="A10" s="439" t="s">
        <v>32</v>
      </c>
      <c r="B10" s="439"/>
      <c r="C10" s="440"/>
      <c r="D10" s="441"/>
      <c r="E10" s="441"/>
      <c r="F10" s="441"/>
      <c r="G10" s="441"/>
      <c r="H10" s="441"/>
      <c r="I10" s="441"/>
      <c r="J10" s="441"/>
      <c r="K10" s="433"/>
    </row>
    <row r="11" spans="1:11" ht="8.15" customHeight="1">
      <c r="A11" s="211"/>
      <c r="B11" s="211"/>
      <c r="C11" s="212"/>
      <c r="D11" s="210"/>
      <c r="E11" s="210"/>
      <c r="F11" s="210"/>
      <c r="G11" s="210"/>
      <c r="H11" s="210"/>
      <c r="I11" s="210"/>
      <c r="J11" s="210"/>
      <c r="K11" s="433"/>
    </row>
    <row r="12" spans="1:11" ht="15" customHeight="1">
      <c r="A12" s="111" t="s">
        <v>299</v>
      </c>
      <c r="B12" s="203"/>
      <c r="C12" s="20">
        <v>2018</v>
      </c>
      <c r="D12" s="213">
        <f>SUM(D16,D20,D24,D28,D32,D36,D40,D44,D48,D52,D56,D60,D64,'58_samb (2)'!D12,'58_samb (2)'!D16,'58_samb (2)'!D20,'58_samb (2)'!D24,'58_samb (2)'!D28,'58_samb (2)'!D32,'58_samb (2)'!D36,'58_samb (2)'!D40,'58_samb (2)'!D44,'58_samb (2)'!D48,'58_samb (2)'!D52,'58_samb (2)'!D56,'58_samb (2)'!D60,'58_samb (2)'!D64)</f>
        <v>6</v>
      </c>
      <c r="E12" s="213">
        <f>SUM(E16,E20,E24,E28,E32,E36,E40,E44,E48,E52,E56,E60,E64,'58_samb (2)'!E12,'58_samb (2)'!E16,'58_samb (2)'!E20,'58_samb (2)'!E24,'58_samb (2)'!E28,'58_samb (2)'!E32,'58_samb (2)'!E36,'58_samb (2)'!E40,'58_samb (2)'!E44,'58_samb (2)'!E48,'58_samb (2)'!E52,'58_samb (2)'!E56,'58_samb (2)'!E60,'58_samb (2)'!E64)</f>
        <v>6</v>
      </c>
      <c r="F12" s="213">
        <f>SUM(F16,F20,F24,F28,F32,F36,F40,F44,F48,F52,F56,F60,F64,'58_samb (2)'!F12,'58_samb (2)'!F16,'58_samb (2)'!F20,'58_samb (2)'!F24,'58_samb (2)'!F28,'58_samb (2)'!F32,'58_samb (2)'!F36,'58_samb (2)'!F40,'58_samb (2)'!F44,'58_samb (2)'!F48,'58_samb (2)'!F52,'58_samb (2)'!F56,'58_samb (2)'!F60,'58_samb (2)'!F64)</f>
        <v>243</v>
      </c>
      <c r="G12" s="213">
        <f>SUM(G16,G20,G24,G28,G32,G36,G40,G44,G48,G52,G56,G60,G64,'58_samb (2)'!G12,'58_samb (2)'!G16,'58_samb (2)'!G20,'58_samb (2)'!G24,'58_samb (2)'!G28,'58_samb (2)'!G32,'58_samb (2)'!G36,'58_samb (2)'!G40,'58_samb (2)'!G44,'58_samb (2)'!G48,'58_samb (2)'!G52,'58_samb (2)'!G56,'58_samb (2)'!G60,'58_samb (2)'!G64)</f>
        <v>22</v>
      </c>
      <c r="H12" s="213">
        <f>SUM(H16,H20,H24,H28,H32,H36,H40,H44,H48,H52,H56,H60,H64,'58_samb (2)'!H12,'58_samb (2)'!H16,'58_samb (2)'!H20,'58_samb (2)'!H24,'58_samb (2)'!H28,'58_samb (2)'!H32,'58_samb (2)'!H36,'58_samb (2)'!H40,'58_samb (2)'!H44,'58_samb (2)'!H48,'58_samb (2)'!H52,'58_samb (2)'!H56,'58_samb (2)'!H60,'58_samb (2)'!H64)</f>
        <v>3</v>
      </c>
      <c r="I12" s="213">
        <f>SUM(I16,I20,I24,I28,I32,I36,I40,I44,I48,I52,I56,I60,I64,'58_samb (2)'!I12,'58_samb (2)'!I16,'58_samb (2)'!I20,'58_samb (2)'!I24,'58_samb (2)'!I28,'58_samb (2)'!I32,'58_samb (2)'!I36,'58_samb (2)'!I40,'58_samb (2)'!I44,'58_samb (2)'!I48,'58_samb (2)'!I52,'58_samb (2)'!I56,'58_samb (2)'!I60,'58_samb (2)'!I64)</f>
        <v>20</v>
      </c>
      <c r="J12" s="213">
        <f>SUM(J16,J20,J24,J28,J32,J36,J40,J44,J48,J52,J56,J60,J64,'58_samb (2)'!J12,'58_samb (2)'!J16,'58_samb (2)'!J20,'58_samb (2)'!J24,'58_samb (2)'!J28,'58_samb (2)'!J32,'58_samb (2)'!J36,'58_samb (2)'!J40,'58_samb (2)'!J44,'58_samb (2)'!J48,'58_samb (2)'!J52,'58_samb (2)'!J56,'58_samb (2)'!J60,'58_samb (2)'!J64)</f>
        <v>1</v>
      </c>
      <c r="K12" s="443"/>
    </row>
    <row r="13" spans="1:11" ht="15" customHeight="1">
      <c r="A13" s="203"/>
      <c r="B13" s="203"/>
      <c r="C13" s="20">
        <v>2019</v>
      </c>
      <c r="D13" s="213">
        <f>SUM(D17,D21,D25,D29,D33,D37,D41,D45,D49,D53,D57,D61,D65,'58_samb (2)'!D13,'58_samb (2)'!D17,'58_samb (2)'!D21,'58_samb (2)'!D25,'58_samb (2)'!D29,'58_samb (2)'!D33,'58_samb (2)'!D37,'58_samb (2)'!D41,'58_samb (2)'!D45,'58_samb (2)'!D49,'58_samb (2)'!D53,'58_samb (2)'!D57,'58_samb (2)'!D61,'58_samb (2)'!D65)</f>
        <v>4</v>
      </c>
      <c r="E13" s="213">
        <f>SUM(E17,E21,E25,E29,E33,E37,E41,E45,E49,E53,E57,E61,E65,'58_samb (2)'!E13,'58_samb (2)'!E17,'58_samb (2)'!E21,'58_samb (2)'!E25,'58_samb (2)'!E29,'58_samb (2)'!E33,'58_samb (2)'!E37,'58_samb (2)'!E41,'58_samb (2)'!E45,'58_samb (2)'!E49,'58_samb (2)'!E53,'58_samb (2)'!E57,'58_samb (2)'!E61,'58_samb (2)'!E65)</f>
        <v>6</v>
      </c>
      <c r="F13" s="213">
        <f>SUM(F17,F21,F25,F29,F33,F37,F41,F45,F49,F53,F57,F61,F65,'58_samb (2)'!F13,'58_samb (2)'!F17,'58_samb (2)'!F21,'58_samb (2)'!F25,'58_samb (2)'!F29,'58_samb (2)'!F33,'58_samb (2)'!F37,'58_samb (2)'!F41,'58_samb (2)'!F45,'58_samb (2)'!F49,'58_samb (2)'!F53,'58_samb (2)'!F57,'58_samb (2)'!F61,'58_samb (2)'!F65)</f>
        <v>260</v>
      </c>
      <c r="G13" s="213">
        <f>SUM(G17,G21,G25,G29,G33,G37,G41,G45,G49,G53,G57,G61,G65,'58_samb (2)'!G13,'58_samb (2)'!G17,'58_samb (2)'!G21,'58_samb (2)'!G25,'58_samb (2)'!G29,'58_samb (2)'!G33,'58_samb (2)'!G37,'58_samb (2)'!G41,'58_samb (2)'!G45,'58_samb (2)'!G49,'58_samb (2)'!G53,'58_samb (2)'!G57,'58_samb (2)'!G61,'58_samb (2)'!G65)</f>
        <v>11</v>
      </c>
      <c r="H13" s="213">
        <f>SUM(H17,H21,H25,H29,H33,H37,H41,H45,H49,H53,H57,H61,H65,'58_samb (2)'!H13,'58_samb (2)'!H17,'58_samb (2)'!H21,'58_samb (2)'!H25,'58_samb (2)'!H29,'58_samb (2)'!H33,'58_samb (2)'!H37,'58_samb (2)'!H41,'58_samb (2)'!H45,'58_samb (2)'!H49,'58_samb (2)'!H53,'58_samb (2)'!H57,'58_samb (2)'!H61,'58_samb (2)'!H65)</f>
        <v>0</v>
      </c>
      <c r="I13" s="213">
        <f>SUM(I17,I21,I25,I29,I33,I37,I41,I45,I49,I53,I57,I61,I65,'58_samb (2)'!I13,'58_samb (2)'!I17,'58_samb (2)'!I21,'58_samb (2)'!I25,'58_samb (2)'!I29,'58_samb (2)'!I33,'58_samb (2)'!I37,'58_samb (2)'!I41,'58_samb (2)'!I45,'58_samb (2)'!I49,'58_samb (2)'!I53,'58_samb (2)'!I57,'58_samb (2)'!I61,'58_samb (2)'!I65)</f>
        <v>31</v>
      </c>
      <c r="J13" s="213">
        <f>SUM(J17,J21,J25,J29,J33,J37,J41,J45,J49,J53,J57,J61,J65,'58_samb (2)'!J13,'58_samb (2)'!J17,'58_samb (2)'!J21,'58_samb (2)'!J25,'58_samb (2)'!J29,'58_samb (2)'!J33,'58_samb (2)'!J37,'58_samb (2)'!J41,'58_samb (2)'!J45,'58_samb (2)'!J49,'58_samb (2)'!J53,'58_samb (2)'!J57,'58_samb (2)'!J61,'58_samb (2)'!J65)</f>
        <v>3</v>
      </c>
      <c r="K13" s="225"/>
    </row>
    <row r="14" spans="1:11" ht="15" customHeight="1">
      <c r="A14" s="203"/>
      <c r="B14" s="203"/>
      <c r="C14" s="20">
        <v>2020</v>
      </c>
      <c r="D14" s="213">
        <f>SUM(D18,D22,D26,D30,D34,D38,D42,D46,D50,D54,D58,D62,D66,'58_samb (2)'!D14,'58_samb (2)'!D18,'58_samb (2)'!D22,'58_samb (2)'!D26,'58_samb (2)'!D30,'58_samb (2)'!D34,'58_samb (2)'!D38,'58_samb (2)'!D42,'58_samb (2)'!D46,'58_samb (2)'!D50,'58_samb (2)'!D54,'58_samb (2)'!D58,'58_samb (2)'!D62,'58_samb (2)'!D66)</f>
        <v>3</v>
      </c>
      <c r="E14" s="213">
        <f>SUM(E18,E22,E26,E30,E34,E38,E42,E46,E50,E54,E58,E62,E66,'58_samb (2)'!E14,'58_samb (2)'!E18,'58_samb (2)'!E22,'58_samb (2)'!E26,'58_samb (2)'!E30,'58_samb (2)'!E34,'58_samb (2)'!E38,'58_samb (2)'!E42,'58_samb (2)'!E46,'58_samb (2)'!E50,'58_samb (2)'!E54,'58_samb (2)'!E58,'58_samb (2)'!E62,'58_samb (2)'!E66)</f>
        <v>3</v>
      </c>
      <c r="F14" s="213">
        <f>SUM(F18,F22,F26,F30,F34,F38,F42,F46,F50,F54,F58,F62,F66,'58_samb (2)'!F14,'58_samb (2)'!F18,'58_samb (2)'!F22,'58_samb (2)'!F26,'58_samb (2)'!F30,'58_samb (2)'!F34,'58_samb (2)'!F38,'58_samb (2)'!F42,'58_samb (2)'!F46,'58_samb (2)'!F50,'58_samb (2)'!F54,'58_samb (2)'!F58,'58_samb (2)'!F62,'58_samb (2)'!F66)</f>
        <v>226</v>
      </c>
      <c r="G14" s="213">
        <f>SUM(G18,G22,G26,G30,G34,G38,G42,G46,G50,G54,G58,G62,G66,'58_samb (2)'!G14,'58_samb (2)'!G18,'58_samb (2)'!G22,'58_samb (2)'!G26,'58_samb (2)'!G30,'58_samb (2)'!G34,'58_samb (2)'!G38,'58_samb (2)'!G42,'58_samb (2)'!G46,'58_samb (2)'!G50,'58_samb (2)'!G54,'58_samb (2)'!G58,'58_samb (2)'!G62,'58_samb (2)'!G66)</f>
        <v>9</v>
      </c>
      <c r="H14" s="213">
        <f>SUM(H18,H22,H26,H30,H34,H38,H42,H46,H50,H54,H58,H62,H66,'58_samb (2)'!H14,'58_samb (2)'!H18,'58_samb (2)'!H22,'58_samb (2)'!H26,'58_samb (2)'!H30,'58_samb (2)'!H34,'58_samb (2)'!H38,'58_samb (2)'!H42,'58_samb (2)'!H46,'58_samb (2)'!H50,'58_samb (2)'!H54,'58_samb (2)'!H58,'58_samb (2)'!H62,'58_samb (2)'!H66)</f>
        <v>2</v>
      </c>
      <c r="I14" s="213">
        <f>SUM(I18,I22,I26,I30,I34,I38,I42,I46,I50,I54,I58,I62,I66,'58_samb (2)'!I14,'58_samb (2)'!I18,'58_samb (2)'!I22,'58_samb (2)'!I26,'58_samb (2)'!I30,'58_samb (2)'!I34,'58_samb (2)'!I38,'58_samb (2)'!I42,'58_samb (2)'!I46,'58_samb (2)'!I50,'58_samb (2)'!I54,'58_samb (2)'!I58,'58_samb (2)'!I62,'58_samb (2)'!I66)</f>
        <v>31</v>
      </c>
      <c r="J14" s="213">
        <f>SUM(J18,J22,J26,J30,J34,J38,J42,J46,J50,J54,J58,J62,J66,'58_samb (2)'!J14,'58_samb (2)'!J18,'58_samb (2)'!J22,'58_samb (2)'!J26,'58_samb (2)'!J30,'58_samb (2)'!J34,'58_samb (2)'!J38,'58_samb (2)'!J42,'58_samb (2)'!J46,'58_samb (2)'!J50,'58_samb (2)'!J54,'58_samb (2)'!J58,'58_samb (2)'!J62,'58_samb (2)'!J66)</f>
        <v>2</v>
      </c>
      <c r="K14" s="225"/>
    </row>
    <row r="15" spans="1:11" ht="8.15" customHeight="1">
      <c r="A15" s="111"/>
      <c r="B15" s="111"/>
      <c r="C15" s="2"/>
      <c r="D15" s="204"/>
      <c r="E15" s="204"/>
      <c r="F15" s="204"/>
      <c r="G15" s="204"/>
      <c r="H15" s="204"/>
      <c r="I15" s="204"/>
      <c r="J15" s="204"/>
      <c r="K15" s="225"/>
    </row>
    <row r="16" spans="1:11" ht="15" customHeight="1">
      <c r="A16" s="203" t="s">
        <v>300</v>
      </c>
      <c r="B16" s="203"/>
      <c r="C16" s="2">
        <v>2018</v>
      </c>
      <c r="D16" s="204">
        <v>0</v>
      </c>
      <c r="E16" s="204">
        <v>0</v>
      </c>
      <c r="F16" s="204">
        <v>10</v>
      </c>
      <c r="G16" s="204">
        <v>2</v>
      </c>
      <c r="H16" s="204">
        <v>0</v>
      </c>
      <c r="I16" s="204">
        <v>6</v>
      </c>
      <c r="J16" s="204">
        <v>1</v>
      </c>
      <c r="K16" s="226"/>
    </row>
    <row r="17" spans="1:11" ht="15" customHeight="1">
      <c r="A17" s="203"/>
      <c r="B17" s="203"/>
      <c r="C17" s="2">
        <v>2019</v>
      </c>
      <c r="D17" s="204">
        <v>1</v>
      </c>
      <c r="E17" s="204">
        <v>0</v>
      </c>
      <c r="F17" s="204">
        <v>26</v>
      </c>
      <c r="G17" s="204">
        <v>4</v>
      </c>
      <c r="H17" s="204">
        <v>0</v>
      </c>
      <c r="I17" s="204">
        <v>4</v>
      </c>
      <c r="J17" s="205">
        <v>0</v>
      </c>
      <c r="K17" s="226"/>
    </row>
    <row r="18" spans="1:11" ht="15" customHeight="1">
      <c r="A18" s="203"/>
      <c r="B18" s="203"/>
      <c r="C18" s="2">
        <v>2020</v>
      </c>
      <c r="D18" s="204">
        <v>0</v>
      </c>
      <c r="E18" s="204">
        <v>0</v>
      </c>
      <c r="F18" s="204">
        <v>13</v>
      </c>
      <c r="G18" s="204">
        <v>0</v>
      </c>
      <c r="H18" s="204">
        <v>0</v>
      </c>
      <c r="I18" s="204">
        <v>1</v>
      </c>
      <c r="J18" s="205">
        <v>0</v>
      </c>
      <c r="K18" s="226"/>
    </row>
    <row r="19" spans="1:11" ht="8.15" customHeight="1">
      <c r="A19" s="203"/>
      <c r="B19" s="203"/>
      <c r="C19" s="2"/>
      <c r="D19" s="204"/>
      <c r="E19" s="204"/>
      <c r="F19" s="204"/>
      <c r="G19" s="204"/>
      <c r="H19" s="204"/>
      <c r="I19" s="204"/>
      <c r="J19" s="205"/>
      <c r="K19" s="226"/>
    </row>
    <row r="20" spans="1:11" ht="15" customHeight="1">
      <c r="A20" s="203" t="s">
        <v>301</v>
      </c>
      <c r="B20" s="203"/>
      <c r="C20" s="2">
        <v>2018</v>
      </c>
      <c r="D20" s="204">
        <v>1</v>
      </c>
      <c r="E20" s="204">
        <v>0</v>
      </c>
      <c r="F20" s="204">
        <v>17</v>
      </c>
      <c r="G20" s="204">
        <v>1</v>
      </c>
      <c r="H20" s="204">
        <v>0</v>
      </c>
      <c r="I20" s="204">
        <v>0</v>
      </c>
      <c r="J20" s="205">
        <v>0</v>
      </c>
      <c r="K20" s="226"/>
    </row>
    <row r="21" spans="1:11" ht="15" customHeight="1">
      <c r="A21" s="203"/>
      <c r="B21" s="203"/>
      <c r="C21" s="2">
        <v>2019</v>
      </c>
      <c r="D21" s="204">
        <v>0</v>
      </c>
      <c r="E21" s="204">
        <v>1</v>
      </c>
      <c r="F21" s="204">
        <v>16</v>
      </c>
      <c r="G21" s="204">
        <v>0</v>
      </c>
      <c r="H21" s="204">
        <v>0</v>
      </c>
      <c r="I21" s="204">
        <v>0</v>
      </c>
      <c r="J21" s="205">
        <v>2</v>
      </c>
      <c r="K21" s="226"/>
    </row>
    <row r="22" spans="1:11" ht="15" customHeight="1">
      <c r="A22" s="203"/>
      <c r="B22" s="203"/>
      <c r="C22" s="2">
        <v>2020</v>
      </c>
      <c r="D22" s="204">
        <v>1</v>
      </c>
      <c r="E22" s="204">
        <v>0</v>
      </c>
      <c r="F22" s="204">
        <v>20</v>
      </c>
      <c r="G22" s="204">
        <v>0</v>
      </c>
      <c r="H22" s="204">
        <v>0</v>
      </c>
      <c r="I22" s="204">
        <v>0</v>
      </c>
      <c r="J22" s="205">
        <v>0</v>
      </c>
      <c r="K22" s="226"/>
    </row>
    <row r="23" spans="1:11" ht="8.15" customHeight="1">
      <c r="A23" s="203"/>
      <c r="B23" s="203"/>
      <c r="C23" s="2"/>
      <c r="D23" s="204"/>
      <c r="E23" s="204"/>
      <c r="F23" s="204"/>
      <c r="G23" s="204"/>
      <c r="H23" s="204"/>
      <c r="I23" s="204"/>
      <c r="J23" s="205"/>
      <c r="K23" s="226"/>
    </row>
    <row r="24" spans="1:11" ht="15" customHeight="1">
      <c r="A24" s="203" t="s">
        <v>302</v>
      </c>
      <c r="B24" s="203"/>
      <c r="C24" s="2">
        <v>2018</v>
      </c>
      <c r="D24" s="204">
        <v>2</v>
      </c>
      <c r="E24" s="204">
        <v>0</v>
      </c>
      <c r="F24" s="204">
        <v>16</v>
      </c>
      <c r="G24" s="204">
        <v>6</v>
      </c>
      <c r="H24" s="204">
        <v>0</v>
      </c>
      <c r="I24" s="204">
        <v>1</v>
      </c>
      <c r="J24" s="204">
        <v>0</v>
      </c>
      <c r="K24" s="226"/>
    </row>
    <row r="25" spans="1:11" ht="15" customHeight="1">
      <c r="A25" s="203"/>
      <c r="B25" s="203"/>
      <c r="C25" s="2">
        <v>2019</v>
      </c>
      <c r="D25" s="204">
        <v>0</v>
      </c>
      <c r="E25" s="204">
        <v>0</v>
      </c>
      <c r="F25" s="204">
        <v>17</v>
      </c>
      <c r="G25" s="204">
        <v>0</v>
      </c>
      <c r="H25" s="204">
        <v>0</v>
      </c>
      <c r="I25" s="204">
        <v>0</v>
      </c>
      <c r="J25" s="205">
        <v>0</v>
      </c>
      <c r="K25" s="226"/>
    </row>
    <row r="26" spans="1:11" ht="15" customHeight="1">
      <c r="A26" s="203"/>
      <c r="B26" s="203"/>
      <c r="C26" s="2">
        <v>2020</v>
      </c>
      <c r="D26" s="204">
        <v>0</v>
      </c>
      <c r="E26" s="204">
        <v>0</v>
      </c>
      <c r="F26" s="204">
        <v>12</v>
      </c>
      <c r="G26" s="204">
        <v>2</v>
      </c>
      <c r="H26" s="204">
        <v>0</v>
      </c>
      <c r="I26" s="204">
        <v>2</v>
      </c>
      <c r="J26" s="205">
        <v>0</v>
      </c>
      <c r="K26" s="226"/>
    </row>
    <row r="27" spans="1:11" ht="8.15" customHeight="1">
      <c r="A27" s="203"/>
      <c r="B27" s="203"/>
      <c r="C27" s="2"/>
      <c r="D27" s="204"/>
      <c r="E27" s="204"/>
      <c r="F27" s="204"/>
      <c r="G27" s="204"/>
      <c r="H27" s="204"/>
      <c r="I27" s="204"/>
      <c r="J27" s="205"/>
      <c r="K27" s="226"/>
    </row>
    <row r="28" spans="1:11" ht="15" customHeight="1">
      <c r="A28" s="203" t="s">
        <v>303</v>
      </c>
      <c r="B28" s="203"/>
      <c r="C28" s="2">
        <v>2018</v>
      </c>
      <c r="D28" s="204">
        <v>2</v>
      </c>
      <c r="E28" s="204">
        <v>0</v>
      </c>
      <c r="F28" s="204">
        <v>9</v>
      </c>
      <c r="G28" s="204">
        <v>3</v>
      </c>
      <c r="H28" s="204">
        <v>0</v>
      </c>
      <c r="I28" s="204">
        <v>5</v>
      </c>
      <c r="J28" s="205">
        <v>0</v>
      </c>
      <c r="K28" s="226"/>
    </row>
    <row r="29" spans="1:11" ht="15" customHeight="1">
      <c r="A29" s="203"/>
      <c r="B29" s="203"/>
      <c r="C29" s="2">
        <v>2019</v>
      </c>
      <c r="D29" s="204">
        <v>0</v>
      </c>
      <c r="E29" s="204">
        <v>1</v>
      </c>
      <c r="F29" s="204">
        <v>17</v>
      </c>
      <c r="G29" s="204">
        <v>3</v>
      </c>
      <c r="H29" s="204">
        <v>0</v>
      </c>
      <c r="I29" s="204">
        <v>2</v>
      </c>
      <c r="J29" s="205">
        <v>0</v>
      </c>
      <c r="K29" s="226"/>
    </row>
    <row r="30" spans="1:11" ht="15" customHeight="1">
      <c r="A30" s="203"/>
      <c r="B30" s="203"/>
      <c r="C30" s="2">
        <v>2020</v>
      </c>
      <c r="D30" s="204">
        <v>0</v>
      </c>
      <c r="E30" s="204">
        <v>0</v>
      </c>
      <c r="F30" s="204">
        <v>7</v>
      </c>
      <c r="G30" s="204">
        <v>2</v>
      </c>
      <c r="H30" s="204">
        <v>0</v>
      </c>
      <c r="I30" s="204">
        <v>3</v>
      </c>
      <c r="J30" s="205">
        <v>0</v>
      </c>
      <c r="K30" s="226"/>
    </row>
    <row r="31" spans="1:11" ht="8.15" customHeight="1">
      <c r="A31" s="203"/>
      <c r="B31" s="203"/>
      <c r="C31" s="2"/>
      <c r="D31" s="204"/>
      <c r="E31" s="204"/>
      <c r="F31" s="204"/>
      <c r="G31" s="204"/>
      <c r="H31" s="204"/>
      <c r="I31" s="204"/>
      <c r="J31" s="205"/>
      <c r="K31" s="226"/>
    </row>
    <row r="32" spans="1:11" ht="15" customHeight="1">
      <c r="A32" s="203" t="s">
        <v>304</v>
      </c>
      <c r="B32" s="203"/>
      <c r="C32" s="2">
        <v>2018</v>
      </c>
      <c r="D32" s="204">
        <v>0</v>
      </c>
      <c r="E32" s="204">
        <v>0</v>
      </c>
      <c r="F32" s="204">
        <v>13</v>
      </c>
      <c r="G32" s="204">
        <v>0</v>
      </c>
      <c r="H32" s="204">
        <v>0</v>
      </c>
      <c r="I32" s="204">
        <v>0</v>
      </c>
      <c r="J32" s="204">
        <v>0</v>
      </c>
      <c r="K32" s="226"/>
    </row>
    <row r="33" spans="1:11" ht="15" customHeight="1">
      <c r="A33" s="203"/>
      <c r="B33" s="203"/>
      <c r="C33" s="2">
        <v>2019</v>
      </c>
      <c r="D33" s="204">
        <v>2</v>
      </c>
      <c r="E33" s="204">
        <v>0</v>
      </c>
      <c r="F33" s="204">
        <v>9</v>
      </c>
      <c r="G33" s="204">
        <v>1</v>
      </c>
      <c r="H33" s="204">
        <v>0</v>
      </c>
      <c r="I33" s="204">
        <v>0</v>
      </c>
      <c r="J33" s="205">
        <v>0</v>
      </c>
      <c r="K33" s="226"/>
    </row>
    <row r="34" spans="1:11" ht="15" customHeight="1">
      <c r="A34" s="203"/>
      <c r="B34" s="203"/>
      <c r="C34" s="2">
        <v>2020</v>
      </c>
      <c r="D34" s="204">
        <v>0</v>
      </c>
      <c r="E34" s="204">
        <v>0</v>
      </c>
      <c r="F34" s="204">
        <v>8</v>
      </c>
      <c r="G34" s="204">
        <v>0</v>
      </c>
      <c r="H34" s="204">
        <v>0</v>
      </c>
      <c r="I34" s="204">
        <v>0</v>
      </c>
      <c r="J34" s="205">
        <v>0</v>
      </c>
      <c r="K34" s="226"/>
    </row>
    <row r="35" spans="1:11" ht="8.15" customHeight="1">
      <c r="A35" s="203"/>
      <c r="B35" s="203"/>
      <c r="C35" s="2"/>
      <c r="D35" s="204"/>
      <c r="E35" s="204"/>
      <c r="F35" s="204"/>
      <c r="G35" s="204"/>
      <c r="H35" s="204"/>
      <c r="I35" s="204"/>
      <c r="J35" s="205"/>
      <c r="K35" s="226"/>
    </row>
    <row r="36" spans="1:11" ht="15" customHeight="1">
      <c r="A36" s="203" t="s">
        <v>305</v>
      </c>
      <c r="B36" s="203"/>
      <c r="C36" s="2">
        <v>2018</v>
      </c>
      <c r="D36" s="204">
        <v>0</v>
      </c>
      <c r="E36" s="204">
        <v>0</v>
      </c>
      <c r="F36" s="204">
        <v>6</v>
      </c>
      <c r="G36" s="204">
        <v>0</v>
      </c>
      <c r="H36" s="204">
        <v>0</v>
      </c>
      <c r="I36" s="204">
        <v>0</v>
      </c>
      <c r="J36" s="205">
        <v>0</v>
      </c>
      <c r="K36" s="226"/>
    </row>
    <row r="37" spans="1:11" ht="15" customHeight="1">
      <c r="A37" s="203"/>
      <c r="B37" s="203"/>
      <c r="C37" s="2">
        <v>2019</v>
      </c>
      <c r="D37" s="204">
        <v>0</v>
      </c>
      <c r="E37" s="204">
        <v>0</v>
      </c>
      <c r="F37" s="204">
        <v>4</v>
      </c>
      <c r="G37" s="204">
        <v>1</v>
      </c>
      <c r="H37" s="204">
        <v>0</v>
      </c>
      <c r="I37" s="204">
        <v>0</v>
      </c>
      <c r="J37" s="205">
        <v>0</v>
      </c>
      <c r="K37" s="226"/>
    </row>
    <row r="38" spans="1:11" ht="15" customHeight="1">
      <c r="A38" s="203"/>
      <c r="B38" s="203"/>
      <c r="C38" s="2">
        <v>2020</v>
      </c>
      <c r="D38" s="204">
        <v>0</v>
      </c>
      <c r="E38" s="204">
        <v>0</v>
      </c>
      <c r="F38" s="204">
        <v>1</v>
      </c>
      <c r="G38" s="204">
        <v>0</v>
      </c>
      <c r="H38" s="204">
        <v>0</v>
      </c>
      <c r="I38" s="204">
        <v>0</v>
      </c>
      <c r="J38" s="205">
        <v>0</v>
      </c>
      <c r="K38" s="226"/>
    </row>
    <row r="39" spans="1:11" ht="8.15" customHeight="1">
      <c r="A39" s="203"/>
      <c r="B39" s="203"/>
      <c r="C39" s="2"/>
      <c r="D39" s="204"/>
      <c r="E39" s="204"/>
      <c r="F39" s="204"/>
      <c r="G39" s="204"/>
      <c r="H39" s="204"/>
      <c r="I39" s="204"/>
      <c r="J39" s="205"/>
      <c r="K39" s="226"/>
    </row>
    <row r="40" spans="1:11" ht="15" customHeight="1">
      <c r="A40" s="203" t="s">
        <v>306</v>
      </c>
      <c r="B40" s="203"/>
      <c r="C40" s="2">
        <v>2018</v>
      </c>
      <c r="D40" s="204">
        <v>1</v>
      </c>
      <c r="E40" s="204">
        <v>6</v>
      </c>
      <c r="F40" s="204">
        <v>18</v>
      </c>
      <c r="G40" s="204">
        <v>7</v>
      </c>
      <c r="H40" s="204">
        <v>2</v>
      </c>
      <c r="I40" s="204">
        <v>4</v>
      </c>
      <c r="J40" s="204">
        <v>0</v>
      </c>
      <c r="K40" s="226"/>
    </row>
    <row r="41" spans="1:11" ht="15" customHeight="1">
      <c r="A41" s="203"/>
      <c r="B41" s="203"/>
      <c r="C41" s="2">
        <v>2019</v>
      </c>
      <c r="D41" s="204">
        <v>0</v>
      </c>
      <c r="E41" s="204">
        <v>1</v>
      </c>
      <c r="F41" s="204">
        <v>20</v>
      </c>
      <c r="G41" s="204">
        <v>0</v>
      </c>
      <c r="H41" s="204">
        <v>0</v>
      </c>
      <c r="I41" s="204">
        <v>10</v>
      </c>
      <c r="J41" s="205">
        <v>0</v>
      </c>
      <c r="K41" s="226"/>
    </row>
    <row r="42" spans="1:11" ht="15" customHeight="1">
      <c r="A42" s="203"/>
      <c r="B42" s="203"/>
      <c r="C42" s="2">
        <v>2020</v>
      </c>
      <c r="D42" s="204">
        <v>0</v>
      </c>
      <c r="E42" s="204">
        <v>1</v>
      </c>
      <c r="F42" s="204">
        <v>19</v>
      </c>
      <c r="G42" s="204">
        <v>3</v>
      </c>
      <c r="H42" s="204">
        <v>1</v>
      </c>
      <c r="I42" s="204">
        <v>6</v>
      </c>
      <c r="J42" s="205">
        <v>1</v>
      </c>
      <c r="K42" s="226"/>
    </row>
    <row r="43" spans="1:11" ht="8.15" customHeight="1">
      <c r="A43" s="203"/>
      <c r="B43" s="203"/>
      <c r="C43" s="2"/>
      <c r="D43" s="204"/>
      <c r="E43" s="204"/>
      <c r="F43" s="204"/>
      <c r="G43" s="204"/>
      <c r="H43" s="204"/>
      <c r="I43" s="204"/>
      <c r="J43" s="205"/>
      <c r="K43" s="226"/>
    </row>
    <row r="44" spans="1:11" ht="15" customHeight="1">
      <c r="A44" s="203" t="s">
        <v>307</v>
      </c>
      <c r="B44" s="203"/>
      <c r="C44" s="2">
        <v>2018</v>
      </c>
      <c r="D44" s="204">
        <v>0</v>
      </c>
      <c r="E44" s="204">
        <v>0</v>
      </c>
      <c r="F44" s="204">
        <v>13</v>
      </c>
      <c r="G44" s="204">
        <v>0</v>
      </c>
      <c r="H44" s="204">
        <v>0</v>
      </c>
      <c r="I44" s="204">
        <v>1</v>
      </c>
      <c r="J44" s="205">
        <v>0</v>
      </c>
      <c r="K44" s="232"/>
    </row>
    <row r="45" spans="1:11" ht="15" customHeight="1">
      <c r="A45" s="203"/>
      <c r="B45" s="203"/>
      <c r="C45" s="2">
        <v>2019</v>
      </c>
      <c r="D45" s="204">
        <v>0</v>
      </c>
      <c r="E45" s="204">
        <v>0</v>
      </c>
      <c r="F45" s="204">
        <v>14</v>
      </c>
      <c r="G45" s="204">
        <v>0</v>
      </c>
      <c r="H45" s="204">
        <v>0</v>
      </c>
      <c r="I45" s="204">
        <v>0</v>
      </c>
      <c r="J45" s="205">
        <v>0</v>
      </c>
      <c r="K45" s="232"/>
    </row>
    <row r="46" spans="1:11" ht="15" customHeight="1">
      <c r="A46" s="203"/>
      <c r="B46" s="203"/>
      <c r="C46" s="2">
        <v>2020</v>
      </c>
      <c r="D46" s="204">
        <v>0</v>
      </c>
      <c r="E46" s="204">
        <v>0</v>
      </c>
      <c r="F46" s="204">
        <v>5</v>
      </c>
      <c r="G46" s="204">
        <v>0</v>
      </c>
      <c r="H46" s="204">
        <v>0</v>
      </c>
      <c r="I46" s="204">
        <v>2</v>
      </c>
      <c r="J46" s="205">
        <v>0</v>
      </c>
      <c r="K46" s="232"/>
    </row>
    <row r="47" spans="1:11" ht="8.15" customHeight="1">
      <c r="A47" s="203"/>
      <c r="B47" s="203"/>
      <c r="C47" s="2"/>
      <c r="D47" s="204"/>
      <c r="E47" s="204"/>
      <c r="F47" s="204"/>
      <c r="G47" s="204"/>
      <c r="H47" s="204"/>
      <c r="I47" s="204"/>
      <c r="J47" s="205"/>
      <c r="K47" s="232"/>
    </row>
    <row r="48" spans="1:11" ht="15" customHeight="1">
      <c r="A48" s="203" t="s">
        <v>308</v>
      </c>
      <c r="B48" s="203"/>
      <c r="C48" s="2">
        <v>2018</v>
      </c>
      <c r="D48" s="204">
        <v>0</v>
      </c>
      <c r="E48" s="204">
        <v>0</v>
      </c>
      <c r="F48" s="204">
        <v>14</v>
      </c>
      <c r="G48" s="204">
        <v>0</v>
      </c>
      <c r="H48" s="204">
        <v>0</v>
      </c>
      <c r="I48" s="204">
        <v>0</v>
      </c>
      <c r="J48" s="204">
        <v>0</v>
      </c>
      <c r="K48" s="226"/>
    </row>
    <row r="49" spans="1:11" ht="15" customHeight="1">
      <c r="A49" s="203"/>
      <c r="B49" s="203"/>
      <c r="C49" s="2">
        <v>2019</v>
      </c>
      <c r="D49" s="204">
        <v>0</v>
      </c>
      <c r="E49" s="204">
        <v>0</v>
      </c>
      <c r="F49" s="204">
        <v>18</v>
      </c>
      <c r="G49" s="204">
        <v>0</v>
      </c>
      <c r="H49" s="204">
        <v>0</v>
      </c>
      <c r="I49" s="204">
        <v>1</v>
      </c>
      <c r="J49" s="205">
        <v>0</v>
      </c>
      <c r="K49" s="226"/>
    </row>
    <row r="50" spans="1:11" ht="15" customHeight="1">
      <c r="A50" s="203"/>
      <c r="B50" s="203"/>
      <c r="C50" s="2">
        <v>2020</v>
      </c>
      <c r="D50" s="204">
        <v>0</v>
      </c>
      <c r="E50" s="204">
        <v>0</v>
      </c>
      <c r="F50" s="204">
        <v>15</v>
      </c>
      <c r="G50" s="204">
        <v>0</v>
      </c>
      <c r="H50" s="204">
        <v>0</v>
      </c>
      <c r="I50" s="204">
        <v>2</v>
      </c>
      <c r="J50" s="205">
        <v>0</v>
      </c>
      <c r="K50" s="226"/>
    </row>
    <row r="51" spans="1:11" ht="8.15" customHeight="1">
      <c r="A51" s="203"/>
      <c r="B51" s="203"/>
      <c r="C51" s="2"/>
      <c r="D51" s="204"/>
      <c r="E51" s="204"/>
      <c r="F51" s="204"/>
      <c r="G51" s="204"/>
      <c r="H51" s="204"/>
      <c r="I51" s="204"/>
      <c r="J51" s="205"/>
      <c r="K51" s="232"/>
    </row>
    <row r="52" spans="1:11" ht="15" customHeight="1">
      <c r="A52" s="203" t="s">
        <v>309</v>
      </c>
      <c r="B52" s="203"/>
      <c r="C52" s="2">
        <v>2018</v>
      </c>
      <c r="D52" s="204">
        <v>0</v>
      </c>
      <c r="E52" s="204">
        <v>0</v>
      </c>
      <c r="F52" s="204">
        <v>16</v>
      </c>
      <c r="G52" s="204">
        <v>1</v>
      </c>
      <c r="H52" s="204">
        <v>0</v>
      </c>
      <c r="I52" s="204">
        <v>0</v>
      </c>
      <c r="J52" s="205">
        <v>0</v>
      </c>
      <c r="K52" s="226"/>
    </row>
    <row r="53" spans="1:11" ht="15" customHeight="1">
      <c r="A53" s="203"/>
      <c r="B53" s="203"/>
      <c r="C53" s="2">
        <v>2019</v>
      </c>
      <c r="D53" s="204">
        <v>0</v>
      </c>
      <c r="E53" s="204">
        <v>1</v>
      </c>
      <c r="F53" s="204">
        <v>17</v>
      </c>
      <c r="G53" s="204">
        <v>0</v>
      </c>
      <c r="H53" s="204">
        <v>0</v>
      </c>
      <c r="I53" s="204">
        <v>1</v>
      </c>
      <c r="J53" s="205">
        <v>0</v>
      </c>
      <c r="K53" s="226"/>
    </row>
    <row r="54" spans="1:11" ht="15" customHeight="1">
      <c r="A54" s="203"/>
      <c r="B54" s="203"/>
      <c r="C54" s="2">
        <v>2020</v>
      </c>
      <c r="D54" s="204">
        <v>0</v>
      </c>
      <c r="E54" s="204">
        <v>2</v>
      </c>
      <c r="F54" s="204">
        <v>10</v>
      </c>
      <c r="G54" s="204">
        <v>0</v>
      </c>
      <c r="H54" s="204">
        <v>1</v>
      </c>
      <c r="I54" s="204">
        <v>0</v>
      </c>
      <c r="J54" s="205">
        <v>0</v>
      </c>
      <c r="K54" s="226"/>
    </row>
    <row r="55" spans="1:11" ht="8.15" customHeight="1">
      <c r="A55" s="203"/>
      <c r="B55" s="203"/>
      <c r="C55" s="2"/>
      <c r="D55" s="204"/>
      <c r="E55" s="204"/>
      <c r="F55" s="204"/>
      <c r="G55" s="204"/>
      <c r="H55" s="204"/>
      <c r="I55" s="204"/>
      <c r="J55" s="205"/>
      <c r="K55" s="226"/>
    </row>
    <row r="56" spans="1:11" ht="15" customHeight="1">
      <c r="A56" s="203" t="s">
        <v>310</v>
      </c>
      <c r="B56" s="203"/>
      <c r="C56" s="2">
        <v>2018</v>
      </c>
      <c r="D56" s="204">
        <v>0</v>
      </c>
      <c r="E56" s="204">
        <v>0</v>
      </c>
      <c r="F56" s="204">
        <v>5</v>
      </c>
      <c r="G56" s="204">
        <v>0</v>
      </c>
      <c r="H56" s="204">
        <v>0</v>
      </c>
      <c r="I56" s="204">
        <v>0</v>
      </c>
      <c r="J56" s="204">
        <v>0</v>
      </c>
      <c r="K56" s="232"/>
    </row>
    <row r="57" spans="1:11" ht="15" customHeight="1">
      <c r="A57" s="203"/>
      <c r="B57" s="203"/>
      <c r="C57" s="2">
        <v>2019</v>
      </c>
      <c r="D57" s="204">
        <v>1</v>
      </c>
      <c r="E57" s="204">
        <v>0</v>
      </c>
      <c r="F57" s="204">
        <v>2</v>
      </c>
      <c r="G57" s="204">
        <v>0</v>
      </c>
      <c r="H57" s="204">
        <v>0</v>
      </c>
      <c r="I57" s="204">
        <v>7</v>
      </c>
      <c r="J57" s="205">
        <v>0</v>
      </c>
      <c r="K57" s="232"/>
    </row>
    <row r="58" spans="1:11" ht="15" customHeight="1">
      <c r="A58" s="203"/>
      <c r="B58" s="203"/>
      <c r="C58" s="2">
        <v>2020</v>
      </c>
      <c r="D58" s="204">
        <v>0</v>
      </c>
      <c r="E58" s="204">
        <v>0</v>
      </c>
      <c r="F58" s="204">
        <v>5</v>
      </c>
      <c r="G58" s="204">
        <v>0</v>
      </c>
      <c r="H58" s="204">
        <v>0</v>
      </c>
      <c r="I58" s="204">
        <v>4</v>
      </c>
      <c r="J58" s="205">
        <v>1</v>
      </c>
      <c r="K58" s="232"/>
    </row>
    <row r="59" spans="1:11" ht="8.15" customHeight="1">
      <c r="A59" s="203"/>
      <c r="B59" s="203"/>
      <c r="C59" s="2"/>
      <c r="D59" s="204"/>
      <c r="E59" s="204"/>
      <c r="F59" s="204"/>
      <c r="G59" s="204"/>
      <c r="H59" s="204"/>
      <c r="I59" s="204"/>
      <c r="J59" s="205"/>
      <c r="K59" s="232"/>
    </row>
    <row r="60" spans="1:11" ht="15" customHeight="1">
      <c r="A60" s="203" t="s">
        <v>311</v>
      </c>
      <c r="B60" s="203"/>
      <c r="C60" s="2">
        <v>2018</v>
      </c>
      <c r="D60" s="204">
        <v>0</v>
      </c>
      <c r="E60" s="204">
        <v>0</v>
      </c>
      <c r="F60" s="204">
        <v>19</v>
      </c>
      <c r="G60" s="204">
        <v>0</v>
      </c>
      <c r="H60" s="204">
        <v>0</v>
      </c>
      <c r="I60" s="204">
        <v>1</v>
      </c>
      <c r="J60" s="205">
        <v>0</v>
      </c>
      <c r="K60" s="226"/>
    </row>
    <row r="61" spans="1:11" ht="15" customHeight="1">
      <c r="A61" s="203"/>
      <c r="B61" s="203"/>
      <c r="C61" s="41">
        <v>2019</v>
      </c>
      <c r="D61" s="204">
        <v>0</v>
      </c>
      <c r="E61" s="204">
        <v>0</v>
      </c>
      <c r="F61" s="204">
        <v>11</v>
      </c>
      <c r="G61" s="204">
        <v>0</v>
      </c>
      <c r="H61" s="204">
        <v>0</v>
      </c>
      <c r="I61" s="204">
        <v>1</v>
      </c>
      <c r="J61" s="205">
        <v>0</v>
      </c>
      <c r="K61" s="226"/>
    </row>
    <row r="62" spans="1:11" s="210" customFormat="1" ht="15" customHeight="1">
      <c r="A62" s="203"/>
      <c r="B62" s="203"/>
      <c r="C62" s="41">
        <v>2020</v>
      </c>
      <c r="D62" s="76">
        <v>0</v>
      </c>
      <c r="E62" s="76">
        <v>0</v>
      </c>
      <c r="F62" s="76">
        <v>22</v>
      </c>
      <c r="G62" s="76">
        <v>0</v>
      </c>
      <c r="H62" s="76">
        <v>0</v>
      </c>
      <c r="I62" s="76">
        <v>2</v>
      </c>
      <c r="J62" s="76">
        <v>0</v>
      </c>
      <c r="K62" s="226"/>
    </row>
    <row r="63" spans="1:11" s="240" customFormat="1" ht="8.15" customHeight="1">
      <c r="A63" s="238"/>
      <c r="B63" s="238"/>
      <c r="C63" s="207"/>
      <c r="D63" s="239"/>
      <c r="E63" s="239"/>
      <c r="F63" s="239"/>
      <c r="G63" s="239"/>
      <c r="H63" s="239"/>
      <c r="I63" s="239"/>
      <c r="J63" s="239"/>
      <c r="K63" s="237"/>
    </row>
    <row r="64" spans="1:11" ht="15" customHeight="1">
      <c r="A64" s="203" t="s">
        <v>312</v>
      </c>
      <c r="B64" s="203"/>
      <c r="C64" s="41">
        <v>2018</v>
      </c>
      <c r="D64" s="204">
        <v>0</v>
      </c>
      <c r="E64" s="204">
        <v>0</v>
      </c>
      <c r="F64" s="204">
        <v>7</v>
      </c>
      <c r="G64" s="204">
        <v>0</v>
      </c>
      <c r="H64" s="204">
        <v>0</v>
      </c>
      <c r="I64" s="204">
        <v>0</v>
      </c>
      <c r="J64" s="204">
        <v>0</v>
      </c>
    </row>
    <row r="65" spans="1:11" s="210" customFormat="1" ht="15" customHeight="1">
      <c r="A65" s="203"/>
      <c r="B65" s="203"/>
      <c r="C65" s="2">
        <v>2019</v>
      </c>
      <c r="D65" s="204">
        <v>0</v>
      </c>
      <c r="E65" s="204">
        <v>0</v>
      </c>
      <c r="F65" s="204">
        <v>7</v>
      </c>
      <c r="G65" s="204">
        <v>0</v>
      </c>
      <c r="H65" s="204">
        <v>0</v>
      </c>
      <c r="I65" s="204">
        <v>0</v>
      </c>
      <c r="J65" s="204">
        <v>0</v>
      </c>
    </row>
    <row r="66" spans="1:11" s="210" customFormat="1" ht="15" customHeight="1">
      <c r="A66" s="203"/>
      <c r="B66" s="203"/>
      <c r="C66" s="2">
        <v>2020</v>
      </c>
      <c r="D66" s="204">
        <v>0</v>
      </c>
      <c r="E66" s="204">
        <v>0</v>
      </c>
      <c r="F66" s="204">
        <v>7</v>
      </c>
      <c r="G66" s="204">
        <v>0</v>
      </c>
      <c r="H66" s="204">
        <v>0</v>
      </c>
      <c r="I66" s="204">
        <v>0</v>
      </c>
      <c r="J66" s="204">
        <v>0</v>
      </c>
    </row>
    <row r="67" spans="1:11" s="210" customFormat="1" ht="8.15" customHeight="1">
      <c r="A67" s="476"/>
      <c r="B67" s="476"/>
      <c r="C67" s="477"/>
      <c r="D67" s="476"/>
      <c r="E67" s="478"/>
      <c r="F67" s="476"/>
      <c r="G67" s="476"/>
      <c r="H67" s="476"/>
      <c r="I67" s="476"/>
      <c r="J67" s="476"/>
    </row>
    <row r="68" spans="1:11" s="210" customFormat="1" ht="15" customHeight="1">
      <c r="C68" s="233"/>
      <c r="H68" s="211"/>
      <c r="I68" s="211"/>
      <c r="J68" s="211"/>
      <c r="K68" s="17" t="s">
        <v>9</v>
      </c>
    </row>
    <row r="69" spans="1:11" ht="15" customHeight="1">
      <c r="H69" s="199"/>
      <c r="I69" s="199"/>
      <c r="J69" s="199"/>
      <c r="K69" s="51" t="s">
        <v>10</v>
      </c>
    </row>
  </sheetData>
  <autoFilter ref="C1:C69"/>
  <printOptions horizontalCentered="1"/>
  <pageMargins left="0.51181102362204722" right="0.51181102362204722" top="0.51181102362204722" bottom="0.51181102362204722" header="0.51181102362204722" footer="0.51181102362204722"/>
  <pageSetup paperSize="9" scale="5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9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3.90625" style="195" customWidth="1"/>
    <col min="3" max="3" width="22.7265625" style="196" customWidth="1"/>
    <col min="4" max="4" width="12.7265625" style="195" customWidth="1"/>
    <col min="5" max="5" width="14.36328125" style="195" customWidth="1"/>
    <col min="6" max="6" width="14.7265625" style="195" customWidth="1"/>
    <col min="7" max="7" width="14.08984375" style="195" customWidth="1"/>
    <col min="8" max="8" width="14.7265625" style="195" customWidth="1"/>
    <col min="9" max="9" width="12.7265625" style="195" customWidth="1"/>
    <col min="10" max="10" width="15" style="195" customWidth="1"/>
    <col min="11" max="11" width="0.54296875" style="195" customWidth="1"/>
    <col min="12" max="16384" width="8.453125" style="195"/>
  </cols>
  <sheetData>
    <row r="1" spans="1:11" ht="8.15" customHeight="1"/>
    <row r="2" spans="1:11" ht="15" customHeight="1">
      <c r="A2" s="310" t="s">
        <v>411</v>
      </c>
      <c r="B2" s="197"/>
      <c r="C2" s="198"/>
    </row>
    <row r="3" spans="1:11" ht="15.5" customHeight="1">
      <c r="A3" s="500" t="s">
        <v>413</v>
      </c>
      <c r="B3" s="199"/>
      <c r="C3" s="200"/>
    </row>
    <row r="4" spans="1:11" ht="16" thickBot="1">
      <c r="A4" s="502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125</v>
      </c>
      <c r="E6" s="347" t="s">
        <v>126</v>
      </c>
      <c r="F6" s="347" t="s">
        <v>127</v>
      </c>
      <c r="G6" s="347" t="s">
        <v>128</v>
      </c>
      <c r="H6" s="347" t="s">
        <v>129</v>
      </c>
      <c r="I6" s="347" t="s">
        <v>87</v>
      </c>
      <c r="J6" s="347" t="s">
        <v>130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50" t="s">
        <v>131</v>
      </c>
      <c r="E7" s="350" t="s">
        <v>132</v>
      </c>
      <c r="F7" s="347" t="s">
        <v>133</v>
      </c>
      <c r="G7" s="350" t="s">
        <v>134</v>
      </c>
      <c r="H7" s="347" t="s">
        <v>276</v>
      </c>
      <c r="I7" s="350" t="s">
        <v>135</v>
      </c>
      <c r="J7" s="350" t="s">
        <v>136</v>
      </c>
      <c r="K7" s="435"/>
    </row>
    <row r="8" spans="1:11" s="201" customFormat="1" ht="15" customHeight="1">
      <c r="A8" s="351"/>
      <c r="B8" s="351"/>
      <c r="C8" s="352"/>
      <c r="D8" s="353"/>
      <c r="E8" s="350"/>
      <c r="F8" s="350" t="s">
        <v>275</v>
      </c>
      <c r="G8" s="347"/>
      <c r="H8" s="347" t="s">
        <v>277</v>
      </c>
      <c r="I8" s="354"/>
      <c r="J8" s="354"/>
      <c r="K8" s="436"/>
    </row>
    <row r="9" spans="1:11" s="201" customFormat="1" ht="15" customHeight="1">
      <c r="A9" s="351"/>
      <c r="B9" s="351"/>
      <c r="C9" s="352"/>
      <c r="D9" s="353"/>
      <c r="E9" s="350"/>
      <c r="F9" s="353"/>
      <c r="G9" s="347"/>
      <c r="H9" s="350" t="s">
        <v>278</v>
      </c>
      <c r="I9" s="354"/>
      <c r="J9" s="354"/>
      <c r="K9" s="436"/>
    </row>
    <row r="10" spans="1:11" s="201" customFormat="1" ht="8.15" customHeight="1" thickBot="1">
      <c r="A10" s="439" t="s">
        <v>32</v>
      </c>
      <c r="B10" s="439"/>
      <c r="C10" s="440"/>
      <c r="D10" s="441"/>
      <c r="E10" s="441"/>
      <c r="F10" s="441"/>
      <c r="G10" s="441"/>
      <c r="H10" s="441"/>
      <c r="I10" s="441"/>
      <c r="J10" s="441"/>
      <c r="K10" s="433"/>
    </row>
    <row r="11" spans="1:11" ht="8.15" customHeight="1">
      <c r="A11" s="203"/>
      <c r="B11" s="203"/>
      <c r="C11" s="53"/>
      <c r="D11" s="204"/>
      <c r="E11" s="204"/>
      <c r="F11" s="204"/>
      <c r="G11" s="204"/>
      <c r="H11" s="204"/>
      <c r="I11" s="204"/>
      <c r="J11" s="205"/>
      <c r="K11" s="433"/>
    </row>
    <row r="12" spans="1:11" ht="15" customHeight="1">
      <c r="A12" s="203" t="s">
        <v>313</v>
      </c>
      <c r="B12" s="203"/>
      <c r="C12" s="2">
        <v>2018</v>
      </c>
      <c r="D12" s="204">
        <v>0</v>
      </c>
      <c r="E12" s="204">
        <v>0</v>
      </c>
      <c r="F12" s="204">
        <v>9</v>
      </c>
      <c r="G12" s="204">
        <v>0</v>
      </c>
      <c r="H12" s="204">
        <v>0</v>
      </c>
      <c r="I12" s="204">
        <v>0</v>
      </c>
      <c r="J12" s="205">
        <v>0</v>
      </c>
    </row>
    <row r="13" spans="1:11" ht="15" customHeight="1">
      <c r="A13" s="203"/>
      <c r="B13" s="203"/>
      <c r="C13" s="2">
        <v>2019</v>
      </c>
      <c r="D13" s="204">
        <v>0</v>
      </c>
      <c r="E13" s="204">
        <v>0</v>
      </c>
      <c r="F13" s="204">
        <v>13</v>
      </c>
      <c r="G13" s="204">
        <v>0</v>
      </c>
      <c r="H13" s="204">
        <v>0</v>
      </c>
      <c r="I13" s="204">
        <v>0</v>
      </c>
      <c r="J13" s="205">
        <v>0</v>
      </c>
    </row>
    <row r="14" spans="1:11" ht="15" customHeight="1">
      <c r="A14" s="203"/>
      <c r="B14" s="203"/>
      <c r="C14" s="2">
        <v>2020</v>
      </c>
      <c r="D14" s="204">
        <v>1</v>
      </c>
      <c r="E14" s="204">
        <v>0</v>
      </c>
      <c r="F14" s="204">
        <v>9</v>
      </c>
      <c r="G14" s="204">
        <v>0</v>
      </c>
      <c r="H14" s="204">
        <v>0</v>
      </c>
      <c r="I14" s="204">
        <v>2</v>
      </c>
      <c r="J14" s="205">
        <v>0</v>
      </c>
    </row>
    <row r="15" spans="1:11" ht="8.15" customHeight="1">
      <c r="A15" s="203"/>
      <c r="B15" s="203"/>
      <c r="C15" s="2"/>
      <c r="D15" s="204"/>
      <c r="E15" s="204"/>
      <c r="F15" s="204"/>
      <c r="G15" s="204"/>
      <c r="H15" s="204"/>
      <c r="I15" s="204"/>
      <c r="J15" s="205"/>
    </row>
    <row r="16" spans="1:11" ht="15" customHeight="1">
      <c r="A16" s="203" t="s">
        <v>314</v>
      </c>
      <c r="B16" s="203"/>
      <c r="C16" s="2">
        <v>2018</v>
      </c>
      <c r="D16" s="204">
        <v>0</v>
      </c>
      <c r="E16" s="204">
        <v>0</v>
      </c>
      <c r="F16" s="204">
        <v>6</v>
      </c>
      <c r="G16" s="204">
        <v>0</v>
      </c>
      <c r="H16" s="204">
        <v>0</v>
      </c>
      <c r="I16" s="204">
        <v>0</v>
      </c>
      <c r="J16" s="204">
        <v>0</v>
      </c>
    </row>
    <row r="17" spans="1:10" ht="15" customHeight="1">
      <c r="A17" s="203"/>
      <c r="B17" s="203"/>
      <c r="C17" s="2">
        <v>2019</v>
      </c>
      <c r="D17" s="204">
        <v>0</v>
      </c>
      <c r="E17" s="204">
        <v>0</v>
      </c>
      <c r="F17" s="204">
        <v>6</v>
      </c>
      <c r="G17" s="204">
        <v>0</v>
      </c>
      <c r="H17" s="204">
        <v>0</v>
      </c>
      <c r="I17" s="204">
        <v>0</v>
      </c>
      <c r="J17" s="205">
        <v>0</v>
      </c>
    </row>
    <row r="18" spans="1:10" ht="15" customHeight="1">
      <c r="A18" s="203"/>
      <c r="B18" s="203"/>
      <c r="C18" s="2">
        <v>2020</v>
      </c>
      <c r="D18" s="204">
        <v>0</v>
      </c>
      <c r="E18" s="204">
        <v>0</v>
      </c>
      <c r="F18" s="204">
        <v>6</v>
      </c>
      <c r="G18" s="204">
        <v>0</v>
      </c>
      <c r="H18" s="204">
        <v>0</v>
      </c>
      <c r="I18" s="204">
        <v>1</v>
      </c>
      <c r="J18" s="205">
        <v>0</v>
      </c>
    </row>
    <row r="19" spans="1:10" ht="8.15" customHeight="1">
      <c r="A19" s="203"/>
      <c r="B19" s="203"/>
      <c r="C19" s="2"/>
      <c r="D19" s="204"/>
      <c r="E19" s="204"/>
      <c r="F19" s="204"/>
      <c r="G19" s="204"/>
      <c r="H19" s="204"/>
      <c r="I19" s="204"/>
      <c r="J19" s="205"/>
    </row>
    <row r="20" spans="1:10" ht="15" customHeight="1">
      <c r="A20" s="203" t="s">
        <v>315</v>
      </c>
      <c r="B20" s="203"/>
      <c r="C20" s="2">
        <v>2018</v>
      </c>
      <c r="D20" s="204">
        <v>0</v>
      </c>
      <c r="E20" s="204">
        <v>0</v>
      </c>
      <c r="F20" s="204">
        <v>8</v>
      </c>
      <c r="G20" s="204">
        <v>0</v>
      </c>
      <c r="H20" s="204">
        <v>0</v>
      </c>
      <c r="I20" s="204">
        <v>2</v>
      </c>
      <c r="J20" s="205">
        <v>0</v>
      </c>
    </row>
    <row r="21" spans="1:10" ht="15" customHeight="1">
      <c r="A21" s="203"/>
      <c r="B21" s="203"/>
      <c r="C21" s="2">
        <v>2019</v>
      </c>
      <c r="D21" s="204">
        <v>0</v>
      </c>
      <c r="E21" s="204">
        <v>0</v>
      </c>
      <c r="F21" s="204">
        <v>9</v>
      </c>
      <c r="G21" s="204">
        <v>1</v>
      </c>
      <c r="H21" s="204">
        <v>0</v>
      </c>
      <c r="I21" s="204">
        <v>0</v>
      </c>
      <c r="J21" s="205">
        <v>0</v>
      </c>
    </row>
    <row r="22" spans="1:10" ht="15" customHeight="1">
      <c r="A22" s="203"/>
      <c r="B22" s="203"/>
      <c r="C22" s="2">
        <v>2020</v>
      </c>
      <c r="D22" s="76">
        <v>0</v>
      </c>
      <c r="E22" s="76">
        <v>0</v>
      </c>
      <c r="F22" s="76">
        <v>9</v>
      </c>
      <c r="G22" s="76">
        <v>0</v>
      </c>
      <c r="H22" s="76">
        <v>0</v>
      </c>
      <c r="I22" s="76">
        <v>0</v>
      </c>
      <c r="J22" s="236">
        <v>0</v>
      </c>
    </row>
    <row r="23" spans="1:10" ht="8.15" customHeight="1">
      <c r="A23" s="228"/>
      <c r="B23" s="229"/>
      <c r="C23" s="2"/>
      <c r="D23" s="204"/>
      <c r="E23" s="204"/>
      <c r="F23" s="204"/>
      <c r="G23" s="204"/>
      <c r="H23" s="204"/>
      <c r="I23" s="204"/>
      <c r="J23" s="205"/>
    </row>
    <row r="24" spans="1:10" ht="15" customHeight="1">
      <c r="A24" s="203" t="s">
        <v>316</v>
      </c>
      <c r="B24" s="203"/>
      <c r="C24" s="2">
        <v>2018</v>
      </c>
      <c r="D24" s="204">
        <v>0</v>
      </c>
      <c r="E24" s="204">
        <v>0</v>
      </c>
      <c r="F24" s="204">
        <v>5</v>
      </c>
      <c r="G24" s="204">
        <v>0</v>
      </c>
      <c r="H24" s="204">
        <v>0</v>
      </c>
      <c r="I24" s="204">
        <v>0</v>
      </c>
      <c r="J24" s="205">
        <v>0</v>
      </c>
    </row>
    <row r="25" spans="1:10" ht="15" customHeight="1">
      <c r="A25" s="203"/>
      <c r="B25" s="203"/>
      <c r="C25" s="2">
        <v>2019</v>
      </c>
      <c r="D25" s="204">
        <v>0</v>
      </c>
      <c r="E25" s="204">
        <v>0</v>
      </c>
      <c r="F25" s="204">
        <v>1</v>
      </c>
      <c r="G25" s="204">
        <v>0</v>
      </c>
      <c r="H25" s="204">
        <v>0</v>
      </c>
      <c r="I25" s="204">
        <v>0</v>
      </c>
      <c r="J25" s="205">
        <v>0</v>
      </c>
    </row>
    <row r="26" spans="1:10" ht="15" customHeight="1">
      <c r="A26" s="203"/>
      <c r="B26" s="203"/>
      <c r="C26" s="2">
        <v>2020</v>
      </c>
      <c r="D26" s="204">
        <v>0</v>
      </c>
      <c r="E26" s="204">
        <v>0</v>
      </c>
      <c r="F26" s="204">
        <v>4</v>
      </c>
      <c r="G26" s="204">
        <v>0</v>
      </c>
      <c r="H26" s="204">
        <v>0</v>
      </c>
      <c r="I26" s="204">
        <v>0</v>
      </c>
      <c r="J26" s="204">
        <v>0</v>
      </c>
    </row>
    <row r="27" spans="1:10" ht="8.15" customHeight="1">
      <c r="A27" s="206"/>
      <c r="B27" s="206"/>
      <c r="C27" s="2"/>
      <c r="D27" s="204"/>
      <c r="E27" s="204"/>
      <c r="F27" s="204"/>
      <c r="G27" s="204"/>
      <c r="H27" s="204"/>
      <c r="I27" s="204"/>
      <c r="J27" s="204"/>
    </row>
    <row r="28" spans="1:10" ht="15" customHeight="1">
      <c r="A28" s="203" t="s">
        <v>317</v>
      </c>
      <c r="B28" s="203"/>
      <c r="C28" s="2">
        <v>2018</v>
      </c>
      <c r="D28" s="204">
        <v>0</v>
      </c>
      <c r="E28" s="204">
        <v>0</v>
      </c>
      <c r="F28" s="204">
        <v>6</v>
      </c>
      <c r="G28" s="204">
        <v>0</v>
      </c>
      <c r="H28" s="204">
        <v>0</v>
      </c>
      <c r="I28" s="204">
        <v>0</v>
      </c>
      <c r="J28" s="204">
        <v>0</v>
      </c>
    </row>
    <row r="29" spans="1:10" ht="15" customHeight="1">
      <c r="A29" s="203"/>
      <c r="B29" s="203"/>
      <c r="C29" s="2">
        <v>2019</v>
      </c>
      <c r="D29" s="204">
        <v>0</v>
      </c>
      <c r="E29" s="204">
        <v>0</v>
      </c>
      <c r="F29" s="204">
        <v>7</v>
      </c>
      <c r="G29" s="204">
        <v>1</v>
      </c>
      <c r="H29" s="204">
        <v>0</v>
      </c>
      <c r="I29" s="204">
        <v>0</v>
      </c>
      <c r="J29" s="205">
        <v>0</v>
      </c>
    </row>
    <row r="30" spans="1:10" ht="15" customHeight="1">
      <c r="A30" s="203"/>
      <c r="B30" s="203"/>
      <c r="C30" s="2">
        <v>2020</v>
      </c>
      <c r="D30" s="204">
        <v>0</v>
      </c>
      <c r="E30" s="204">
        <v>0</v>
      </c>
      <c r="F30" s="204">
        <v>3</v>
      </c>
      <c r="G30" s="204">
        <v>0</v>
      </c>
      <c r="H30" s="204">
        <v>0</v>
      </c>
      <c r="I30" s="204">
        <v>0</v>
      </c>
      <c r="J30" s="205">
        <v>0</v>
      </c>
    </row>
    <row r="31" spans="1:10" ht="8.15" customHeight="1">
      <c r="A31" s="203"/>
      <c r="B31" s="203"/>
      <c r="C31" s="2"/>
      <c r="D31" s="204"/>
      <c r="E31" s="204"/>
      <c r="F31" s="204"/>
      <c r="G31" s="204"/>
      <c r="H31" s="204"/>
      <c r="I31" s="204"/>
      <c r="J31" s="205"/>
    </row>
    <row r="32" spans="1:10" ht="15" customHeight="1">
      <c r="A32" s="203" t="s">
        <v>318</v>
      </c>
      <c r="B32" s="203"/>
      <c r="C32" s="2">
        <v>2018</v>
      </c>
      <c r="D32" s="204">
        <v>0</v>
      </c>
      <c r="E32" s="204">
        <v>0</v>
      </c>
      <c r="F32" s="204">
        <v>5</v>
      </c>
      <c r="G32" s="204">
        <v>0</v>
      </c>
      <c r="H32" s="204">
        <v>1</v>
      </c>
      <c r="I32" s="204">
        <v>0</v>
      </c>
      <c r="J32" s="205">
        <v>0</v>
      </c>
    </row>
    <row r="33" spans="1:10" ht="15" customHeight="1">
      <c r="A33" s="203"/>
      <c r="B33" s="203"/>
      <c r="C33" s="2">
        <v>2019</v>
      </c>
      <c r="D33" s="204">
        <v>0</v>
      </c>
      <c r="E33" s="204">
        <v>1</v>
      </c>
      <c r="F33" s="204">
        <v>4</v>
      </c>
      <c r="G33" s="204">
        <v>0</v>
      </c>
      <c r="H33" s="204">
        <v>0</v>
      </c>
      <c r="I33" s="204">
        <v>0</v>
      </c>
      <c r="J33" s="205">
        <v>1</v>
      </c>
    </row>
    <row r="34" spans="1:10" ht="15" customHeight="1">
      <c r="A34" s="203"/>
      <c r="B34" s="203"/>
      <c r="C34" s="2">
        <v>2020</v>
      </c>
      <c r="D34" s="204">
        <v>0</v>
      </c>
      <c r="E34" s="204">
        <v>0</v>
      </c>
      <c r="F34" s="204">
        <v>3</v>
      </c>
      <c r="G34" s="204">
        <v>0</v>
      </c>
      <c r="H34" s="204">
        <v>0</v>
      </c>
      <c r="I34" s="204">
        <v>0</v>
      </c>
      <c r="J34" s="205">
        <v>0</v>
      </c>
    </row>
    <row r="35" spans="1:10" ht="8.15" customHeight="1">
      <c r="A35" s="203"/>
      <c r="B35" s="203"/>
      <c r="C35" s="2"/>
      <c r="D35" s="204"/>
      <c r="E35" s="204"/>
      <c r="F35" s="204"/>
      <c r="G35" s="204"/>
      <c r="H35" s="204"/>
      <c r="I35" s="204"/>
      <c r="J35" s="205"/>
    </row>
    <row r="36" spans="1:10" ht="15" customHeight="1">
      <c r="A36" s="203" t="s">
        <v>319</v>
      </c>
      <c r="B36" s="203"/>
      <c r="C36" s="2">
        <v>2018</v>
      </c>
      <c r="D36" s="204">
        <v>0</v>
      </c>
      <c r="E36" s="204">
        <v>0</v>
      </c>
      <c r="F36" s="204">
        <v>3</v>
      </c>
      <c r="G36" s="204">
        <v>0</v>
      </c>
      <c r="H36" s="204">
        <v>0</v>
      </c>
      <c r="I36" s="204">
        <v>0</v>
      </c>
      <c r="J36" s="204">
        <v>0</v>
      </c>
    </row>
    <row r="37" spans="1:10" ht="15" customHeight="1">
      <c r="A37" s="203"/>
      <c r="B37" s="203"/>
      <c r="C37" s="2">
        <v>2019</v>
      </c>
      <c r="D37" s="204">
        <v>0</v>
      </c>
      <c r="E37" s="204">
        <v>0</v>
      </c>
      <c r="F37" s="204">
        <v>4</v>
      </c>
      <c r="G37" s="204">
        <v>0</v>
      </c>
      <c r="H37" s="204">
        <v>0</v>
      </c>
      <c r="I37" s="204">
        <v>0</v>
      </c>
      <c r="J37" s="205">
        <v>0</v>
      </c>
    </row>
    <row r="38" spans="1:10" ht="15" customHeight="1">
      <c r="A38" s="203"/>
      <c r="B38" s="203"/>
      <c r="C38" s="2">
        <v>2020</v>
      </c>
      <c r="D38" s="204">
        <v>0</v>
      </c>
      <c r="E38" s="204">
        <v>0</v>
      </c>
      <c r="F38" s="204">
        <v>5</v>
      </c>
      <c r="G38" s="204">
        <v>0</v>
      </c>
      <c r="H38" s="204">
        <v>0</v>
      </c>
      <c r="I38" s="204">
        <v>2</v>
      </c>
      <c r="J38" s="205">
        <v>0</v>
      </c>
    </row>
    <row r="39" spans="1:10" ht="8.15" customHeight="1">
      <c r="A39" s="203"/>
      <c r="B39" s="203"/>
      <c r="C39" s="2"/>
      <c r="D39" s="204"/>
      <c r="E39" s="204"/>
      <c r="F39" s="204"/>
      <c r="G39" s="204"/>
      <c r="H39" s="204"/>
      <c r="I39" s="204"/>
      <c r="J39" s="205"/>
    </row>
    <row r="40" spans="1:10" ht="15" customHeight="1">
      <c r="A40" s="203" t="s">
        <v>320</v>
      </c>
      <c r="B40" s="203"/>
      <c r="C40" s="2">
        <v>2018</v>
      </c>
      <c r="D40" s="204">
        <v>0</v>
      </c>
      <c r="E40" s="204">
        <v>0</v>
      </c>
      <c r="F40" s="204">
        <v>17</v>
      </c>
      <c r="G40" s="204">
        <v>1</v>
      </c>
      <c r="H40" s="204">
        <v>0</v>
      </c>
      <c r="I40" s="204">
        <v>0</v>
      </c>
      <c r="J40" s="205">
        <v>0</v>
      </c>
    </row>
    <row r="41" spans="1:10" ht="15" customHeight="1">
      <c r="A41" s="203"/>
      <c r="B41" s="203"/>
      <c r="C41" s="2">
        <v>2019</v>
      </c>
      <c r="D41" s="204">
        <v>0</v>
      </c>
      <c r="E41" s="204">
        <v>0</v>
      </c>
      <c r="F41" s="204">
        <v>13</v>
      </c>
      <c r="G41" s="204">
        <v>0</v>
      </c>
      <c r="H41" s="204">
        <v>0</v>
      </c>
      <c r="I41" s="204">
        <v>1</v>
      </c>
      <c r="J41" s="205">
        <v>0</v>
      </c>
    </row>
    <row r="42" spans="1:10" ht="15" customHeight="1">
      <c r="A42" s="203"/>
      <c r="B42" s="203"/>
      <c r="C42" s="2">
        <v>2020</v>
      </c>
      <c r="D42" s="204">
        <v>1</v>
      </c>
      <c r="E42" s="204">
        <v>0</v>
      </c>
      <c r="F42" s="204">
        <v>15</v>
      </c>
      <c r="G42" s="204">
        <v>0</v>
      </c>
      <c r="H42" s="204">
        <v>0</v>
      </c>
      <c r="I42" s="204">
        <v>1</v>
      </c>
      <c r="J42" s="205">
        <v>0</v>
      </c>
    </row>
    <row r="43" spans="1:10" ht="8.15" customHeight="1">
      <c r="A43" s="203"/>
      <c r="B43" s="203"/>
      <c r="C43" s="2"/>
      <c r="D43" s="204"/>
      <c r="E43" s="204"/>
      <c r="F43" s="204"/>
      <c r="G43" s="204"/>
      <c r="H43" s="204"/>
      <c r="I43" s="204"/>
      <c r="J43" s="205"/>
    </row>
    <row r="44" spans="1:10" ht="15" customHeight="1">
      <c r="A44" s="203" t="s">
        <v>321</v>
      </c>
      <c r="B44" s="203"/>
      <c r="C44" s="2">
        <v>2018</v>
      </c>
      <c r="D44" s="204">
        <v>0</v>
      </c>
      <c r="E44" s="204">
        <v>0</v>
      </c>
      <c r="F44" s="204">
        <v>5</v>
      </c>
      <c r="G44" s="204">
        <v>0</v>
      </c>
      <c r="H44" s="204">
        <v>0</v>
      </c>
      <c r="I44" s="204">
        <v>0</v>
      </c>
      <c r="J44" s="204">
        <v>0</v>
      </c>
    </row>
    <row r="45" spans="1:10" ht="15" customHeight="1">
      <c r="A45" s="203"/>
      <c r="B45" s="203"/>
      <c r="C45" s="2">
        <v>2019</v>
      </c>
      <c r="D45" s="204">
        <v>0</v>
      </c>
      <c r="E45" s="204">
        <v>1</v>
      </c>
      <c r="F45" s="204">
        <v>7</v>
      </c>
      <c r="G45" s="204">
        <v>0</v>
      </c>
      <c r="H45" s="204">
        <v>0</v>
      </c>
      <c r="I45" s="204">
        <v>0</v>
      </c>
      <c r="J45" s="205">
        <v>0</v>
      </c>
    </row>
    <row r="46" spans="1:10" ht="15" customHeight="1">
      <c r="A46" s="203"/>
      <c r="B46" s="203"/>
      <c r="C46" s="2">
        <v>2020</v>
      </c>
      <c r="D46" s="204">
        <v>0</v>
      </c>
      <c r="E46" s="204">
        <v>0</v>
      </c>
      <c r="F46" s="204">
        <v>4</v>
      </c>
      <c r="G46" s="204">
        <v>0</v>
      </c>
      <c r="H46" s="204">
        <v>0</v>
      </c>
      <c r="I46" s="204">
        <v>1</v>
      </c>
      <c r="J46" s="205">
        <v>0</v>
      </c>
    </row>
    <row r="47" spans="1:10" ht="8.15" customHeight="1">
      <c r="A47" s="203"/>
      <c r="B47" s="203"/>
      <c r="C47" s="2"/>
      <c r="D47" s="204"/>
      <c r="E47" s="204"/>
      <c r="F47" s="204"/>
      <c r="G47" s="204"/>
      <c r="H47" s="204"/>
      <c r="I47" s="204"/>
      <c r="J47" s="205"/>
    </row>
    <row r="48" spans="1:10" ht="15" customHeight="1">
      <c r="A48" s="203" t="s">
        <v>322</v>
      </c>
      <c r="B48" s="203"/>
      <c r="C48" s="2">
        <v>2018</v>
      </c>
      <c r="D48" s="204">
        <v>0</v>
      </c>
      <c r="E48" s="204">
        <v>0</v>
      </c>
      <c r="F48" s="204">
        <v>4</v>
      </c>
      <c r="G48" s="204">
        <v>1</v>
      </c>
      <c r="H48" s="204">
        <v>0</v>
      </c>
      <c r="I48" s="204">
        <v>0</v>
      </c>
      <c r="J48" s="205">
        <v>0</v>
      </c>
    </row>
    <row r="49" spans="1:10" ht="15" customHeight="1">
      <c r="A49" s="203"/>
      <c r="B49" s="203"/>
      <c r="C49" s="2">
        <v>2019</v>
      </c>
      <c r="D49" s="204">
        <v>0</v>
      </c>
      <c r="E49" s="204">
        <v>0</v>
      </c>
      <c r="F49" s="204">
        <v>4</v>
      </c>
      <c r="G49" s="204">
        <v>0</v>
      </c>
      <c r="H49" s="204">
        <v>0</v>
      </c>
      <c r="I49" s="204">
        <v>2</v>
      </c>
      <c r="J49" s="205">
        <v>0</v>
      </c>
    </row>
    <row r="50" spans="1:10" ht="15" customHeight="1">
      <c r="A50" s="203"/>
      <c r="B50" s="203"/>
      <c r="C50" s="2">
        <v>2020</v>
      </c>
      <c r="D50" s="204">
        <v>0</v>
      </c>
      <c r="E50" s="204">
        <v>0</v>
      </c>
      <c r="F50" s="204">
        <v>4</v>
      </c>
      <c r="G50" s="204">
        <v>1</v>
      </c>
      <c r="H50" s="204">
        <v>0</v>
      </c>
      <c r="I50" s="204">
        <v>0</v>
      </c>
      <c r="J50" s="205">
        <v>0</v>
      </c>
    </row>
    <row r="51" spans="1:10" ht="8.15" customHeight="1">
      <c r="A51" s="203"/>
      <c r="B51" s="203"/>
      <c r="C51" s="2"/>
      <c r="D51" s="204"/>
      <c r="E51" s="204"/>
      <c r="F51" s="204"/>
      <c r="G51" s="204"/>
      <c r="H51" s="204"/>
      <c r="I51" s="204"/>
      <c r="J51" s="205"/>
    </row>
    <row r="52" spans="1:10" ht="15" customHeight="1">
      <c r="A52" s="203" t="s">
        <v>323</v>
      </c>
      <c r="B52" s="203"/>
      <c r="C52" s="2">
        <v>2018</v>
      </c>
      <c r="D52" s="204">
        <v>0</v>
      </c>
      <c r="E52" s="204">
        <v>0</v>
      </c>
      <c r="F52" s="204">
        <v>1</v>
      </c>
      <c r="G52" s="204">
        <v>0</v>
      </c>
      <c r="H52" s="204">
        <v>0</v>
      </c>
      <c r="I52" s="204">
        <v>0</v>
      </c>
      <c r="J52" s="204">
        <v>0</v>
      </c>
    </row>
    <row r="53" spans="1:10" ht="15" customHeight="1">
      <c r="A53" s="203"/>
      <c r="B53" s="203"/>
      <c r="C53" s="2">
        <v>2019</v>
      </c>
      <c r="D53" s="204">
        <v>0</v>
      </c>
      <c r="E53" s="204">
        <v>0</v>
      </c>
      <c r="F53" s="204">
        <v>4</v>
      </c>
      <c r="G53" s="204">
        <v>0</v>
      </c>
      <c r="H53" s="204">
        <v>0</v>
      </c>
      <c r="I53" s="204">
        <v>0</v>
      </c>
      <c r="J53" s="205">
        <v>0</v>
      </c>
    </row>
    <row r="54" spans="1:10" ht="15" customHeight="1">
      <c r="A54" s="203"/>
      <c r="B54" s="203"/>
      <c r="C54" s="2">
        <v>2020</v>
      </c>
      <c r="D54" s="204">
        <v>0</v>
      </c>
      <c r="E54" s="204">
        <v>0</v>
      </c>
      <c r="F54" s="204">
        <v>3</v>
      </c>
      <c r="G54" s="204">
        <v>0</v>
      </c>
      <c r="H54" s="204">
        <v>0</v>
      </c>
      <c r="I54" s="204">
        <v>0</v>
      </c>
      <c r="J54" s="205">
        <v>0</v>
      </c>
    </row>
    <row r="55" spans="1:10" ht="8.15" customHeight="1">
      <c r="A55" s="203"/>
      <c r="B55" s="203"/>
      <c r="C55" s="2"/>
      <c r="D55" s="204"/>
      <c r="E55" s="204"/>
      <c r="F55" s="204"/>
      <c r="G55" s="204"/>
      <c r="H55" s="204"/>
      <c r="I55" s="204"/>
      <c r="J55" s="205"/>
    </row>
    <row r="56" spans="1:10" ht="15" customHeight="1">
      <c r="A56" s="203" t="s">
        <v>324</v>
      </c>
      <c r="B56" s="203"/>
      <c r="C56" s="2">
        <v>2018</v>
      </c>
      <c r="D56" s="204">
        <v>0</v>
      </c>
      <c r="E56" s="204">
        <v>0</v>
      </c>
      <c r="F56" s="204">
        <v>9</v>
      </c>
      <c r="G56" s="204">
        <v>0</v>
      </c>
      <c r="H56" s="204">
        <v>0</v>
      </c>
      <c r="I56" s="204">
        <v>0</v>
      </c>
      <c r="J56" s="205">
        <v>0</v>
      </c>
    </row>
    <row r="57" spans="1:10" ht="15" customHeight="1">
      <c r="A57" s="203"/>
      <c r="B57" s="203"/>
      <c r="C57" s="41">
        <v>2019</v>
      </c>
      <c r="D57" s="204">
        <v>0</v>
      </c>
      <c r="E57" s="204">
        <v>0</v>
      </c>
      <c r="F57" s="204">
        <v>7</v>
      </c>
      <c r="G57" s="204">
        <v>0</v>
      </c>
      <c r="H57" s="204">
        <v>0</v>
      </c>
      <c r="I57" s="204">
        <v>2</v>
      </c>
      <c r="J57" s="205">
        <v>0</v>
      </c>
    </row>
    <row r="58" spans="1:10" ht="15" customHeight="1">
      <c r="A58" s="203"/>
      <c r="B58" s="203"/>
      <c r="C58" s="41">
        <v>2020</v>
      </c>
      <c r="D58" s="204">
        <v>0</v>
      </c>
      <c r="E58" s="204">
        <v>0</v>
      </c>
      <c r="F58" s="204">
        <v>7</v>
      </c>
      <c r="G58" s="204">
        <v>1</v>
      </c>
      <c r="H58" s="204">
        <v>0</v>
      </c>
      <c r="I58" s="204">
        <v>2</v>
      </c>
      <c r="J58" s="205">
        <v>0</v>
      </c>
    </row>
    <row r="59" spans="1:10" ht="8.15" customHeight="1">
      <c r="A59" s="203"/>
      <c r="B59" s="203"/>
      <c r="C59" s="207"/>
      <c r="D59" s="204"/>
      <c r="E59" s="204"/>
      <c r="F59" s="204"/>
      <c r="G59" s="204"/>
      <c r="H59" s="204"/>
      <c r="I59" s="204"/>
      <c r="J59" s="205"/>
    </row>
    <row r="60" spans="1:10" ht="15" customHeight="1">
      <c r="A60" s="203" t="s">
        <v>325</v>
      </c>
      <c r="B60" s="203"/>
      <c r="C60" s="41">
        <v>2018</v>
      </c>
      <c r="D60" s="204">
        <v>0</v>
      </c>
      <c r="E60" s="204">
        <v>0</v>
      </c>
      <c r="F60" s="204">
        <v>2</v>
      </c>
      <c r="G60" s="204">
        <v>0</v>
      </c>
      <c r="H60" s="204">
        <v>0</v>
      </c>
      <c r="I60" s="204">
        <v>0</v>
      </c>
      <c r="J60" s="204">
        <v>0</v>
      </c>
    </row>
    <row r="61" spans="1:10" ht="15" customHeight="1">
      <c r="A61" s="203"/>
      <c r="B61" s="203"/>
      <c r="C61" s="2">
        <v>2019</v>
      </c>
      <c r="D61" s="204">
        <v>0</v>
      </c>
      <c r="E61" s="204">
        <v>0</v>
      </c>
      <c r="F61" s="204">
        <v>1</v>
      </c>
      <c r="G61" s="204">
        <v>0</v>
      </c>
      <c r="H61" s="204">
        <v>0</v>
      </c>
      <c r="I61" s="204">
        <v>0</v>
      </c>
      <c r="J61" s="205">
        <v>0</v>
      </c>
    </row>
    <row r="62" spans="1:10" ht="15" customHeight="1">
      <c r="A62" s="203"/>
      <c r="B62" s="203"/>
      <c r="C62" s="2">
        <v>2020</v>
      </c>
      <c r="D62" s="204">
        <v>0</v>
      </c>
      <c r="E62" s="204">
        <v>0</v>
      </c>
      <c r="F62" s="204">
        <v>9</v>
      </c>
      <c r="G62" s="204">
        <v>0</v>
      </c>
      <c r="H62" s="204">
        <v>0</v>
      </c>
      <c r="I62" s="204">
        <v>0</v>
      </c>
      <c r="J62" s="205">
        <v>0</v>
      </c>
    </row>
    <row r="63" spans="1:10" ht="8.15" customHeight="1">
      <c r="A63" s="203"/>
      <c r="B63" s="203"/>
      <c r="C63" s="2"/>
      <c r="D63" s="204"/>
      <c r="E63" s="204"/>
      <c r="F63" s="204"/>
      <c r="G63" s="204"/>
      <c r="H63" s="204"/>
      <c r="I63" s="204"/>
      <c r="J63" s="205"/>
    </row>
    <row r="64" spans="1:10" ht="15" customHeight="1">
      <c r="A64" s="203" t="s">
        <v>326</v>
      </c>
      <c r="B64" s="203"/>
      <c r="C64" s="41">
        <v>2018</v>
      </c>
      <c r="D64" s="204">
        <v>0</v>
      </c>
      <c r="E64" s="204">
        <v>0</v>
      </c>
      <c r="F64" s="204">
        <v>0</v>
      </c>
      <c r="G64" s="204">
        <v>0</v>
      </c>
      <c r="H64" s="204">
        <v>0</v>
      </c>
      <c r="I64" s="204">
        <v>0</v>
      </c>
      <c r="J64" s="205">
        <v>0</v>
      </c>
    </row>
    <row r="65" spans="1:11" s="210" customFormat="1" ht="15" customHeight="1">
      <c r="A65" s="203"/>
      <c r="B65" s="203"/>
      <c r="C65" s="2">
        <v>2019</v>
      </c>
      <c r="D65" s="204">
        <v>0</v>
      </c>
      <c r="E65" s="204">
        <v>0</v>
      </c>
      <c r="F65" s="204">
        <v>2</v>
      </c>
      <c r="G65" s="204">
        <v>0</v>
      </c>
      <c r="H65" s="204">
        <v>0</v>
      </c>
      <c r="I65" s="204">
        <v>0</v>
      </c>
      <c r="J65" s="204">
        <v>0</v>
      </c>
    </row>
    <row r="66" spans="1:11" s="210" customFormat="1" ht="15" customHeight="1">
      <c r="A66" s="203"/>
      <c r="B66" s="203"/>
      <c r="C66" s="2">
        <v>2020</v>
      </c>
      <c r="D66" s="76">
        <v>0</v>
      </c>
      <c r="E66" s="76">
        <v>0</v>
      </c>
      <c r="F66" s="76">
        <v>1</v>
      </c>
      <c r="G66" s="76">
        <v>0</v>
      </c>
      <c r="H66" s="76">
        <v>0</v>
      </c>
      <c r="I66" s="76">
        <v>0</v>
      </c>
      <c r="J66" s="76">
        <v>0</v>
      </c>
    </row>
    <row r="67" spans="1:11" s="210" customFormat="1" ht="8.15" customHeight="1">
      <c r="A67" s="476"/>
      <c r="B67" s="476"/>
      <c r="C67" s="477"/>
      <c r="D67" s="476"/>
      <c r="E67" s="478"/>
      <c r="F67" s="476"/>
      <c r="G67" s="476"/>
      <c r="H67" s="476"/>
      <c r="I67" s="476"/>
      <c r="J67" s="476"/>
    </row>
    <row r="68" spans="1:11" s="210" customFormat="1" ht="15" customHeight="1">
      <c r="C68" s="233"/>
      <c r="H68" s="211"/>
      <c r="I68" s="211"/>
      <c r="K68" s="17" t="s">
        <v>9</v>
      </c>
    </row>
    <row r="69" spans="1:11" ht="15" customHeight="1">
      <c r="H69" s="199"/>
      <c r="I69" s="199"/>
      <c r="K69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1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2.54296875" style="195" customWidth="1"/>
    <col min="3" max="3" width="21.08984375" style="196" customWidth="1"/>
    <col min="4" max="4" width="12.7265625" style="195" customWidth="1"/>
    <col min="5" max="5" width="15.26953125" style="195" customWidth="1"/>
    <col min="6" max="6" width="15.1796875" style="195" customWidth="1"/>
    <col min="7" max="7" width="17" style="195" customWidth="1"/>
    <col min="8" max="8" width="12.08984375" style="195" customWidth="1"/>
    <col min="9" max="9" width="11.81640625" style="195" customWidth="1"/>
    <col min="10" max="10" width="18.7265625" style="195" customWidth="1"/>
    <col min="11" max="11" width="0.54296875" style="195" customWidth="1"/>
    <col min="12" max="12" width="8.453125" style="195" hidden="1" customWidth="1"/>
    <col min="13" max="16384" width="8.453125" style="195"/>
  </cols>
  <sheetData>
    <row r="1" spans="1:11" ht="8.15" customHeight="1"/>
    <row r="2" spans="1:11" ht="16.5" customHeight="1">
      <c r="A2" s="310" t="s">
        <v>411</v>
      </c>
      <c r="B2" s="197"/>
      <c r="C2" s="198"/>
    </row>
    <row r="3" spans="1:11" ht="16.5" customHeight="1">
      <c r="A3" s="500" t="s">
        <v>412</v>
      </c>
      <c r="B3" s="199"/>
      <c r="C3" s="200"/>
      <c r="K3" s="433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137</v>
      </c>
      <c r="E6" s="347" t="s">
        <v>279</v>
      </c>
      <c r="F6" s="347" t="s">
        <v>138</v>
      </c>
      <c r="G6" s="347" t="s">
        <v>283</v>
      </c>
      <c r="H6" s="347" t="s">
        <v>127</v>
      </c>
      <c r="I6" s="347" t="s">
        <v>127</v>
      </c>
      <c r="J6" s="347" t="s">
        <v>139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50" t="s">
        <v>140</v>
      </c>
      <c r="E7" s="347" t="s">
        <v>253</v>
      </c>
      <c r="F7" s="347" t="s">
        <v>282</v>
      </c>
      <c r="G7" s="347" t="s">
        <v>141</v>
      </c>
      <c r="H7" s="347" t="s">
        <v>142</v>
      </c>
      <c r="I7" s="347" t="s">
        <v>143</v>
      </c>
      <c r="J7" s="347" t="s">
        <v>144</v>
      </c>
      <c r="K7" s="435"/>
    </row>
    <row r="8" spans="1:11" s="201" customFormat="1" ht="15" customHeight="1">
      <c r="A8" s="351"/>
      <c r="B8" s="351"/>
      <c r="C8" s="352"/>
      <c r="D8" s="350"/>
      <c r="E8" s="347" t="s">
        <v>145</v>
      </c>
      <c r="F8" s="350" t="s">
        <v>146</v>
      </c>
      <c r="G8" s="350" t="s">
        <v>284</v>
      </c>
      <c r="H8" s="350" t="s">
        <v>285</v>
      </c>
      <c r="I8" s="350" t="s">
        <v>147</v>
      </c>
      <c r="J8" s="347" t="s">
        <v>148</v>
      </c>
      <c r="K8" s="436"/>
    </row>
    <row r="9" spans="1:11" s="201" customFormat="1" ht="15" customHeight="1">
      <c r="A9" s="351"/>
      <c r="B9" s="351"/>
      <c r="C9" s="352"/>
      <c r="D9" s="350"/>
      <c r="E9" s="350" t="s">
        <v>149</v>
      </c>
      <c r="F9" s="350"/>
      <c r="G9" s="350" t="s">
        <v>150</v>
      </c>
      <c r="H9" s="350" t="s">
        <v>151</v>
      </c>
      <c r="I9" s="350"/>
      <c r="J9" s="350" t="s">
        <v>152</v>
      </c>
      <c r="K9" s="436"/>
    </row>
    <row r="10" spans="1:11" s="201" customFormat="1" ht="15" customHeight="1">
      <c r="A10" s="351"/>
      <c r="B10" s="351"/>
      <c r="C10" s="352"/>
      <c r="D10" s="350"/>
      <c r="E10" s="350" t="s">
        <v>280</v>
      </c>
      <c r="F10" s="350"/>
      <c r="G10" s="350" t="s">
        <v>153</v>
      </c>
      <c r="H10" s="350"/>
      <c r="I10" s="354"/>
      <c r="J10" s="350" t="s">
        <v>286</v>
      </c>
      <c r="K10" s="436"/>
    </row>
    <row r="11" spans="1:11" s="201" customFormat="1" ht="15" customHeight="1">
      <c r="A11" s="351"/>
      <c r="B11" s="351"/>
      <c r="C11" s="352"/>
      <c r="D11" s="350"/>
      <c r="E11" s="350" t="s">
        <v>281</v>
      </c>
      <c r="F11" s="350"/>
      <c r="G11" s="347"/>
      <c r="H11" s="350"/>
      <c r="I11" s="354"/>
      <c r="J11" s="350" t="s">
        <v>151</v>
      </c>
      <c r="K11" s="436"/>
    </row>
    <row r="12" spans="1:11" s="201" customFormat="1" ht="8.15" customHeight="1" thickBot="1">
      <c r="A12" s="439" t="s">
        <v>32</v>
      </c>
      <c r="B12" s="439"/>
      <c r="C12" s="440"/>
      <c r="D12" s="441"/>
      <c r="E12" s="441"/>
      <c r="F12" s="441"/>
      <c r="G12" s="441"/>
      <c r="H12" s="441"/>
      <c r="I12" s="441"/>
      <c r="J12" s="441"/>
      <c r="K12" s="433"/>
    </row>
    <row r="13" spans="1:11" ht="8.15" customHeight="1">
      <c r="A13" s="211"/>
      <c r="B13" s="211"/>
      <c r="C13" s="212"/>
      <c r="D13" s="210"/>
      <c r="E13" s="210"/>
      <c r="F13" s="210"/>
      <c r="G13" s="210"/>
      <c r="H13" s="210"/>
      <c r="I13" s="210"/>
      <c r="J13" s="210"/>
      <c r="K13" s="433"/>
    </row>
    <row r="14" spans="1:11" ht="15" customHeight="1">
      <c r="A14" s="111" t="s">
        <v>299</v>
      </c>
      <c r="B14" s="111"/>
      <c r="C14" s="20">
        <v>2018</v>
      </c>
      <c r="D14" s="213">
        <f>SUM(D18,D22,D26,D30,D34,D38,D42,D46,D50,D54,D58,D62,D66,'58_samb_2 (2)'!D14,'58_samb_2 (2)'!D18,'58_samb_2 (2)'!D22,'58_samb_2 (2)'!D26,'58_samb_2 (2)'!D30,'58_samb_2 (2)'!D34,'58_samb_2 (2)'!D38,'58_samb_2 (2)'!D42,'58_samb_2 (2)'!D46,'58_samb_2 (2)'!D50,'58_samb_2 (2)'!D54,'58_samb_2 (2)'!D58,'58_samb_2 (2)'!D62,'58_samb_2 (2)'!D66)</f>
        <v>0</v>
      </c>
      <c r="E14" s="213">
        <f>SUM(E18,E22,E26,E30,E34,E38,E42,E46,E50,E54,E58,E62,E66,'58_samb_2 (2)'!E14,'58_samb_2 (2)'!E18,'58_samb_2 (2)'!E22,'58_samb_2 (2)'!E26,'58_samb_2 (2)'!E30,'58_samb_2 (2)'!E34,'58_samb_2 (2)'!E38,'58_samb_2 (2)'!E42,'58_samb_2 (2)'!E46,'58_samb_2 (2)'!E50,'58_samb_2 (2)'!E54,'58_samb_2 (2)'!E58,'58_samb_2 (2)'!E62,'58_samb_2 (2)'!E66)</f>
        <v>1</v>
      </c>
      <c r="F14" s="213">
        <f>SUM(F18,F22,F26,F30,F34,F38,F42,F46,F50,F54,F58,F62,F66,'58_samb_2 (2)'!F14,'58_samb_2 (2)'!F18,'58_samb_2 (2)'!F22,'58_samb_2 (2)'!F26,'58_samb_2 (2)'!F30,'58_samb_2 (2)'!F34,'58_samb_2 (2)'!F38,'58_samb_2 (2)'!F42,'58_samb_2 (2)'!F46,'58_samb_2 (2)'!F50,'58_samb_2 (2)'!F54,'58_samb_2 (2)'!F58,'58_samb_2 (2)'!F62,'58_samb_2 (2)'!F66)</f>
        <v>0</v>
      </c>
      <c r="G14" s="213">
        <f>SUM(G18,G22,G26,G30,G34,G38,G42,G46,G50,G54,G58,G62,G66,'58_samb_2 (2)'!G14,'58_samb_2 (2)'!G18,'58_samb_2 (2)'!G22,'58_samb_2 (2)'!G26,'58_samb_2 (2)'!G30,'58_samb_2 (2)'!G34,'58_samb_2 (2)'!G38,'58_samb_2 (2)'!G42,'58_samb_2 (2)'!G46,'58_samb_2 (2)'!G50,'58_samb_2 (2)'!G54,'58_samb_2 (2)'!G58,'58_samb_2 (2)'!G62,'58_samb_2 (2)'!G66)</f>
        <v>1</v>
      </c>
      <c r="H14" s="213">
        <f>SUM(H18,H22,H26,H30,H34,H38,H42,H46,H50,H54,H58,H62,H66,'58_samb_2 (2)'!H14,'58_samb_2 (2)'!H18,'58_samb_2 (2)'!H22,'58_samb_2 (2)'!H26,'58_samb_2 (2)'!H30,'58_samb_2 (2)'!H34,'58_samb_2 (2)'!H38,'58_samb_2 (2)'!H42,'58_samb_2 (2)'!H46,'58_samb_2 (2)'!H50,'58_samb_2 (2)'!H54,'58_samb_2 (2)'!H58,'58_samb_2 (2)'!H62,'58_samb_2 (2)'!H66)</f>
        <v>33</v>
      </c>
      <c r="I14" s="213">
        <f>SUM(I18,I22,I26,I30,I34,I38,I42,I46,I50,I54,I58,I62,I66,'58_samb_2 (2)'!I14,'58_samb_2 (2)'!I18,'58_samb_2 (2)'!I22,'58_samb_2 (2)'!I26,'58_samb_2 (2)'!I30,'58_samb_2 (2)'!I34,'58_samb_2 (2)'!I38,'58_samb_2 (2)'!I42,'58_samb_2 (2)'!I46,'58_samb_2 (2)'!I50,'58_samb_2 (2)'!I54,'58_samb_2 (2)'!I58,'58_samb_2 (2)'!I62,'58_samb_2 (2)'!I66)</f>
        <v>6</v>
      </c>
      <c r="J14" s="213">
        <f>SUM(J18,J22,J26,J30,J34,J38,J42,J46,J50,J54,J58,J62,J66,'58_samb_2 (2)'!J14,'58_samb_2 (2)'!J18,'58_samb_2 (2)'!J22,'58_samb_2 (2)'!J26,'58_samb_2 (2)'!J30,'58_samb_2 (2)'!J34,'58_samb_2 (2)'!J38,'58_samb_2 (2)'!J42,'58_samb_2 (2)'!J46,'58_samb_2 (2)'!J50,'58_samb_2 (2)'!J54,'58_samb_2 (2)'!J58,'58_samb_2 (2)'!J62,'58_samb_2 (2)'!J66)</f>
        <v>3</v>
      </c>
      <c r="K14" s="225"/>
    </row>
    <row r="15" spans="1:11" ht="15" customHeight="1">
      <c r="A15" s="111"/>
      <c r="B15" s="111"/>
      <c r="C15" s="20">
        <v>2019</v>
      </c>
      <c r="D15" s="213">
        <f>SUM(D19,D23,D27,D31,D35,D39,D43,D47,D51,D55,D59,D63,D67,'58_samb_2 (2)'!D15,'58_samb_2 (2)'!D19,'58_samb_2 (2)'!D23,'58_samb_2 (2)'!D27,'58_samb_2 (2)'!D31,'58_samb_2 (2)'!D35,'58_samb_2 (2)'!D39,'58_samb_2 (2)'!D43,'58_samb_2 (2)'!D47,'58_samb_2 (2)'!D51,'58_samb_2 (2)'!D55,'58_samb_2 (2)'!D59,'58_samb_2 (2)'!D63,'58_samb_2 (2)'!D67)</f>
        <v>0</v>
      </c>
      <c r="E15" s="213">
        <f>SUM(E19,E23,E27,E31,E35,E39,E43,E47,E51,E55,E59,E63,E67,'58_samb_2 (2)'!E15,'58_samb_2 (2)'!E19,'58_samb_2 (2)'!E23,'58_samb_2 (2)'!E27,'58_samb_2 (2)'!E31,'58_samb_2 (2)'!E35,'58_samb_2 (2)'!E39,'58_samb_2 (2)'!E43,'58_samb_2 (2)'!E47,'58_samb_2 (2)'!E51,'58_samb_2 (2)'!E55,'58_samb_2 (2)'!E59,'58_samb_2 (2)'!E63,'58_samb_2 (2)'!E67)</f>
        <v>1</v>
      </c>
      <c r="F15" s="213">
        <f>SUM(F19,F23,F27,F31,F35,F39,F43,F47,F51,F55,F59,F63,F67,'58_samb_2 (2)'!F15,'58_samb_2 (2)'!F19,'58_samb_2 (2)'!F23,'58_samb_2 (2)'!F27,'58_samb_2 (2)'!F31,'58_samb_2 (2)'!F35,'58_samb_2 (2)'!F39,'58_samb_2 (2)'!F43,'58_samb_2 (2)'!F47,'58_samb_2 (2)'!F51,'58_samb_2 (2)'!F55,'58_samb_2 (2)'!F59,'58_samb_2 (2)'!F63,'58_samb_2 (2)'!F67)</f>
        <v>0</v>
      </c>
      <c r="G15" s="213">
        <f>SUM(G19,G23,G27,G31,G35,G39,G43,G47,G51,G55,G59,G63,G67,'58_samb_2 (2)'!G15,'58_samb_2 (2)'!G19,'58_samb_2 (2)'!G23,'58_samb_2 (2)'!G27,'58_samb_2 (2)'!G31,'58_samb_2 (2)'!G35,'58_samb_2 (2)'!G39,'58_samb_2 (2)'!G43,'58_samb_2 (2)'!G47,'58_samb_2 (2)'!G51,'58_samb_2 (2)'!G55,'58_samb_2 (2)'!G59,'58_samb_2 (2)'!G63,'58_samb_2 (2)'!G67)</f>
        <v>0</v>
      </c>
      <c r="H15" s="213">
        <f>SUM(H19,H23,H27,H31,H35,H39,H43,H47,H51,H55,H59,H63,H67,'58_samb_2 (2)'!H15,'58_samb_2 (2)'!H19,'58_samb_2 (2)'!H23,'58_samb_2 (2)'!H27,'58_samb_2 (2)'!H31,'58_samb_2 (2)'!H35,'58_samb_2 (2)'!H39,'58_samb_2 (2)'!H43,'58_samb_2 (2)'!H47,'58_samb_2 (2)'!H51,'58_samb_2 (2)'!H55,'58_samb_2 (2)'!H59,'58_samb_2 (2)'!H63,'58_samb_2 (2)'!H67)</f>
        <v>10</v>
      </c>
      <c r="I15" s="213">
        <f>SUM(I19,I23,I27,I31,I35,I39,I43,I47,I51,I55,I59,I63,I67,'58_samb_2 (2)'!I15,'58_samb_2 (2)'!I19,'58_samb_2 (2)'!I23,'58_samb_2 (2)'!I27,'58_samb_2 (2)'!I31,'58_samb_2 (2)'!I35,'58_samb_2 (2)'!I39,'58_samb_2 (2)'!I43,'58_samb_2 (2)'!I47,'58_samb_2 (2)'!I51,'58_samb_2 (2)'!I55,'58_samb_2 (2)'!I59,'58_samb_2 (2)'!I63,'58_samb_2 (2)'!I67)</f>
        <v>9</v>
      </c>
      <c r="J15" s="213">
        <f>SUM(J19,J23,J27,J31,J35,J39,J43,J47,J51,J55,J59,J63,J67,'58_samb_2 (2)'!J15,'58_samb_2 (2)'!J19,'58_samb_2 (2)'!J23,'58_samb_2 (2)'!J27,'58_samb_2 (2)'!J31,'58_samb_2 (2)'!J35,'58_samb_2 (2)'!J39,'58_samb_2 (2)'!J43,'58_samb_2 (2)'!J47,'58_samb_2 (2)'!J51,'58_samb_2 (2)'!J55,'58_samb_2 (2)'!J59,'58_samb_2 (2)'!J63,'58_samb_2 (2)'!J67)</f>
        <v>4</v>
      </c>
      <c r="K15" s="225"/>
    </row>
    <row r="16" spans="1:11" ht="15" customHeight="1">
      <c r="A16" s="111"/>
      <c r="B16" s="111"/>
      <c r="C16" s="20">
        <v>2020</v>
      </c>
      <c r="D16" s="213">
        <f>SUM(D20,D24,D28,D32,D36,D40,D44,D48,D52,D56,D60,D64,D68,'58_samb_2 (2)'!D16,'58_samb_2 (2)'!D20,'58_samb_2 (2)'!D24,'58_samb_2 (2)'!D28,'58_samb_2 (2)'!D32,'58_samb_2 (2)'!D36,'58_samb_2 (2)'!D40,'58_samb_2 (2)'!D44,'58_samb_2 (2)'!D48,'58_samb_2 (2)'!D52,'58_samb_2 (2)'!D56,'58_samb_2 (2)'!D60,'58_samb_2 (2)'!D64,'58_samb_2 (2)'!D68)</f>
        <v>0</v>
      </c>
      <c r="E16" s="213">
        <f>SUM(E20,E24,E28,E32,E36,E40,E44,E48,E52,E56,E60,E64,E68,'58_samb_2 (2)'!E16,'58_samb_2 (2)'!E20,'58_samb_2 (2)'!E24,'58_samb_2 (2)'!E28,'58_samb_2 (2)'!E32,'58_samb_2 (2)'!E36,'58_samb_2 (2)'!E40,'58_samb_2 (2)'!E44,'58_samb_2 (2)'!E48,'58_samb_2 (2)'!E52,'58_samb_2 (2)'!E56,'58_samb_2 (2)'!E60,'58_samb_2 (2)'!E64,'58_samb_2 (2)'!E68)</f>
        <v>0</v>
      </c>
      <c r="F16" s="213">
        <f>SUM(F20,F24,F28,F32,F36,F40,F44,F48,F52,F56,F60,F64,F68,'58_samb_2 (2)'!F16,'58_samb_2 (2)'!F20,'58_samb_2 (2)'!F24,'58_samb_2 (2)'!F28,'58_samb_2 (2)'!F32,'58_samb_2 (2)'!F36,'58_samb_2 (2)'!F40,'58_samb_2 (2)'!F44,'58_samb_2 (2)'!F48,'58_samb_2 (2)'!F52,'58_samb_2 (2)'!F56,'58_samb_2 (2)'!F60,'58_samb_2 (2)'!F64,'58_samb_2 (2)'!F68)</f>
        <v>0</v>
      </c>
      <c r="G16" s="213">
        <f>SUM(G20,G24,G28,G32,G36,G40,G44,G48,G52,G56,G60,G64,G68,'58_samb_2 (2)'!G16,'58_samb_2 (2)'!G20,'58_samb_2 (2)'!G24,'58_samb_2 (2)'!G28,'58_samb_2 (2)'!G32,'58_samb_2 (2)'!G36,'58_samb_2 (2)'!G40,'58_samb_2 (2)'!G44,'58_samb_2 (2)'!G48,'58_samb_2 (2)'!G52,'58_samb_2 (2)'!G56,'58_samb_2 (2)'!G60,'58_samb_2 (2)'!G64,'58_samb_2 (2)'!G68)</f>
        <v>1</v>
      </c>
      <c r="H16" s="213">
        <f>SUM(H20,H24,H28,H32,H36,H40,H44,H48,H52,H56,H60,H64,H68,'58_samb_2 (2)'!H16,'58_samb_2 (2)'!H20,'58_samb_2 (2)'!H24,'58_samb_2 (2)'!H28,'58_samb_2 (2)'!H32,'58_samb_2 (2)'!H36,'58_samb_2 (2)'!H40,'58_samb_2 (2)'!H44,'58_samb_2 (2)'!H48,'58_samb_2 (2)'!H52,'58_samb_2 (2)'!H56,'58_samb_2 (2)'!H60,'58_samb_2 (2)'!H64,'58_samb_2 (2)'!H68)</f>
        <v>10</v>
      </c>
      <c r="I16" s="213">
        <f>SUM(I20,I24,I28,I32,I36,I40,I44,I48,I52,I56,I60,I64,I68,'58_samb_2 (2)'!I16,'58_samb_2 (2)'!I20,'58_samb_2 (2)'!I24,'58_samb_2 (2)'!I28,'58_samb_2 (2)'!I32,'58_samb_2 (2)'!I36,'58_samb_2 (2)'!I40,'58_samb_2 (2)'!I44,'58_samb_2 (2)'!I48,'58_samb_2 (2)'!I52,'58_samb_2 (2)'!I56,'58_samb_2 (2)'!I60,'58_samb_2 (2)'!I64,'58_samb_2 (2)'!I68)</f>
        <v>4</v>
      </c>
      <c r="J16" s="213">
        <f>SUM(J20,J24,J28,J32,J36,J40,J44,J48,J52,J56,J60,J64,J68,'58_samb_2 (2)'!J16,'58_samb_2 (2)'!J20,'58_samb_2 (2)'!J24,'58_samb_2 (2)'!J28,'58_samb_2 (2)'!J32,'58_samb_2 (2)'!J36,'58_samb_2 (2)'!J40,'58_samb_2 (2)'!J44,'58_samb_2 (2)'!J48,'58_samb_2 (2)'!J52,'58_samb_2 (2)'!J56,'58_samb_2 (2)'!J60,'58_samb_2 (2)'!J64,'58_samb_2 (2)'!J68)</f>
        <v>2</v>
      </c>
      <c r="K16" s="225"/>
    </row>
    <row r="17" spans="1:11" ht="8.15" customHeight="1">
      <c r="A17" s="206"/>
      <c r="B17" s="206"/>
      <c r="C17" s="2"/>
      <c r="D17" s="204"/>
      <c r="E17" s="204"/>
      <c r="F17" s="204"/>
      <c r="G17" s="204"/>
      <c r="H17" s="204"/>
      <c r="I17" s="204"/>
      <c r="J17" s="204"/>
      <c r="K17" s="225"/>
    </row>
    <row r="18" spans="1:11" ht="15" customHeight="1">
      <c r="A18" s="203" t="s">
        <v>300</v>
      </c>
      <c r="B18" s="203"/>
      <c r="C18" s="2">
        <v>2018</v>
      </c>
      <c r="D18" s="204">
        <v>0</v>
      </c>
      <c r="E18" s="204">
        <v>0</v>
      </c>
      <c r="F18" s="204">
        <v>0</v>
      </c>
      <c r="G18" s="204">
        <v>0</v>
      </c>
      <c r="H18" s="204">
        <v>7</v>
      </c>
      <c r="I18" s="204">
        <v>0</v>
      </c>
      <c r="J18" s="204">
        <v>0</v>
      </c>
      <c r="K18" s="226"/>
    </row>
    <row r="19" spans="1:11" ht="15" customHeight="1">
      <c r="A19" s="203"/>
      <c r="B19" s="203"/>
      <c r="C19" s="2">
        <v>2019</v>
      </c>
      <c r="D19" s="204">
        <v>0</v>
      </c>
      <c r="E19" s="204">
        <v>0</v>
      </c>
      <c r="F19" s="204">
        <v>0</v>
      </c>
      <c r="G19" s="204">
        <v>0</v>
      </c>
      <c r="H19" s="204">
        <v>1</v>
      </c>
      <c r="I19" s="204">
        <v>1</v>
      </c>
      <c r="J19" s="204">
        <v>1</v>
      </c>
      <c r="K19" s="226"/>
    </row>
    <row r="20" spans="1:11" ht="15" customHeight="1">
      <c r="A20" s="203"/>
      <c r="B20" s="203"/>
      <c r="C20" s="2">
        <v>2020</v>
      </c>
      <c r="D20" s="204">
        <v>0</v>
      </c>
      <c r="E20" s="204">
        <v>0</v>
      </c>
      <c r="F20" s="204">
        <v>0</v>
      </c>
      <c r="G20" s="204">
        <v>0</v>
      </c>
      <c r="H20" s="204">
        <v>0</v>
      </c>
      <c r="I20" s="204">
        <v>0</v>
      </c>
      <c r="J20" s="204">
        <v>0</v>
      </c>
      <c r="K20" s="226"/>
    </row>
    <row r="21" spans="1:11" ht="8.15" customHeight="1">
      <c r="A21" s="203"/>
      <c r="B21" s="203"/>
      <c r="C21" s="2"/>
      <c r="D21" s="204"/>
      <c r="E21" s="204"/>
      <c r="F21" s="204"/>
      <c r="G21" s="204"/>
      <c r="H21" s="204"/>
      <c r="I21" s="204"/>
      <c r="J21" s="204"/>
      <c r="K21" s="226"/>
    </row>
    <row r="22" spans="1:11" ht="15" customHeight="1">
      <c r="A22" s="203" t="s">
        <v>301</v>
      </c>
      <c r="B22" s="203"/>
      <c r="C22" s="2">
        <v>2018</v>
      </c>
      <c r="D22" s="204">
        <v>0</v>
      </c>
      <c r="E22" s="204">
        <v>0</v>
      </c>
      <c r="F22" s="204">
        <v>0</v>
      </c>
      <c r="G22" s="204">
        <v>0</v>
      </c>
      <c r="H22" s="204">
        <v>3</v>
      </c>
      <c r="I22" s="204">
        <v>0</v>
      </c>
      <c r="J22" s="204">
        <v>0</v>
      </c>
      <c r="K22" s="226"/>
    </row>
    <row r="23" spans="1:11" ht="15" customHeight="1">
      <c r="A23" s="203"/>
      <c r="B23" s="203"/>
      <c r="C23" s="2">
        <v>2019</v>
      </c>
      <c r="D23" s="204">
        <v>0</v>
      </c>
      <c r="E23" s="204">
        <v>0</v>
      </c>
      <c r="F23" s="204">
        <v>0</v>
      </c>
      <c r="G23" s="204">
        <v>0</v>
      </c>
      <c r="H23" s="204">
        <v>1</v>
      </c>
      <c r="I23" s="204">
        <v>0</v>
      </c>
      <c r="J23" s="204">
        <v>1</v>
      </c>
      <c r="K23" s="226"/>
    </row>
    <row r="24" spans="1:11" ht="15" customHeight="1">
      <c r="A24" s="203"/>
      <c r="B24" s="203"/>
      <c r="C24" s="2">
        <v>2020</v>
      </c>
      <c r="D24" s="204">
        <v>0</v>
      </c>
      <c r="E24" s="204">
        <v>0</v>
      </c>
      <c r="F24" s="204">
        <v>0</v>
      </c>
      <c r="G24" s="204">
        <v>1</v>
      </c>
      <c r="H24" s="204">
        <v>0</v>
      </c>
      <c r="I24" s="204">
        <v>0</v>
      </c>
      <c r="J24" s="204">
        <v>0</v>
      </c>
      <c r="K24" s="226"/>
    </row>
    <row r="25" spans="1:11" ht="8.15" customHeight="1">
      <c r="A25" s="203"/>
      <c r="B25" s="203"/>
      <c r="C25" s="2"/>
      <c r="D25" s="204"/>
      <c r="E25" s="204"/>
      <c r="F25" s="204"/>
      <c r="G25" s="204"/>
      <c r="H25" s="204"/>
      <c r="I25" s="204"/>
      <c r="J25" s="204"/>
      <c r="K25" s="226"/>
    </row>
    <row r="26" spans="1:11" ht="15" customHeight="1">
      <c r="A26" s="203" t="s">
        <v>302</v>
      </c>
      <c r="B26" s="203"/>
      <c r="C26" s="2">
        <v>2018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4">
        <v>0</v>
      </c>
      <c r="K26" s="226"/>
    </row>
    <row r="27" spans="1:11" ht="15" customHeight="1">
      <c r="A27" s="203"/>
      <c r="B27" s="203"/>
      <c r="C27" s="2">
        <v>2019</v>
      </c>
      <c r="D27" s="204">
        <v>0</v>
      </c>
      <c r="E27" s="204">
        <v>0</v>
      </c>
      <c r="F27" s="204">
        <v>0</v>
      </c>
      <c r="G27" s="204">
        <v>0</v>
      </c>
      <c r="H27" s="204">
        <v>1</v>
      </c>
      <c r="I27" s="204">
        <v>0</v>
      </c>
      <c r="J27" s="204">
        <v>0</v>
      </c>
      <c r="K27" s="226"/>
    </row>
    <row r="28" spans="1:11" ht="15" customHeight="1">
      <c r="A28" s="203"/>
      <c r="B28" s="203"/>
      <c r="C28" s="2">
        <v>2020</v>
      </c>
      <c r="D28" s="204">
        <v>0</v>
      </c>
      <c r="E28" s="204">
        <v>0</v>
      </c>
      <c r="F28" s="204">
        <v>0</v>
      </c>
      <c r="G28" s="204">
        <v>0</v>
      </c>
      <c r="H28" s="204">
        <v>1</v>
      </c>
      <c r="I28" s="204">
        <v>0</v>
      </c>
      <c r="J28" s="204">
        <v>0</v>
      </c>
      <c r="K28" s="226"/>
    </row>
    <row r="29" spans="1:11" ht="8.15" customHeight="1">
      <c r="A29" s="203"/>
      <c r="B29" s="203"/>
      <c r="C29" s="2"/>
      <c r="D29" s="204"/>
      <c r="E29" s="204"/>
      <c r="F29" s="204"/>
      <c r="G29" s="204"/>
      <c r="H29" s="204"/>
      <c r="I29" s="204"/>
      <c r="J29" s="204"/>
      <c r="K29" s="226"/>
    </row>
    <row r="30" spans="1:11" ht="15" customHeight="1">
      <c r="A30" s="203" t="s">
        <v>303</v>
      </c>
      <c r="B30" s="203"/>
      <c r="C30" s="2">
        <v>2018</v>
      </c>
      <c r="D30" s="204">
        <v>0</v>
      </c>
      <c r="E30" s="204">
        <v>0</v>
      </c>
      <c r="F30" s="204">
        <v>0</v>
      </c>
      <c r="G30" s="204">
        <v>0</v>
      </c>
      <c r="H30" s="204">
        <v>2</v>
      </c>
      <c r="I30" s="204">
        <v>0</v>
      </c>
      <c r="J30" s="204">
        <v>0</v>
      </c>
      <c r="K30" s="226"/>
    </row>
    <row r="31" spans="1:11" ht="15" customHeight="1">
      <c r="A31" s="203"/>
      <c r="B31" s="203"/>
      <c r="C31" s="2">
        <v>2019</v>
      </c>
      <c r="D31" s="204">
        <v>0</v>
      </c>
      <c r="E31" s="204">
        <v>0</v>
      </c>
      <c r="F31" s="204">
        <v>0</v>
      </c>
      <c r="G31" s="204">
        <v>0</v>
      </c>
      <c r="H31" s="204">
        <v>2</v>
      </c>
      <c r="I31" s="204">
        <v>2</v>
      </c>
      <c r="J31" s="204">
        <v>0</v>
      </c>
      <c r="K31" s="226"/>
    </row>
    <row r="32" spans="1:11" ht="15" customHeight="1">
      <c r="A32" s="203"/>
      <c r="B32" s="203"/>
      <c r="C32" s="2">
        <v>2020</v>
      </c>
      <c r="D32" s="204">
        <v>0</v>
      </c>
      <c r="E32" s="204">
        <v>0</v>
      </c>
      <c r="F32" s="204">
        <v>0</v>
      </c>
      <c r="G32" s="204">
        <v>0</v>
      </c>
      <c r="H32" s="204">
        <v>0</v>
      </c>
      <c r="I32" s="204">
        <v>1</v>
      </c>
      <c r="J32" s="204">
        <v>1</v>
      </c>
      <c r="K32" s="226"/>
    </row>
    <row r="33" spans="1:11" ht="8.15" customHeight="1">
      <c r="A33" s="203"/>
      <c r="B33" s="203"/>
      <c r="C33" s="2"/>
      <c r="D33" s="204"/>
      <c r="E33" s="204"/>
      <c r="F33" s="204"/>
      <c r="G33" s="204"/>
      <c r="H33" s="204"/>
      <c r="I33" s="204"/>
      <c r="J33" s="204"/>
      <c r="K33" s="226"/>
    </row>
    <row r="34" spans="1:11" ht="15" customHeight="1">
      <c r="A34" s="203" t="s">
        <v>304</v>
      </c>
      <c r="B34" s="203"/>
      <c r="C34" s="2">
        <v>2018</v>
      </c>
      <c r="D34" s="204">
        <v>0</v>
      </c>
      <c r="E34" s="204">
        <v>0</v>
      </c>
      <c r="F34" s="204">
        <v>0</v>
      </c>
      <c r="G34" s="204">
        <v>0</v>
      </c>
      <c r="H34" s="204">
        <v>0</v>
      </c>
      <c r="I34" s="204">
        <v>0</v>
      </c>
      <c r="J34" s="204">
        <v>1</v>
      </c>
      <c r="K34" s="226"/>
    </row>
    <row r="35" spans="1:11" ht="15" customHeight="1">
      <c r="A35" s="203"/>
      <c r="B35" s="203"/>
      <c r="C35" s="2">
        <v>2019</v>
      </c>
      <c r="D35" s="204">
        <v>0</v>
      </c>
      <c r="E35" s="204">
        <v>0</v>
      </c>
      <c r="F35" s="204">
        <v>0</v>
      </c>
      <c r="G35" s="204">
        <v>0</v>
      </c>
      <c r="H35" s="204">
        <v>0</v>
      </c>
      <c r="I35" s="204">
        <v>1</v>
      </c>
      <c r="J35" s="204">
        <v>0</v>
      </c>
      <c r="K35" s="226"/>
    </row>
    <row r="36" spans="1:11" ht="15" customHeight="1">
      <c r="A36" s="203"/>
      <c r="B36" s="203"/>
      <c r="C36" s="2">
        <v>2020</v>
      </c>
      <c r="D36" s="204">
        <v>0</v>
      </c>
      <c r="E36" s="204">
        <v>0</v>
      </c>
      <c r="F36" s="204">
        <v>0</v>
      </c>
      <c r="G36" s="204">
        <v>0</v>
      </c>
      <c r="H36" s="204">
        <v>1</v>
      </c>
      <c r="I36" s="204">
        <v>0</v>
      </c>
      <c r="J36" s="204">
        <v>0</v>
      </c>
      <c r="K36" s="226"/>
    </row>
    <row r="37" spans="1:11" ht="8.15" customHeight="1">
      <c r="A37" s="203"/>
      <c r="B37" s="203"/>
      <c r="C37" s="2"/>
      <c r="D37" s="204"/>
      <c r="E37" s="204"/>
      <c r="F37" s="204"/>
      <c r="G37" s="204"/>
      <c r="H37" s="204"/>
      <c r="I37" s="204"/>
      <c r="J37" s="204"/>
      <c r="K37" s="226"/>
    </row>
    <row r="38" spans="1:11" ht="15" customHeight="1">
      <c r="A38" s="203" t="s">
        <v>305</v>
      </c>
      <c r="B38" s="203"/>
      <c r="C38" s="2">
        <v>2018</v>
      </c>
      <c r="D38" s="204">
        <v>0</v>
      </c>
      <c r="E38" s="204">
        <v>0</v>
      </c>
      <c r="F38" s="204">
        <v>0</v>
      </c>
      <c r="G38" s="204">
        <v>0</v>
      </c>
      <c r="H38" s="204">
        <v>0</v>
      </c>
      <c r="I38" s="204">
        <v>0</v>
      </c>
      <c r="J38" s="204">
        <v>0</v>
      </c>
      <c r="K38" s="226"/>
    </row>
    <row r="39" spans="1:11" ht="15" customHeight="1">
      <c r="A39" s="203"/>
      <c r="B39" s="203"/>
      <c r="C39" s="2">
        <v>2019</v>
      </c>
      <c r="D39" s="204">
        <v>0</v>
      </c>
      <c r="E39" s="204">
        <v>0</v>
      </c>
      <c r="F39" s="204">
        <v>0</v>
      </c>
      <c r="G39" s="204">
        <v>0</v>
      </c>
      <c r="H39" s="204">
        <v>0</v>
      </c>
      <c r="I39" s="204">
        <v>0</v>
      </c>
      <c r="J39" s="204">
        <v>0</v>
      </c>
      <c r="K39" s="226"/>
    </row>
    <row r="40" spans="1:11" ht="15" customHeight="1">
      <c r="A40" s="203"/>
      <c r="B40" s="203"/>
      <c r="C40" s="2">
        <v>2020</v>
      </c>
      <c r="D40" s="204">
        <v>0</v>
      </c>
      <c r="E40" s="204">
        <v>0</v>
      </c>
      <c r="F40" s="204">
        <v>0</v>
      </c>
      <c r="G40" s="204">
        <v>0</v>
      </c>
      <c r="H40" s="204">
        <v>0</v>
      </c>
      <c r="I40" s="204">
        <v>0</v>
      </c>
      <c r="J40" s="204">
        <v>0</v>
      </c>
      <c r="K40" s="226"/>
    </row>
    <row r="41" spans="1:11" ht="8.15" customHeight="1">
      <c r="A41" s="203"/>
      <c r="B41" s="203"/>
      <c r="C41" s="2"/>
      <c r="D41" s="204"/>
      <c r="E41" s="204"/>
      <c r="F41" s="204"/>
      <c r="G41" s="204"/>
      <c r="H41" s="204"/>
      <c r="I41" s="204"/>
      <c r="J41" s="204"/>
      <c r="K41" s="226"/>
    </row>
    <row r="42" spans="1:11" ht="15" customHeight="1">
      <c r="A42" s="203" t="s">
        <v>306</v>
      </c>
      <c r="B42" s="203"/>
      <c r="C42" s="2">
        <v>2018</v>
      </c>
      <c r="D42" s="204">
        <v>0</v>
      </c>
      <c r="E42" s="204">
        <v>0</v>
      </c>
      <c r="F42" s="204">
        <v>0</v>
      </c>
      <c r="G42" s="204">
        <v>1</v>
      </c>
      <c r="H42" s="204">
        <v>8</v>
      </c>
      <c r="I42" s="204">
        <v>3</v>
      </c>
      <c r="J42" s="204">
        <v>1</v>
      </c>
      <c r="K42" s="226"/>
    </row>
    <row r="43" spans="1:11" ht="15" customHeight="1">
      <c r="A43" s="203"/>
      <c r="B43" s="203"/>
      <c r="C43" s="2">
        <v>2019</v>
      </c>
      <c r="D43" s="204">
        <v>0</v>
      </c>
      <c r="E43" s="204">
        <v>0</v>
      </c>
      <c r="F43" s="204">
        <v>0</v>
      </c>
      <c r="G43" s="204">
        <v>0</v>
      </c>
      <c r="H43" s="204">
        <v>3</v>
      </c>
      <c r="I43" s="204">
        <v>2</v>
      </c>
      <c r="J43" s="204">
        <v>2</v>
      </c>
      <c r="K43" s="226"/>
    </row>
    <row r="44" spans="1:11" ht="15" customHeight="1">
      <c r="A44" s="203"/>
      <c r="B44" s="203"/>
      <c r="C44" s="2">
        <v>2020</v>
      </c>
      <c r="D44" s="204">
        <v>0</v>
      </c>
      <c r="E44" s="204">
        <v>0</v>
      </c>
      <c r="F44" s="204">
        <v>0</v>
      </c>
      <c r="G44" s="204">
        <v>0</v>
      </c>
      <c r="H44" s="204">
        <v>4</v>
      </c>
      <c r="I44" s="204">
        <v>2</v>
      </c>
      <c r="J44" s="204">
        <v>1</v>
      </c>
      <c r="K44" s="226"/>
    </row>
    <row r="45" spans="1:11" ht="8.15" customHeight="1">
      <c r="A45" s="203"/>
      <c r="B45" s="203"/>
      <c r="C45" s="2"/>
      <c r="D45" s="204"/>
      <c r="E45" s="204"/>
      <c r="F45" s="204"/>
      <c r="G45" s="204"/>
      <c r="H45" s="204"/>
      <c r="I45" s="204"/>
      <c r="J45" s="204"/>
      <c r="K45" s="226"/>
    </row>
    <row r="46" spans="1:11" ht="15" customHeight="1">
      <c r="A46" s="203" t="s">
        <v>307</v>
      </c>
      <c r="B46" s="203"/>
      <c r="C46" s="2">
        <v>2018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4">
        <v>0</v>
      </c>
      <c r="K46" s="232"/>
    </row>
    <row r="47" spans="1:11" ht="15" customHeight="1">
      <c r="A47" s="203"/>
      <c r="B47" s="203"/>
      <c r="C47" s="2">
        <v>2019</v>
      </c>
      <c r="D47" s="204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4">
        <v>0</v>
      </c>
      <c r="K47" s="232"/>
    </row>
    <row r="48" spans="1:11" ht="15" customHeight="1">
      <c r="A48" s="203"/>
      <c r="B48" s="203"/>
      <c r="C48" s="2">
        <v>2020</v>
      </c>
      <c r="D48" s="204">
        <v>0</v>
      </c>
      <c r="E48" s="204">
        <v>0</v>
      </c>
      <c r="F48" s="204">
        <v>0</v>
      </c>
      <c r="G48" s="204">
        <v>0</v>
      </c>
      <c r="H48" s="204">
        <v>0</v>
      </c>
      <c r="I48" s="204">
        <v>0</v>
      </c>
      <c r="J48" s="204">
        <v>0</v>
      </c>
      <c r="K48" s="232"/>
    </row>
    <row r="49" spans="1:11" ht="8.15" customHeight="1">
      <c r="A49" s="203"/>
      <c r="B49" s="203"/>
      <c r="C49" s="2"/>
      <c r="D49" s="204"/>
      <c r="E49" s="204"/>
      <c r="F49" s="204"/>
      <c r="G49" s="204"/>
      <c r="H49" s="204"/>
      <c r="I49" s="204"/>
      <c r="J49" s="204"/>
      <c r="K49" s="232"/>
    </row>
    <row r="50" spans="1:11" ht="15" customHeight="1">
      <c r="A50" s="203" t="s">
        <v>308</v>
      </c>
      <c r="B50" s="203"/>
      <c r="C50" s="2">
        <v>2018</v>
      </c>
      <c r="D50" s="204">
        <v>0</v>
      </c>
      <c r="E50" s="204">
        <v>0</v>
      </c>
      <c r="F50" s="204">
        <v>0</v>
      </c>
      <c r="G50" s="204">
        <v>0</v>
      </c>
      <c r="H50" s="204">
        <v>0</v>
      </c>
      <c r="I50" s="204">
        <v>0</v>
      </c>
      <c r="J50" s="204">
        <v>0</v>
      </c>
      <c r="K50" s="226"/>
    </row>
    <row r="51" spans="1:11" ht="15" customHeight="1">
      <c r="A51" s="203"/>
      <c r="B51" s="203"/>
      <c r="C51" s="2">
        <v>2019</v>
      </c>
      <c r="D51" s="204">
        <v>0</v>
      </c>
      <c r="E51" s="204">
        <v>0</v>
      </c>
      <c r="F51" s="204">
        <v>0</v>
      </c>
      <c r="G51" s="204">
        <v>0</v>
      </c>
      <c r="H51" s="204">
        <v>0</v>
      </c>
      <c r="I51" s="204">
        <v>0</v>
      </c>
      <c r="J51" s="204">
        <v>0</v>
      </c>
      <c r="K51" s="226"/>
    </row>
    <row r="52" spans="1:11" ht="15" customHeight="1">
      <c r="A52" s="203"/>
      <c r="B52" s="203"/>
      <c r="C52" s="2">
        <v>2020</v>
      </c>
      <c r="D52" s="204">
        <v>0</v>
      </c>
      <c r="E52" s="204">
        <v>0</v>
      </c>
      <c r="F52" s="204">
        <v>0</v>
      </c>
      <c r="G52" s="204">
        <v>0</v>
      </c>
      <c r="H52" s="204">
        <v>0</v>
      </c>
      <c r="I52" s="204">
        <v>0</v>
      </c>
      <c r="J52" s="204">
        <v>0</v>
      </c>
      <c r="K52" s="226"/>
    </row>
    <row r="53" spans="1:11" ht="8.15" customHeight="1">
      <c r="A53" s="203"/>
      <c r="B53" s="203"/>
      <c r="C53" s="2"/>
      <c r="D53" s="204"/>
      <c r="E53" s="204"/>
      <c r="F53" s="204"/>
      <c r="G53" s="204"/>
      <c r="H53" s="204"/>
      <c r="I53" s="204"/>
      <c r="J53" s="204"/>
      <c r="K53" s="232"/>
    </row>
    <row r="54" spans="1:11" ht="15" customHeight="1">
      <c r="A54" s="203" t="s">
        <v>309</v>
      </c>
      <c r="B54" s="203"/>
      <c r="C54" s="2">
        <v>2018</v>
      </c>
      <c r="D54" s="204">
        <v>0</v>
      </c>
      <c r="E54" s="204">
        <v>0</v>
      </c>
      <c r="F54" s="204">
        <v>0</v>
      </c>
      <c r="G54" s="204">
        <v>0</v>
      </c>
      <c r="H54" s="204">
        <v>1</v>
      </c>
      <c r="I54" s="204">
        <v>1</v>
      </c>
      <c r="J54" s="204">
        <v>0</v>
      </c>
      <c r="K54" s="226"/>
    </row>
    <row r="55" spans="1:11" ht="15" customHeight="1">
      <c r="A55" s="203"/>
      <c r="B55" s="203"/>
      <c r="C55" s="2">
        <v>2019</v>
      </c>
      <c r="D55" s="204">
        <v>0</v>
      </c>
      <c r="E55" s="204">
        <v>1</v>
      </c>
      <c r="F55" s="204">
        <v>0</v>
      </c>
      <c r="G55" s="204">
        <v>0</v>
      </c>
      <c r="H55" s="204">
        <v>0</v>
      </c>
      <c r="I55" s="204">
        <v>0</v>
      </c>
      <c r="J55" s="204">
        <v>0</v>
      </c>
      <c r="K55" s="226"/>
    </row>
    <row r="56" spans="1:11" ht="15" customHeight="1">
      <c r="A56" s="203"/>
      <c r="B56" s="203"/>
      <c r="C56" s="2">
        <v>2020</v>
      </c>
      <c r="D56" s="204">
        <v>0</v>
      </c>
      <c r="E56" s="204">
        <v>0</v>
      </c>
      <c r="F56" s="204">
        <v>0</v>
      </c>
      <c r="G56" s="204">
        <v>0</v>
      </c>
      <c r="H56" s="204">
        <v>1</v>
      </c>
      <c r="I56" s="204">
        <v>0</v>
      </c>
      <c r="J56" s="204">
        <v>0</v>
      </c>
      <c r="K56" s="226"/>
    </row>
    <row r="57" spans="1:11" ht="8.15" customHeight="1">
      <c r="A57" s="203"/>
      <c r="B57" s="203"/>
      <c r="C57" s="2"/>
      <c r="D57" s="204"/>
      <c r="E57" s="204"/>
      <c r="F57" s="204"/>
      <c r="G57" s="204"/>
      <c r="H57" s="204"/>
      <c r="I57" s="204"/>
      <c r="J57" s="204"/>
      <c r="K57" s="226"/>
    </row>
    <row r="58" spans="1:11" ht="15" customHeight="1">
      <c r="A58" s="203" t="s">
        <v>310</v>
      </c>
      <c r="B58" s="203"/>
      <c r="C58" s="2">
        <v>2018</v>
      </c>
      <c r="D58" s="204">
        <v>0</v>
      </c>
      <c r="E58" s="204">
        <v>0</v>
      </c>
      <c r="F58" s="204">
        <v>0</v>
      </c>
      <c r="G58" s="204">
        <v>0</v>
      </c>
      <c r="H58" s="204">
        <v>1</v>
      </c>
      <c r="I58" s="204">
        <v>1</v>
      </c>
      <c r="J58" s="204">
        <v>1</v>
      </c>
      <c r="K58" s="232"/>
    </row>
    <row r="59" spans="1:11" ht="15" customHeight="1">
      <c r="A59" s="203"/>
      <c r="B59" s="203"/>
      <c r="C59" s="2">
        <v>2019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2</v>
      </c>
      <c r="J59" s="204">
        <v>0</v>
      </c>
      <c r="K59" s="232"/>
    </row>
    <row r="60" spans="1:11" s="210" customFormat="1" ht="15" customHeight="1">
      <c r="A60" s="203"/>
      <c r="B60" s="203"/>
      <c r="C60" s="2">
        <v>2020</v>
      </c>
      <c r="D60" s="204">
        <v>0</v>
      </c>
      <c r="E60" s="204">
        <v>0</v>
      </c>
      <c r="F60" s="204">
        <v>0</v>
      </c>
      <c r="G60" s="204">
        <v>0</v>
      </c>
      <c r="H60" s="204">
        <v>1</v>
      </c>
      <c r="I60" s="204">
        <v>0</v>
      </c>
      <c r="J60" s="204">
        <v>0</v>
      </c>
      <c r="K60" s="232"/>
    </row>
    <row r="61" spans="1:11" s="210" customFormat="1" ht="8.15" customHeight="1">
      <c r="A61" s="203"/>
      <c r="B61" s="203"/>
      <c r="C61" s="2"/>
      <c r="D61" s="204"/>
      <c r="E61" s="204"/>
      <c r="F61" s="204"/>
      <c r="G61" s="204"/>
      <c r="H61" s="204"/>
      <c r="I61" s="204"/>
      <c r="J61" s="204"/>
      <c r="K61" s="232"/>
    </row>
    <row r="62" spans="1:11" s="210" customFormat="1" ht="15" customHeight="1">
      <c r="A62" s="203" t="s">
        <v>311</v>
      </c>
      <c r="B62" s="203"/>
      <c r="C62" s="2">
        <v>2018</v>
      </c>
      <c r="D62" s="204">
        <v>0</v>
      </c>
      <c r="E62" s="204">
        <v>1</v>
      </c>
      <c r="F62" s="204">
        <v>0</v>
      </c>
      <c r="G62" s="204">
        <v>0</v>
      </c>
      <c r="H62" s="204">
        <v>3</v>
      </c>
      <c r="I62" s="204">
        <v>0</v>
      </c>
      <c r="J62" s="204">
        <v>0</v>
      </c>
      <c r="K62" s="226"/>
    </row>
    <row r="63" spans="1:11" s="210" customFormat="1" ht="15" customHeight="1">
      <c r="A63" s="203"/>
      <c r="B63" s="203"/>
      <c r="C63" s="41">
        <v>2019</v>
      </c>
      <c r="D63" s="204">
        <v>0</v>
      </c>
      <c r="E63" s="204">
        <v>0</v>
      </c>
      <c r="F63" s="204">
        <v>0</v>
      </c>
      <c r="G63" s="204">
        <v>0</v>
      </c>
      <c r="H63" s="204">
        <v>0</v>
      </c>
      <c r="I63" s="204">
        <v>0</v>
      </c>
      <c r="J63" s="204">
        <v>0</v>
      </c>
      <c r="K63" s="226"/>
    </row>
    <row r="64" spans="1:11" s="210" customFormat="1" ht="15" customHeight="1">
      <c r="A64" s="203"/>
      <c r="B64" s="203"/>
      <c r="C64" s="41">
        <v>2020</v>
      </c>
      <c r="D64" s="76">
        <v>0</v>
      </c>
      <c r="E64" s="76">
        <v>0</v>
      </c>
      <c r="F64" s="76">
        <v>0</v>
      </c>
      <c r="G64" s="76">
        <v>0</v>
      </c>
      <c r="H64" s="76">
        <v>1</v>
      </c>
      <c r="I64" s="76">
        <v>0</v>
      </c>
      <c r="J64" s="76">
        <v>0</v>
      </c>
      <c r="K64" s="226"/>
    </row>
    <row r="65" spans="1:11" s="210" customFormat="1" ht="8.15" customHeight="1">
      <c r="A65" s="211"/>
      <c r="B65" s="211"/>
      <c r="C65" s="207"/>
      <c r="D65" s="76"/>
      <c r="E65" s="76"/>
      <c r="F65" s="76"/>
      <c r="G65" s="76"/>
      <c r="H65" s="76"/>
      <c r="I65" s="76"/>
      <c r="J65" s="76"/>
    </row>
    <row r="66" spans="1:11" s="210" customFormat="1" ht="15" customHeight="1">
      <c r="A66" s="203" t="s">
        <v>312</v>
      </c>
      <c r="B66" s="203"/>
      <c r="C66" s="41">
        <v>2018</v>
      </c>
      <c r="D66" s="204">
        <v>0</v>
      </c>
      <c r="E66" s="204">
        <v>0</v>
      </c>
      <c r="F66" s="204">
        <v>0</v>
      </c>
      <c r="G66" s="204">
        <v>0</v>
      </c>
      <c r="H66" s="204">
        <v>3</v>
      </c>
      <c r="I66" s="204">
        <v>0</v>
      </c>
      <c r="J66" s="204">
        <v>0</v>
      </c>
      <c r="K66" s="225"/>
    </row>
    <row r="67" spans="1:11" s="210" customFormat="1" ht="15" customHeight="1">
      <c r="A67" s="203"/>
      <c r="B67" s="203"/>
      <c r="C67" s="2">
        <v>2019</v>
      </c>
      <c r="D67" s="204">
        <v>0</v>
      </c>
      <c r="E67" s="204">
        <v>0</v>
      </c>
      <c r="F67" s="204">
        <v>0</v>
      </c>
      <c r="G67" s="204">
        <v>0</v>
      </c>
      <c r="H67" s="204">
        <v>0</v>
      </c>
      <c r="I67" s="204">
        <v>0</v>
      </c>
      <c r="J67" s="204">
        <v>0</v>
      </c>
      <c r="K67" s="225"/>
    </row>
    <row r="68" spans="1:11" s="210" customFormat="1" ht="15" customHeight="1">
      <c r="A68" s="203"/>
      <c r="B68" s="203"/>
      <c r="C68" s="2">
        <v>2020</v>
      </c>
      <c r="D68" s="204">
        <v>0</v>
      </c>
      <c r="E68" s="204">
        <v>0</v>
      </c>
      <c r="F68" s="204">
        <v>0</v>
      </c>
      <c r="G68" s="204">
        <v>0</v>
      </c>
      <c r="H68" s="204">
        <v>1</v>
      </c>
      <c r="I68" s="204">
        <v>0</v>
      </c>
      <c r="J68" s="204">
        <v>0</v>
      </c>
      <c r="K68" s="225"/>
    </row>
    <row r="69" spans="1:11" s="210" customFormat="1" ht="8.15" customHeight="1">
      <c r="A69" s="476"/>
      <c r="B69" s="476"/>
      <c r="C69" s="477"/>
      <c r="D69" s="476"/>
      <c r="E69" s="478"/>
      <c r="F69" s="476"/>
      <c r="G69" s="476"/>
      <c r="H69" s="476"/>
      <c r="I69" s="476"/>
      <c r="J69" s="476"/>
    </row>
    <row r="70" spans="1:11" ht="15" customHeight="1">
      <c r="H70" s="197"/>
      <c r="I70" s="197"/>
      <c r="J70" s="197"/>
      <c r="K70" s="24" t="s">
        <v>9</v>
      </c>
    </row>
    <row r="71" spans="1:11" ht="15" customHeight="1">
      <c r="H71" s="199"/>
      <c r="I71" s="199"/>
      <c r="J71" s="199"/>
      <c r="K71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8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1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0.26953125" style="195" customWidth="1"/>
    <col min="3" max="3" width="23.36328125" style="196" customWidth="1"/>
    <col min="4" max="4" width="12.7265625" style="195" customWidth="1"/>
    <col min="5" max="5" width="14.36328125" style="195" customWidth="1"/>
    <col min="6" max="6" width="14.54296875" style="195" customWidth="1"/>
    <col min="7" max="7" width="16.7265625" style="195" customWidth="1"/>
    <col min="8" max="8" width="12.7265625" style="195" customWidth="1"/>
    <col min="9" max="9" width="10.7265625" style="195" customWidth="1"/>
    <col min="10" max="10" width="18.54296875" style="195" customWidth="1"/>
    <col min="11" max="11" width="0.6328125" style="195" customWidth="1"/>
    <col min="12" max="12" width="8.453125" style="195" hidden="1" customWidth="1"/>
    <col min="13" max="16384" width="8.453125" style="195"/>
  </cols>
  <sheetData>
    <row r="1" spans="1:11" ht="8.15" customHeight="1"/>
    <row r="2" spans="1:11" ht="16.5" customHeight="1">
      <c r="A2" s="310" t="s">
        <v>411</v>
      </c>
      <c r="B2" s="197"/>
      <c r="C2" s="198"/>
    </row>
    <row r="3" spans="1:11" ht="16.5" customHeight="1">
      <c r="A3" s="500" t="s">
        <v>412</v>
      </c>
      <c r="B3" s="199"/>
      <c r="C3" s="200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137</v>
      </c>
      <c r="E6" s="347" t="s">
        <v>279</v>
      </c>
      <c r="F6" s="347" t="s">
        <v>138</v>
      </c>
      <c r="G6" s="347" t="s">
        <v>283</v>
      </c>
      <c r="H6" s="347" t="s">
        <v>127</v>
      </c>
      <c r="I6" s="347" t="s">
        <v>127</v>
      </c>
      <c r="J6" s="347" t="s">
        <v>139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50" t="s">
        <v>140</v>
      </c>
      <c r="E7" s="347" t="s">
        <v>253</v>
      </c>
      <c r="F7" s="347" t="s">
        <v>282</v>
      </c>
      <c r="G7" s="347" t="s">
        <v>141</v>
      </c>
      <c r="H7" s="347" t="s">
        <v>142</v>
      </c>
      <c r="I7" s="347" t="s">
        <v>143</v>
      </c>
      <c r="J7" s="347" t="s">
        <v>144</v>
      </c>
      <c r="K7" s="435"/>
    </row>
    <row r="8" spans="1:11" s="201" customFormat="1" ht="15" customHeight="1">
      <c r="A8" s="351"/>
      <c r="B8" s="351"/>
      <c r="C8" s="352"/>
      <c r="D8" s="350"/>
      <c r="E8" s="347" t="s">
        <v>145</v>
      </c>
      <c r="F8" s="350" t="s">
        <v>146</v>
      </c>
      <c r="G8" s="350" t="s">
        <v>284</v>
      </c>
      <c r="H8" s="350" t="s">
        <v>285</v>
      </c>
      <c r="I8" s="350" t="s">
        <v>147</v>
      </c>
      <c r="J8" s="347" t="s">
        <v>148</v>
      </c>
      <c r="K8" s="436"/>
    </row>
    <row r="9" spans="1:11" s="201" customFormat="1" ht="15" customHeight="1">
      <c r="A9" s="351"/>
      <c r="B9" s="351"/>
      <c r="C9" s="352"/>
      <c r="D9" s="350"/>
      <c r="E9" s="350" t="s">
        <v>149</v>
      </c>
      <c r="F9" s="350"/>
      <c r="G9" s="350" t="s">
        <v>150</v>
      </c>
      <c r="H9" s="350" t="s">
        <v>151</v>
      </c>
      <c r="I9" s="350"/>
      <c r="J9" s="350" t="s">
        <v>152</v>
      </c>
      <c r="K9" s="436"/>
    </row>
    <row r="10" spans="1:11" s="201" customFormat="1" ht="15" customHeight="1">
      <c r="A10" s="351"/>
      <c r="B10" s="351"/>
      <c r="C10" s="352"/>
      <c r="D10" s="350"/>
      <c r="E10" s="350" t="s">
        <v>280</v>
      </c>
      <c r="F10" s="350"/>
      <c r="G10" s="350" t="s">
        <v>153</v>
      </c>
      <c r="H10" s="350"/>
      <c r="I10" s="354"/>
      <c r="J10" s="350" t="s">
        <v>286</v>
      </c>
      <c r="K10" s="436"/>
    </row>
    <row r="11" spans="1:11" s="201" customFormat="1" ht="15" customHeight="1">
      <c r="A11" s="351"/>
      <c r="B11" s="351"/>
      <c r="C11" s="352"/>
      <c r="D11" s="350"/>
      <c r="E11" s="350" t="s">
        <v>281</v>
      </c>
      <c r="F11" s="350"/>
      <c r="G11" s="347"/>
      <c r="H11" s="350"/>
      <c r="I11" s="354"/>
      <c r="J11" s="350" t="s">
        <v>151</v>
      </c>
      <c r="K11" s="436"/>
    </row>
    <row r="12" spans="1:11" s="201" customFormat="1" ht="8.15" customHeight="1" thickBot="1">
      <c r="A12" s="439" t="s">
        <v>32</v>
      </c>
      <c r="B12" s="439"/>
      <c r="C12" s="440"/>
      <c r="D12" s="441"/>
      <c r="E12" s="441"/>
      <c r="F12" s="441"/>
      <c r="G12" s="441"/>
      <c r="H12" s="441"/>
      <c r="I12" s="441"/>
      <c r="J12" s="441"/>
      <c r="K12" s="433"/>
    </row>
    <row r="13" spans="1:11" ht="8.15" customHeight="1">
      <c r="A13" s="203"/>
      <c r="B13" s="203"/>
      <c r="C13" s="2"/>
      <c r="D13" s="204"/>
      <c r="E13" s="204"/>
      <c r="F13" s="204"/>
      <c r="G13" s="204"/>
      <c r="H13" s="204"/>
      <c r="I13" s="204"/>
      <c r="J13" s="204"/>
      <c r="K13" s="443"/>
    </row>
    <row r="14" spans="1:11" ht="15" customHeight="1">
      <c r="A14" s="203" t="s">
        <v>313</v>
      </c>
      <c r="B14" s="203"/>
      <c r="C14" s="2">
        <v>2018</v>
      </c>
      <c r="D14" s="204">
        <v>0</v>
      </c>
      <c r="E14" s="204">
        <v>0</v>
      </c>
      <c r="F14" s="204">
        <v>0</v>
      </c>
      <c r="G14" s="204">
        <v>0</v>
      </c>
      <c r="H14" s="204">
        <v>0</v>
      </c>
      <c r="I14" s="204">
        <v>0</v>
      </c>
      <c r="J14" s="204">
        <v>0</v>
      </c>
      <c r="K14" s="226"/>
    </row>
    <row r="15" spans="1:11" ht="15" customHeight="1">
      <c r="A15" s="203"/>
      <c r="B15" s="203"/>
      <c r="C15" s="2">
        <v>2019</v>
      </c>
      <c r="D15" s="204">
        <v>0</v>
      </c>
      <c r="E15" s="204">
        <v>0</v>
      </c>
      <c r="F15" s="204">
        <v>0</v>
      </c>
      <c r="G15" s="204">
        <v>0</v>
      </c>
      <c r="H15" s="204">
        <v>0</v>
      </c>
      <c r="I15" s="204">
        <v>0</v>
      </c>
      <c r="J15" s="204">
        <v>0</v>
      </c>
      <c r="K15" s="226"/>
    </row>
    <row r="16" spans="1:11" ht="15" customHeight="1">
      <c r="A16" s="203"/>
      <c r="B16" s="203"/>
      <c r="C16" s="2">
        <v>2020</v>
      </c>
      <c r="D16" s="204">
        <v>0</v>
      </c>
      <c r="E16" s="204">
        <v>0</v>
      </c>
      <c r="F16" s="204">
        <v>0</v>
      </c>
      <c r="G16" s="204">
        <v>0</v>
      </c>
      <c r="H16" s="204">
        <v>0</v>
      </c>
      <c r="I16" s="204">
        <v>0</v>
      </c>
      <c r="J16" s="204">
        <v>0</v>
      </c>
      <c r="K16" s="226"/>
    </row>
    <row r="17" spans="1:11" ht="8.15" customHeight="1">
      <c r="A17" s="203"/>
      <c r="B17" s="203"/>
      <c r="C17" s="2"/>
      <c r="D17" s="204"/>
      <c r="E17" s="204"/>
      <c r="F17" s="204"/>
      <c r="G17" s="204"/>
      <c r="H17" s="204"/>
      <c r="I17" s="204"/>
      <c r="J17" s="204"/>
      <c r="K17" s="226"/>
    </row>
    <row r="18" spans="1:11" ht="15" customHeight="1">
      <c r="A18" s="203" t="s">
        <v>314</v>
      </c>
      <c r="B18" s="203"/>
      <c r="C18" s="2">
        <v>2018</v>
      </c>
      <c r="D18" s="204">
        <v>0</v>
      </c>
      <c r="E18" s="204">
        <v>0</v>
      </c>
      <c r="F18" s="204">
        <v>0</v>
      </c>
      <c r="G18" s="204">
        <v>0</v>
      </c>
      <c r="H18" s="204">
        <v>0</v>
      </c>
      <c r="I18" s="204">
        <v>0</v>
      </c>
      <c r="J18" s="204">
        <v>0</v>
      </c>
      <c r="K18" s="226"/>
    </row>
    <row r="19" spans="1:11" ht="15" customHeight="1">
      <c r="A19" s="203"/>
      <c r="B19" s="203"/>
      <c r="C19" s="2">
        <v>2019</v>
      </c>
      <c r="D19" s="204">
        <v>0</v>
      </c>
      <c r="E19" s="204">
        <v>0</v>
      </c>
      <c r="F19" s="204">
        <v>0</v>
      </c>
      <c r="G19" s="204">
        <v>0</v>
      </c>
      <c r="H19" s="204">
        <v>0</v>
      </c>
      <c r="I19" s="204">
        <v>0</v>
      </c>
      <c r="J19" s="204">
        <v>0</v>
      </c>
      <c r="K19" s="226"/>
    </row>
    <row r="20" spans="1:11" ht="15" customHeight="1">
      <c r="A20" s="203"/>
      <c r="B20" s="203"/>
      <c r="C20" s="2">
        <v>2020</v>
      </c>
      <c r="D20" s="204">
        <v>0</v>
      </c>
      <c r="E20" s="204">
        <v>0</v>
      </c>
      <c r="F20" s="204">
        <v>0</v>
      </c>
      <c r="G20" s="204">
        <v>0</v>
      </c>
      <c r="H20" s="204">
        <v>0</v>
      </c>
      <c r="I20" s="204">
        <v>0</v>
      </c>
      <c r="J20" s="204">
        <v>0</v>
      </c>
      <c r="K20" s="226"/>
    </row>
    <row r="21" spans="1:11" ht="8.15" customHeight="1">
      <c r="A21" s="203"/>
      <c r="B21" s="203"/>
      <c r="C21" s="2"/>
      <c r="D21" s="204"/>
      <c r="E21" s="204"/>
      <c r="F21" s="204"/>
      <c r="G21" s="204"/>
      <c r="H21" s="204"/>
      <c r="I21" s="204"/>
      <c r="J21" s="204"/>
      <c r="K21" s="226"/>
    </row>
    <row r="22" spans="1:11" ht="15" customHeight="1">
      <c r="A22" s="203" t="s">
        <v>315</v>
      </c>
      <c r="B22" s="203"/>
      <c r="C22" s="2">
        <v>2018</v>
      </c>
      <c r="D22" s="204">
        <v>0</v>
      </c>
      <c r="E22" s="204">
        <v>0</v>
      </c>
      <c r="F22" s="204">
        <v>0</v>
      </c>
      <c r="G22" s="204">
        <v>0</v>
      </c>
      <c r="H22" s="204">
        <v>1</v>
      </c>
      <c r="I22" s="204">
        <v>0</v>
      </c>
      <c r="J22" s="204">
        <v>0</v>
      </c>
      <c r="K22" s="226"/>
    </row>
    <row r="23" spans="1:11" ht="15" customHeight="1">
      <c r="A23" s="203"/>
      <c r="B23" s="203"/>
      <c r="C23" s="2">
        <v>2019</v>
      </c>
      <c r="D23" s="204">
        <v>0</v>
      </c>
      <c r="E23" s="204">
        <v>0</v>
      </c>
      <c r="F23" s="204">
        <v>0</v>
      </c>
      <c r="G23" s="204">
        <v>0</v>
      </c>
      <c r="H23" s="204">
        <v>0</v>
      </c>
      <c r="I23" s="204">
        <v>0</v>
      </c>
      <c r="J23" s="204">
        <v>0</v>
      </c>
      <c r="K23" s="226"/>
    </row>
    <row r="24" spans="1:11" ht="15" customHeight="1">
      <c r="A24" s="203"/>
      <c r="B24" s="203"/>
      <c r="C24" s="2">
        <v>2020</v>
      </c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76">
        <v>0</v>
      </c>
      <c r="K24" s="226"/>
    </row>
    <row r="25" spans="1:11" ht="8.15" customHeight="1">
      <c r="A25" s="228"/>
      <c r="B25" s="229"/>
      <c r="C25" s="2"/>
      <c r="D25" s="204"/>
      <c r="E25" s="204"/>
      <c r="F25" s="204"/>
      <c r="G25" s="204"/>
      <c r="H25" s="204"/>
      <c r="I25" s="204"/>
      <c r="J25" s="204"/>
      <c r="K25" s="226"/>
    </row>
    <row r="26" spans="1:11" ht="15" customHeight="1">
      <c r="A26" s="203" t="s">
        <v>316</v>
      </c>
      <c r="B26" s="203"/>
      <c r="C26" s="2">
        <v>2018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4">
        <v>0</v>
      </c>
      <c r="K26" s="226"/>
    </row>
    <row r="27" spans="1:11" ht="15" customHeight="1">
      <c r="A27" s="203"/>
      <c r="B27" s="203"/>
      <c r="C27" s="2">
        <v>2019</v>
      </c>
      <c r="D27" s="204">
        <v>0</v>
      </c>
      <c r="E27" s="204">
        <v>0</v>
      </c>
      <c r="F27" s="204">
        <v>0</v>
      </c>
      <c r="G27" s="204">
        <v>0</v>
      </c>
      <c r="H27" s="204">
        <v>0</v>
      </c>
      <c r="I27" s="204">
        <v>0</v>
      </c>
      <c r="J27" s="204">
        <v>0</v>
      </c>
      <c r="K27" s="226"/>
    </row>
    <row r="28" spans="1:11" ht="15" customHeight="1">
      <c r="A28" s="203"/>
      <c r="B28" s="203"/>
      <c r="C28" s="2">
        <v>2020</v>
      </c>
      <c r="D28" s="204">
        <v>0</v>
      </c>
      <c r="E28" s="204">
        <v>0</v>
      </c>
      <c r="F28" s="204">
        <v>0</v>
      </c>
      <c r="G28" s="204">
        <v>0</v>
      </c>
      <c r="H28" s="204">
        <v>0</v>
      </c>
      <c r="I28" s="204">
        <v>0</v>
      </c>
      <c r="J28" s="204">
        <v>0</v>
      </c>
      <c r="K28" s="226"/>
    </row>
    <row r="29" spans="1:11" ht="8.15" customHeight="1">
      <c r="A29" s="206"/>
      <c r="B29" s="206"/>
      <c r="C29" s="2"/>
      <c r="D29" s="204"/>
      <c r="E29" s="204"/>
      <c r="F29" s="204"/>
      <c r="G29" s="204"/>
      <c r="H29" s="204"/>
      <c r="I29" s="204"/>
      <c r="J29" s="204"/>
      <c r="K29" s="226"/>
    </row>
    <row r="30" spans="1:11" ht="15" customHeight="1">
      <c r="A30" s="203" t="s">
        <v>317</v>
      </c>
      <c r="B30" s="203"/>
      <c r="C30" s="2">
        <v>2018</v>
      </c>
      <c r="D30" s="204">
        <v>0</v>
      </c>
      <c r="E30" s="204">
        <v>0</v>
      </c>
      <c r="F30" s="204">
        <v>0</v>
      </c>
      <c r="G30" s="204">
        <v>0</v>
      </c>
      <c r="H30" s="204">
        <v>0</v>
      </c>
      <c r="I30" s="204">
        <v>0</v>
      </c>
      <c r="J30" s="204">
        <v>0</v>
      </c>
      <c r="K30" s="226"/>
    </row>
    <row r="31" spans="1:11" ht="15" customHeight="1">
      <c r="A31" s="203"/>
      <c r="B31" s="203"/>
      <c r="C31" s="2">
        <v>2019</v>
      </c>
      <c r="D31" s="204">
        <v>0</v>
      </c>
      <c r="E31" s="204">
        <v>0</v>
      </c>
      <c r="F31" s="204">
        <v>0</v>
      </c>
      <c r="G31" s="204">
        <v>0</v>
      </c>
      <c r="H31" s="204">
        <v>0</v>
      </c>
      <c r="I31" s="204">
        <v>0</v>
      </c>
      <c r="J31" s="204">
        <v>0</v>
      </c>
      <c r="K31" s="226"/>
    </row>
    <row r="32" spans="1:11" ht="15" customHeight="1">
      <c r="A32" s="203"/>
      <c r="B32" s="203"/>
      <c r="C32" s="2">
        <v>2020</v>
      </c>
      <c r="D32" s="204">
        <v>0</v>
      </c>
      <c r="E32" s="204">
        <v>0</v>
      </c>
      <c r="F32" s="204">
        <v>0</v>
      </c>
      <c r="G32" s="204">
        <v>0</v>
      </c>
      <c r="H32" s="204">
        <v>0</v>
      </c>
      <c r="I32" s="204">
        <v>0</v>
      </c>
      <c r="J32" s="204">
        <v>0</v>
      </c>
      <c r="K32" s="226"/>
    </row>
    <row r="33" spans="1:11" ht="8.15" customHeight="1">
      <c r="A33" s="203"/>
      <c r="B33" s="203"/>
      <c r="C33" s="2"/>
      <c r="D33" s="204"/>
      <c r="E33" s="204"/>
      <c r="F33" s="204"/>
      <c r="G33" s="204"/>
      <c r="H33" s="204"/>
      <c r="I33" s="204"/>
      <c r="J33" s="204"/>
      <c r="K33" s="226"/>
    </row>
    <row r="34" spans="1:11" ht="15" customHeight="1">
      <c r="A34" s="203" t="s">
        <v>318</v>
      </c>
      <c r="B34" s="203"/>
      <c r="C34" s="2">
        <v>2018</v>
      </c>
      <c r="D34" s="204">
        <v>0</v>
      </c>
      <c r="E34" s="204">
        <v>0</v>
      </c>
      <c r="F34" s="204">
        <v>0</v>
      </c>
      <c r="G34" s="204">
        <v>0</v>
      </c>
      <c r="H34" s="204">
        <v>2</v>
      </c>
      <c r="I34" s="204">
        <v>0</v>
      </c>
      <c r="J34" s="204">
        <v>0</v>
      </c>
      <c r="K34" s="226"/>
    </row>
    <row r="35" spans="1:11" ht="15" customHeight="1">
      <c r="A35" s="203"/>
      <c r="B35" s="203"/>
      <c r="C35" s="2">
        <v>2019</v>
      </c>
      <c r="D35" s="204">
        <v>0</v>
      </c>
      <c r="E35" s="204">
        <v>0</v>
      </c>
      <c r="F35" s="204">
        <v>0</v>
      </c>
      <c r="G35" s="204">
        <v>0</v>
      </c>
      <c r="H35" s="204">
        <v>1</v>
      </c>
      <c r="I35" s="204">
        <v>0</v>
      </c>
      <c r="J35" s="204">
        <v>0</v>
      </c>
      <c r="K35" s="226"/>
    </row>
    <row r="36" spans="1:11" ht="15" customHeight="1">
      <c r="A36" s="203"/>
      <c r="B36" s="203"/>
      <c r="C36" s="2">
        <v>2020</v>
      </c>
      <c r="D36" s="204">
        <v>0</v>
      </c>
      <c r="E36" s="204">
        <v>0</v>
      </c>
      <c r="F36" s="204">
        <v>0</v>
      </c>
      <c r="G36" s="204">
        <v>0</v>
      </c>
      <c r="H36" s="204">
        <v>0</v>
      </c>
      <c r="I36" s="204">
        <v>1</v>
      </c>
      <c r="J36" s="204">
        <v>0</v>
      </c>
      <c r="K36" s="226"/>
    </row>
    <row r="37" spans="1:11" ht="8.15" customHeight="1">
      <c r="A37" s="203"/>
      <c r="B37" s="203"/>
      <c r="C37" s="2"/>
      <c r="D37" s="204"/>
      <c r="E37" s="204"/>
      <c r="F37" s="204"/>
      <c r="G37" s="204"/>
      <c r="H37" s="204"/>
      <c r="I37" s="204"/>
      <c r="J37" s="204"/>
      <c r="K37" s="226"/>
    </row>
    <row r="38" spans="1:11" ht="15" customHeight="1">
      <c r="A38" s="203" t="s">
        <v>319</v>
      </c>
      <c r="B38" s="203"/>
      <c r="C38" s="2">
        <v>2018</v>
      </c>
      <c r="D38" s="204">
        <v>0</v>
      </c>
      <c r="E38" s="204">
        <v>0</v>
      </c>
      <c r="F38" s="204">
        <v>0</v>
      </c>
      <c r="G38" s="204">
        <v>0</v>
      </c>
      <c r="H38" s="204">
        <v>0</v>
      </c>
      <c r="I38" s="204">
        <v>0</v>
      </c>
      <c r="J38" s="204">
        <v>0</v>
      </c>
      <c r="K38" s="226"/>
    </row>
    <row r="39" spans="1:11" ht="15" customHeight="1">
      <c r="A39" s="203"/>
      <c r="B39" s="203"/>
      <c r="C39" s="2">
        <v>2019</v>
      </c>
      <c r="D39" s="204">
        <v>0</v>
      </c>
      <c r="E39" s="204">
        <v>0</v>
      </c>
      <c r="F39" s="204">
        <v>0</v>
      </c>
      <c r="G39" s="204">
        <v>0</v>
      </c>
      <c r="H39" s="204">
        <v>0</v>
      </c>
      <c r="I39" s="204">
        <v>0</v>
      </c>
      <c r="J39" s="204">
        <v>0</v>
      </c>
      <c r="K39" s="226"/>
    </row>
    <row r="40" spans="1:11" ht="15" customHeight="1">
      <c r="A40" s="203"/>
      <c r="B40" s="203"/>
      <c r="C40" s="2">
        <v>2020</v>
      </c>
      <c r="D40" s="204">
        <v>0</v>
      </c>
      <c r="E40" s="204">
        <v>0</v>
      </c>
      <c r="F40" s="204">
        <v>0</v>
      </c>
      <c r="G40" s="204">
        <v>0</v>
      </c>
      <c r="H40" s="204">
        <v>0</v>
      </c>
      <c r="I40" s="204">
        <v>0</v>
      </c>
      <c r="J40" s="204">
        <v>0</v>
      </c>
      <c r="K40" s="226"/>
    </row>
    <row r="41" spans="1:11" ht="8.15" customHeight="1">
      <c r="A41" s="203"/>
      <c r="B41" s="203"/>
      <c r="C41" s="2"/>
      <c r="D41" s="204"/>
      <c r="E41" s="204"/>
      <c r="F41" s="204"/>
      <c r="G41" s="204"/>
      <c r="H41" s="204"/>
      <c r="I41" s="204"/>
      <c r="J41" s="204"/>
      <c r="K41" s="226"/>
    </row>
    <row r="42" spans="1:11" ht="15" customHeight="1">
      <c r="A42" s="203" t="s">
        <v>320</v>
      </c>
      <c r="B42" s="203"/>
      <c r="C42" s="2">
        <v>2018</v>
      </c>
      <c r="D42" s="204">
        <v>0</v>
      </c>
      <c r="E42" s="204">
        <v>0</v>
      </c>
      <c r="F42" s="204">
        <v>0</v>
      </c>
      <c r="G42" s="204">
        <v>0</v>
      </c>
      <c r="H42" s="204">
        <v>1</v>
      </c>
      <c r="I42" s="204">
        <v>1</v>
      </c>
      <c r="J42" s="204">
        <v>0</v>
      </c>
      <c r="K42" s="232"/>
    </row>
    <row r="43" spans="1:11" ht="15" customHeight="1">
      <c r="A43" s="203"/>
      <c r="B43" s="203"/>
      <c r="C43" s="2">
        <v>2019</v>
      </c>
      <c r="D43" s="204">
        <v>0</v>
      </c>
      <c r="E43" s="204">
        <v>0</v>
      </c>
      <c r="F43" s="204">
        <v>0</v>
      </c>
      <c r="G43" s="204">
        <v>0</v>
      </c>
      <c r="H43" s="204">
        <v>0</v>
      </c>
      <c r="I43" s="204">
        <v>0</v>
      </c>
      <c r="J43" s="204">
        <v>0</v>
      </c>
      <c r="K43" s="232"/>
    </row>
    <row r="44" spans="1:11" ht="15" customHeight="1">
      <c r="A44" s="203"/>
      <c r="B44" s="203"/>
      <c r="C44" s="2">
        <v>2020</v>
      </c>
      <c r="D44" s="204">
        <v>0</v>
      </c>
      <c r="E44" s="204">
        <v>0</v>
      </c>
      <c r="F44" s="204">
        <v>0</v>
      </c>
      <c r="G44" s="204">
        <v>0</v>
      </c>
      <c r="H44" s="204">
        <v>0</v>
      </c>
      <c r="I44" s="204">
        <v>0</v>
      </c>
      <c r="J44" s="204">
        <v>0</v>
      </c>
      <c r="K44" s="232"/>
    </row>
    <row r="45" spans="1:11" ht="8.15" customHeight="1">
      <c r="A45" s="203"/>
      <c r="B45" s="203"/>
      <c r="C45" s="2"/>
      <c r="D45" s="204"/>
      <c r="E45" s="204"/>
      <c r="F45" s="204"/>
      <c r="G45" s="204"/>
      <c r="H45" s="204"/>
      <c r="I45" s="204"/>
      <c r="J45" s="204"/>
      <c r="K45" s="232"/>
    </row>
    <row r="46" spans="1:11" ht="15" customHeight="1">
      <c r="A46" s="203" t="s">
        <v>321</v>
      </c>
      <c r="B46" s="203"/>
      <c r="C46" s="2">
        <v>2018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4">
        <v>0</v>
      </c>
      <c r="K46" s="226"/>
    </row>
    <row r="47" spans="1:11" ht="15" customHeight="1">
      <c r="A47" s="203"/>
      <c r="B47" s="203"/>
      <c r="C47" s="2">
        <v>2019</v>
      </c>
      <c r="D47" s="204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4">
        <v>0</v>
      </c>
      <c r="K47" s="226"/>
    </row>
    <row r="48" spans="1:11" ht="15" customHeight="1">
      <c r="A48" s="203"/>
      <c r="B48" s="203"/>
      <c r="C48" s="2">
        <v>2020</v>
      </c>
      <c r="D48" s="204">
        <v>0</v>
      </c>
      <c r="E48" s="204">
        <v>0</v>
      </c>
      <c r="F48" s="204">
        <v>0</v>
      </c>
      <c r="G48" s="204">
        <v>0</v>
      </c>
      <c r="H48" s="204">
        <v>0</v>
      </c>
      <c r="I48" s="204">
        <v>0</v>
      </c>
      <c r="J48" s="204">
        <v>0</v>
      </c>
      <c r="K48" s="226"/>
    </row>
    <row r="49" spans="1:11" ht="8.15" customHeight="1">
      <c r="A49" s="203"/>
      <c r="B49" s="203"/>
      <c r="C49" s="2"/>
      <c r="D49" s="204"/>
      <c r="E49" s="204"/>
      <c r="F49" s="204"/>
      <c r="G49" s="204"/>
      <c r="H49" s="204"/>
      <c r="I49" s="204"/>
      <c r="J49" s="204"/>
      <c r="K49" s="232"/>
    </row>
    <row r="50" spans="1:11" ht="15" customHeight="1">
      <c r="A50" s="203" t="s">
        <v>322</v>
      </c>
      <c r="B50" s="203"/>
      <c r="C50" s="2">
        <v>2018</v>
      </c>
      <c r="D50" s="204">
        <v>0</v>
      </c>
      <c r="E50" s="204">
        <v>0</v>
      </c>
      <c r="F50" s="204">
        <v>0</v>
      </c>
      <c r="G50" s="204">
        <v>0</v>
      </c>
      <c r="H50" s="204">
        <v>0</v>
      </c>
      <c r="I50" s="204">
        <v>0</v>
      </c>
      <c r="J50" s="204">
        <v>0</v>
      </c>
      <c r="K50" s="226"/>
    </row>
    <row r="51" spans="1:11" ht="15" customHeight="1">
      <c r="A51" s="203"/>
      <c r="B51" s="203"/>
      <c r="C51" s="2">
        <v>2019</v>
      </c>
      <c r="D51" s="204">
        <v>0</v>
      </c>
      <c r="E51" s="204">
        <v>0</v>
      </c>
      <c r="F51" s="204">
        <v>0</v>
      </c>
      <c r="G51" s="204">
        <v>0</v>
      </c>
      <c r="H51" s="204">
        <v>1</v>
      </c>
      <c r="I51" s="204">
        <v>0</v>
      </c>
      <c r="J51" s="204">
        <v>0</v>
      </c>
      <c r="K51" s="226"/>
    </row>
    <row r="52" spans="1:11" ht="15" customHeight="1">
      <c r="A52" s="203"/>
      <c r="B52" s="203"/>
      <c r="C52" s="2">
        <v>2020</v>
      </c>
      <c r="D52" s="204">
        <v>0</v>
      </c>
      <c r="E52" s="204">
        <v>0</v>
      </c>
      <c r="F52" s="204">
        <v>0</v>
      </c>
      <c r="G52" s="204">
        <v>0</v>
      </c>
      <c r="H52" s="204">
        <v>0</v>
      </c>
      <c r="I52" s="204">
        <v>0</v>
      </c>
      <c r="J52" s="204">
        <v>0</v>
      </c>
      <c r="K52" s="226"/>
    </row>
    <row r="53" spans="1:11" ht="8.15" customHeight="1">
      <c r="A53" s="203"/>
      <c r="B53" s="203"/>
      <c r="C53" s="2"/>
      <c r="D53" s="204"/>
      <c r="E53" s="204"/>
      <c r="F53" s="204"/>
      <c r="G53" s="204"/>
      <c r="H53" s="204"/>
      <c r="I53" s="204"/>
      <c r="J53" s="204"/>
      <c r="K53" s="226"/>
    </row>
    <row r="54" spans="1:11" ht="15" customHeight="1">
      <c r="A54" s="203" t="s">
        <v>323</v>
      </c>
      <c r="B54" s="203"/>
      <c r="C54" s="2">
        <v>2018</v>
      </c>
      <c r="D54" s="204">
        <v>0</v>
      </c>
      <c r="E54" s="204">
        <v>0</v>
      </c>
      <c r="F54" s="204">
        <v>0</v>
      </c>
      <c r="G54" s="204">
        <v>0</v>
      </c>
      <c r="H54" s="204">
        <v>0</v>
      </c>
      <c r="I54" s="204">
        <v>0</v>
      </c>
      <c r="J54" s="204">
        <v>0</v>
      </c>
      <c r="K54" s="232"/>
    </row>
    <row r="55" spans="1:11" ht="15" customHeight="1">
      <c r="A55" s="203"/>
      <c r="B55" s="203"/>
      <c r="C55" s="2">
        <v>2019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204">
        <v>0</v>
      </c>
      <c r="J55" s="204">
        <v>0</v>
      </c>
      <c r="K55" s="232"/>
    </row>
    <row r="56" spans="1:11" ht="15" customHeight="1">
      <c r="A56" s="203"/>
      <c r="B56" s="203"/>
      <c r="C56" s="2">
        <v>2020</v>
      </c>
      <c r="D56" s="204">
        <v>0</v>
      </c>
      <c r="E56" s="204">
        <v>0</v>
      </c>
      <c r="F56" s="204">
        <v>0</v>
      </c>
      <c r="G56" s="204">
        <v>0</v>
      </c>
      <c r="H56" s="204">
        <v>0</v>
      </c>
      <c r="I56" s="204">
        <v>0</v>
      </c>
      <c r="J56" s="204">
        <v>0</v>
      </c>
      <c r="K56" s="232"/>
    </row>
    <row r="57" spans="1:11" ht="8.15" customHeight="1">
      <c r="A57" s="203"/>
      <c r="B57" s="203"/>
      <c r="C57" s="2"/>
      <c r="D57" s="204"/>
      <c r="E57" s="204"/>
      <c r="F57" s="204"/>
      <c r="G57" s="204"/>
      <c r="H57" s="204"/>
      <c r="I57" s="204"/>
      <c r="J57" s="204"/>
      <c r="K57" s="232"/>
    </row>
    <row r="58" spans="1:11" ht="15" customHeight="1">
      <c r="A58" s="203" t="s">
        <v>324</v>
      </c>
      <c r="B58" s="203"/>
      <c r="C58" s="2">
        <v>2018</v>
      </c>
      <c r="D58" s="204">
        <v>0</v>
      </c>
      <c r="E58" s="204">
        <v>0</v>
      </c>
      <c r="F58" s="204">
        <v>0</v>
      </c>
      <c r="G58" s="204">
        <v>0</v>
      </c>
      <c r="H58" s="204">
        <v>1</v>
      </c>
      <c r="I58" s="204">
        <v>0</v>
      </c>
      <c r="J58" s="204">
        <v>0</v>
      </c>
      <c r="K58" s="226"/>
    </row>
    <row r="59" spans="1:11" ht="15" customHeight="1">
      <c r="A59" s="203"/>
      <c r="B59" s="203"/>
      <c r="C59" s="41">
        <v>2019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1</v>
      </c>
      <c r="J59" s="204">
        <v>0</v>
      </c>
      <c r="K59" s="226"/>
    </row>
    <row r="60" spans="1:11" s="210" customFormat="1" ht="15" customHeight="1">
      <c r="A60" s="203"/>
      <c r="B60" s="203"/>
      <c r="C60" s="41">
        <v>2020</v>
      </c>
      <c r="D60" s="204">
        <v>0</v>
      </c>
      <c r="E60" s="204">
        <v>0</v>
      </c>
      <c r="F60" s="204">
        <v>0</v>
      </c>
      <c r="G60" s="204">
        <v>0</v>
      </c>
      <c r="H60" s="204">
        <v>0</v>
      </c>
      <c r="I60" s="204">
        <v>0</v>
      </c>
      <c r="J60" s="204">
        <v>0</v>
      </c>
      <c r="K60" s="226"/>
    </row>
    <row r="61" spans="1:11" s="210" customFormat="1" ht="8.15" customHeight="1">
      <c r="A61" s="203"/>
      <c r="B61" s="203"/>
      <c r="C61" s="207"/>
      <c r="D61" s="204"/>
      <c r="E61" s="204"/>
      <c r="F61" s="204"/>
      <c r="G61" s="204"/>
      <c r="H61" s="204"/>
      <c r="I61" s="204"/>
      <c r="J61" s="204"/>
      <c r="K61" s="232"/>
    </row>
    <row r="62" spans="1:11" s="210" customFormat="1" ht="15" customHeight="1">
      <c r="A62" s="203" t="s">
        <v>325</v>
      </c>
      <c r="B62" s="203"/>
      <c r="C62" s="41">
        <v>2018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204">
        <v>0</v>
      </c>
      <c r="J62" s="204">
        <v>0</v>
      </c>
      <c r="K62" s="226"/>
    </row>
    <row r="63" spans="1:11" s="210" customFormat="1" ht="15" customHeight="1">
      <c r="A63" s="203"/>
      <c r="B63" s="203"/>
      <c r="C63" s="2">
        <v>2019</v>
      </c>
      <c r="D63" s="204">
        <v>0</v>
      </c>
      <c r="E63" s="204">
        <v>0</v>
      </c>
      <c r="F63" s="204">
        <v>0</v>
      </c>
      <c r="G63" s="204">
        <v>0</v>
      </c>
      <c r="H63" s="204">
        <v>0</v>
      </c>
      <c r="I63" s="204">
        <v>0</v>
      </c>
      <c r="J63" s="204">
        <v>0</v>
      </c>
      <c r="K63" s="226"/>
    </row>
    <row r="64" spans="1:11" s="210" customFormat="1" ht="15" customHeight="1">
      <c r="A64" s="203"/>
      <c r="B64" s="203"/>
      <c r="C64" s="2">
        <v>2020</v>
      </c>
      <c r="D64" s="204">
        <v>0</v>
      </c>
      <c r="E64" s="204">
        <v>0</v>
      </c>
      <c r="F64" s="204">
        <v>0</v>
      </c>
      <c r="G64" s="204">
        <v>0</v>
      </c>
      <c r="H64" s="204">
        <v>0</v>
      </c>
      <c r="I64" s="204">
        <v>0</v>
      </c>
      <c r="J64" s="204">
        <v>0</v>
      </c>
      <c r="K64" s="226"/>
    </row>
    <row r="65" spans="1:11" s="210" customFormat="1" ht="8.15" customHeight="1">
      <c r="A65" s="203"/>
      <c r="B65" s="203"/>
      <c r="C65" s="2"/>
      <c r="D65" s="204"/>
      <c r="E65" s="204"/>
      <c r="F65" s="204"/>
      <c r="G65" s="204"/>
      <c r="H65" s="204"/>
      <c r="I65" s="204"/>
      <c r="J65" s="204"/>
      <c r="K65" s="226"/>
    </row>
    <row r="66" spans="1:11" s="210" customFormat="1" ht="15" customHeight="1">
      <c r="A66" s="203" t="s">
        <v>326</v>
      </c>
      <c r="B66" s="203"/>
      <c r="C66" s="41">
        <v>2018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0</v>
      </c>
      <c r="J66" s="204">
        <v>0</v>
      </c>
      <c r="K66" s="226"/>
    </row>
    <row r="67" spans="1:11" s="210" customFormat="1" ht="15" customHeight="1">
      <c r="A67" s="203"/>
      <c r="B67" s="203"/>
      <c r="C67" s="2">
        <v>2019</v>
      </c>
      <c r="D67" s="204">
        <v>0</v>
      </c>
      <c r="E67" s="204">
        <v>0</v>
      </c>
      <c r="F67" s="204">
        <v>0</v>
      </c>
      <c r="G67" s="204">
        <v>0</v>
      </c>
      <c r="H67" s="204">
        <v>0</v>
      </c>
      <c r="I67" s="204">
        <v>0</v>
      </c>
      <c r="J67" s="204">
        <v>0</v>
      </c>
      <c r="K67" s="226"/>
    </row>
    <row r="68" spans="1:11" s="210" customFormat="1" ht="15" customHeight="1">
      <c r="A68" s="203"/>
      <c r="B68" s="203"/>
      <c r="C68" s="2">
        <v>2020</v>
      </c>
      <c r="D68" s="76">
        <v>0</v>
      </c>
      <c r="E68" s="76">
        <v>0</v>
      </c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226"/>
    </row>
    <row r="69" spans="1:11" s="210" customFormat="1" ht="8.15" customHeight="1">
      <c r="A69" s="476"/>
      <c r="B69" s="476"/>
      <c r="C69" s="477"/>
      <c r="D69" s="476"/>
      <c r="E69" s="478"/>
      <c r="F69" s="476"/>
      <c r="G69" s="476"/>
      <c r="H69" s="476"/>
      <c r="I69" s="476"/>
      <c r="J69" s="476"/>
    </row>
    <row r="70" spans="1:11" ht="15" customHeight="1">
      <c r="H70" s="197"/>
      <c r="I70" s="197"/>
      <c r="J70" s="197"/>
      <c r="K70" s="24" t="s">
        <v>9</v>
      </c>
    </row>
    <row r="71" spans="1:11" ht="15" customHeight="1">
      <c r="H71" s="199"/>
      <c r="I71" s="199"/>
      <c r="J71" s="199"/>
      <c r="K71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1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1.81640625" style="195" customWidth="1"/>
    <col min="3" max="3" width="19.54296875" style="196" customWidth="1"/>
    <col min="4" max="4" width="14.7265625" style="195" customWidth="1"/>
    <col min="5" max="5" width="12.7265625" style="195" customWidth="1"/>
    <col min="6" max="6" width="12.26953125" style="195" customWidth="1"/>
    <col min="7" max="7" width="10.7265625" style="195" customWidth="1"/>
    <col min="8" max="8" width="12.7265625" style="195" customWidth="1"/>
    <col min="9" max="9" width="17.7265625" style="195" customWidth="1"/>
    <col min="10" max="10" width="19" style="195" customWidth="1"/>
    <col min="11" max="11" width="0.6328125" style="195" customWidth="1"/>
    <col min="12" max="12" width="8.453125" style="195" hidden="1" customWidth="1"/>
    <col min="13" max="16384" width="8.453125" style="195"/>
  </cols>
  <sheetData>
    <row r="1" spans="1:11" ht="8.15" customHeight="1"/>
    <row r="2" spans="1:11" ht="15.5" customHeight="1">
      <c r="A2" s="310" t="s">
        <v>411</v>
      </c>
      <c r="B2" s="197"/>
      <c r="C2" s="198"/>
    </row>
    <row r="3" spans="1:11" ht="16.5" customHeight="1">
      <c r="A3" s="500" t="s">
        <v>412</v>
      </c>
      <c r="B3" s="199"/>
      <c r="C3" s="200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127</v>
      </c>
      <c r="E6" s="347" t="s">
        <v>154</v>
      </c>
      <c r="F6" s="347" t="s">
        <v>155</v>
      </c>
      <c r="G6" s="347" t="s">
        <v>156</v>
      </c>
      <c r="H6" s="347" t="s">
        <v>157</v>
      </c>
      <c r="I6" s="347" t="s">
        <v>288</v>
      </c>
      <c r="J6" s="347" t="s">
        <v>288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47" t="s">
        <v>158</v>
      </c>
      <c r="E7" s="347" t="s">
        <v>159</v>
      </c>
      <c r="F7" s="350" t="s">
        <v>160</v>
      </c>
      <c r="G7" s="350" t="s">
        <v>161</v>
      </c>
      <c r="H7" s="350" t="s">
        <v>162</v>
      </c>
      <c r="I7" s="347" t="s">
        <v>163</v>
      </c>
      <c r="J7" s="347" t="s">
        <v>163</v>
      </c>
      <c r="K7" s="435"/>
    </row>
    <row r="8" spans="1:11" s="201" customFormat="1" ht="15" customHeight="1">
      <c r="A8" s="351"/>
      <c r="B8" s="351"/>
      <c r="C8" s="352"/>
      <c r="D8" s="347" t="s">
        <v>164</v>
      </c>
      <c r="E8" s="350" t="s">
        <v>165</v>
      </c>
      <c r="F8" s="350" t="s">
        <v>166</v>
      </c>
      <c r="G8" s="350" t="s">
        <v>166</v>
      </c>
      <c r="H8" s="350"/>
      <c r="I8" s="347" t="s">
        <v>167</v>
      </c>
      <c r="J8" s="347" t="s">
        <v>168</v>
      </c>
      <c r="K8" s="436"/>
    </row>
    <row r="9" spans="1:11" s="201" customFormat="1" ht="15" customHeight="1">
      <c r="A9" s="351"/>
      <c r="B9" s="351"/>
      <c r="C9" s="352"/>
      <c r="D9" s="350" t="s">
        <v>169</v>
      </c>
      <c r="E9" s="350" t="s">
        <v>159</v>
      </c>
      <c r="F9" s="350"/>
      <c r="G9" s="350"/>
      <c r="H9" s="350"/>
      <c r="I9" s="350" t="s">
        <v>170</v>
      </c>
      <c r="J9" s="350" t="s">
        <v>171</v>
      </c>
      <c r="K9" s="436"/>
    </row>
    <row r="10" spans="1:11" s="201" customFormat="1" ht="15" customHeight="1">
      <c r="A10" s="351"/>
      <c r="B10" s="351"/>
      <c r="C10" s="352"/>
      <c r="D10" s="350" t="s">
        <v>287</v>
      </c>
      <c r="E10" s="350"/>
      <c r="F10" s="350"/>
      <c r="G10" s="350"/>
      <c r="H10" s="350"/>
      <c r="I10" s="350" t="s">
        <v>172</v>
      </c>
      <c r="J10" s="350" t="s">
        <v>172</v>
      </c>
      <c r="K10" s="436"/>
    </row>
    <row r="11" spans="1:11" s="201" customFormat="1" ht="15" customHeight="1">
      <c r="A11" s="351"/>
      <c r="B11" s="351"/>
      <c r="C11" s="352"/>
      <c r="D11" s="350"/>
      <c r="E11" s="350"/>
      <c r="F11" s="350"/>
      <c r="G11" s="347"/>
      <c r="H11" s="350"/>
      <c r="I11" s="350" t="s">
        <v>173</v>
      </c>
      <c r="J11" s="350" t="s">
        <v>173</v>
      </c>
      <c r="K11" s="436"/>
    </row>
    <row r="12" spans="1:11" s="201" customFormat="1" ht="8.15" customHeight="1" thickBot="1">
      <c r="A12" s="439" t="s">
        <v>32</v>
      </c>
      <c r="B12" s="439"/>
      <c r="C12" s="440"/>
      <c r="D12" s="441"/>
      <c r="E12" s="441"/>
      <c r="F12" s="441"/>
      <c r="G12" s="441"/>
      <c r="H12" s="441"/>
      <c r="I12" s="441"/>
      <c r="J12" s="441"/>
      <c r="K12" s="433"/>
    </row>
    <row r="13" spans="1:11" ht="8.15" customHeight="1">
      <c r="A13" s="211"/>
      <c r="B13" s="211"/>
      <c r="C13" s="212"/>
      <c r="D13" s="210"/>
      <c r="E13" s="210"/>
      <c r="F13" s="210"/>
      <c r="G13" s="210"/>
      <c r="H13" s="210"/>
      <c r="I13" s="210"/>
      <c r="J13" s="210"/>
      <c r="K13" s="433"/>
    </row>
    <row r="14" spans="1:11" ht="15" customHeight="1">
      <c r="A14" s="111" t="s">
        <v>299</v>
      </c>
      <c r="B14" s="111"/>
      <c r="C14" s="20">
        <v>2018</v>
      </c>
      <c r="D14" s="213">
        <f>SUM(D18,D22,D26,D30,D34,D38,D42,D46,D50,D54,D58,D62,D66,'58_samb_3 (2)'!D14,'58_samb_3 (2)'!D18,'58_samb_3 (2)'!D22,'58_samb_3 (2)'!D26,'58_samb_3 (2)'!D30,'58_samb_3 (2)'!D34,'58_samb_3 (2)'!D38,'58_samb_3 (2)'!D42,'58_samb_3 (2)'!D46,'58_samb_3 (2)'!D50,'58_samb_3 (2)'!D54,'58_samb_3 (2)'!D58,'58_samb_3 (2)'!D62,'58_samb_3 (2)'!D66)</f>
        <v>7</v>
      </c>
      <c r="E14" s="213">
        <f>SUM(E18,E22,E26,E30,E34,E38,E42,E46,E50,E54,E58,E62,E66,'58_samb_3 (2)'!E14,'58_samb_3 (2)'!E18,'58_samb_3 (2)'!E22,'58_samb_3 (2)'!E26,'58_samb_3 (2)'!E30,'58_samb_3 (2)'!E34,'58_samb_3 (2)'!E38,'58_samb_3 (2)'!E42,'58_samb_3 (2)'!E46,'58_samb_3 (2)'!E50,'58_samb_3 (2)'!E54,'58_samb_3 (2)'!E58,'58_samb_3 (2)'!E62,'58_samb_3 (2)'!E66)</f>
        <v>2</v>
      </c>
      <c r="F14" s="213">
        <f>SUM(F18,F22,F26,F30,F34,F38,F42,F46,F50,F54,F58,F62,F66,'58_samb_3 (2)'!F14,'58_samb_3 (2)'!F18,'58_samb_3 (2)'!F22,'58_samb_3 (2)'!F26,'58_samb_3 (2)'!F30,'58_samb_3 (2)'!F34,'58_samb_3 (2)'!F38,'58_samb_3 (2)'!F42,'58_samb_3 (2)'!F46,'58_samb_3 (2)'!F50,'58_samb_3 (2)'!F54,'58_samb_3 (2)'!F58,'58_samb_3 (2)'!F62,'58_samb_3 (2)'!F66)</f>
        <v>0</v>
      </c>
      <c r="G14" s="213">
        <f>SUM(G18,G22,G26,G30,G34,G38,G42,G46,G50,G54,G58,G62,G66,'58_samb_3 (2)'!G14,'58_samb_3 (2)'!G18,'58_samb_3 (2)'!G22,'58_samb_3 (2)'!G26,'58_samb_3 (2)'!G30,'58_samb_3 (2)'!G34,'58_samb_3 (2)'!G38,'58_samb_3 (2)'!G42,'58_samb_3 (2)'!G46,'58_samb_3 (2)'!G50,'58_samb_3 (2)'!G54,'58_samb_3 (2)'!G58,'58_samb_3 (2)'!G62,'58_samb_3 (2)'!G66)</f>
        <v>0</v>
      </c>
      <c r="H14" s="213">
        <f>SUM(H18,H22,H26,H30,H34,H38,H42,H46,H50,H54,H58,H62,H66,'58_samb_3 (2)'!H14,'58_samb_3 (2)'!H18,'58_samb_3 (2)'!H22,'58_samb_3 (2)'!H26,'58_samb_3 (2)'!H30,'58_samb_3 (2)'!H34,'58_samb_3 (2)'!H38,'58_samb_3 (2)'!H42,'58_samb_3 (2)'!H46,'58_samb_3 (2)'!H50,'58_samb_3 (2)'!H54,'58_samb_3 (2)'!H58,'58_samb_3 (2)'!H62,'58_samb_3 (2)'!H66)</f>
        <v>0</v>
      </c>
      <c r="I14" s="213">
        <f>SUM(I18,I22,I26,I30,I34,I38,I42,I46,I50,I54,I58,I62,I66,'58_samb_3 (2)'!I14,'58_samb_3 (2)'!I18,'58_samb_3 (2)'!I22,'58_samb_3 (2)'!I26,'58_samb_3 (2)'!I30,'58_samb_3 (2)'!I34,'58_samb_3 (2)'!I38,'58_samb_3 (2)'!I42,'58_samb_3 (2)'!I46,'58_samb_3 (2)'!I50,'58_samb_3 (2)'!I54,'58_samb_3 (2)'!I58,'58_samb_3 (2)'!I62,'58_samb_3 (2)'!I66)</f>
        <v>0</v>
      </c>
      <c r="J14" s="213">
        <f>SUM(J18,J22,J26,J30,J34,J38,J42,J46,J50,J54,J58,J62,J66,'58_samb_3 (2)'!J14,'58_samb_3 (2)'!J18,'58_samb_3 (2)'!J22,'58_samb_3 (2)'!J26,'58_samb_3 (2)'!J30,'58_samb_3 (2)'!J34,'58_samb_3 (2)'!J38,'58_samb_3 (2)'!J42,'58_samb_3 (2)'!J46,'58_samb_3 (2)'!J50,'58_samb_3 (2)'!J54,'58_samb_3 (2)'!J58,'58_samb_3 (2)'!J62,'58_samb_3 (2)'!J66)</f>
        <v>0</v>
      </c>
      <c r="K14" s="225"/>
    </row>
    <row r="15" spans="1:11" ht="15" customHeight="1">
      <c r="A15" s="111"/>
      <c r="B15" s="111"/>
      <c r="C15" s="20">
        <v>2019</v>
      </c>
      <c r="D15" s="213">
        <f>SUM(D19,D23,D27,D31,D35,D39,D43,D47,D51,D55,D59,D63,D67,'58_samb_3 (2)'!D15,'58_samb_3 (2)'!D19,'58_samb_3 (2)'!D23,'58_samb_3 (2)'!D27,'58_samb_3 (2)'!D31,'58_samb_3 (2)'!D35,'58_samb_3 (2)'!D39,'58_samb_3 (2)'!D43,'58_samb_3 (2)'!D47,'58_samb_3 (2)'!D51,'58_samb_3 (2)'!D55,'58_samb_3 (2)'!D59,'58_samb_3 (2)'!D63,'58_samb_3 (2)'!D67)</f>
        <v>4</v>
      </c>
      <c r="E15" s="213">
        <f>SUM(E19,E23,E27,E31,E35,E39,E43,E47,E51,E55,E59,E63,E67,'58_samb_3 (2)'!E15,'58_samb_3 (2)'!E19,'58_samb_3 (2)'!E23,'58_samb_3 (2)'!E27,'58_samb_3 (2)'!E31,'58_samb_3 (2)'!E35,'58_samb_3 (2)'!E39,'58_samb_3 (2)'!E43,'58_samb_3 (2)'!E47,'58_samb_3 (2)'!E51,'58_samb_3 (2)'!E55,'58_samb_3 (2)'!E59,'58_samb_3 (2)'!E63,'58_samb_3 (2)'!E67)</f>
        <v>4</v>
      </c>
      <c r="F15" s="213">
        <f>SUM(F19,F23,F27,F31,F35,F39,F43,F47,F51,F55,F59,F63,F67,'58_samb_3 (2)'!F15,'58_samb_3 (2)'!F19,'58_samb_3 (2)'!F23,'58_samb_3 (2)'!F27,'58_samb_3 (2)'!F31,'58_samb_3 (2)'!F35,'58_samb_3 (2)'!F39,'58_samb_3 (2)'!F43,'58_samb_3 (2)'!F47,'58_samb_3 (2)'!F51,'58_samb_3 (2)'!F55,'58_samb_3 (2)'!F59,'58_samb_3 (2)'!F63,'58_samb_3 (2)'!F67)</f>
        <v>0</v>
      </c>
      <c r="G15" s="213">
        <f>SUM(G19,G23,G27,G31,G35,G39,G43,G47,G51,G55,G59,G63,G67,'58_samb_3 (2)'!G15,'58_samb_3 (2)'!G19,'58_samb_3 (2)'!G23,'58_samb_3 (2)'!G27,'58_samb_3 (2)'!G31,'58_samb_3 (2)'!G35,'58_samb_3 (2)'!G39,'58_samb_3 (2)'!G43,'58_samb_3 (2)'!G47,'58_samb_3 (2)'!G51,'58_samb_3 (2)'!G55,'58_samb_3 (2)'!G59,'58_samb_3 (2)'!G63,'58_samb_3 (2)'!G67)</f>
        <v>0</v>
      </c>
      <c r="H15" s="213">
        <f>SUM(H19,H23,H27,H31,H35,H39,H43,H47,H51,H55,H59,H63,H67,'58_samb_3 (2)'!H15,'58_samb_3 (2)'!H19,'58_samb_3 (2)'!H23,'58_samb_3 (2)'!H27,'58_samb_3 (2)'!H31,'58_samb_3 (2)'!H35,'58_samb_3 (2)'!H39,'58_samb_3 (2)'!H43,'58_samb_3 (2)'!H47,'58_samb_3 (2)'!H51,'58_samb_3 (2)'!H55,'58_samb_3 (2)'!H59,'58_samb_3 (2)'!H63,'58_samb_3 (2)'!H67)</f>
        <v>0</v>
      </c>
      <c r="I15" s="213">
        <f>SUM(I19,I23,I27,I31,I35,I39,I43,I47,I51,I55,I59,I63,I67,'58_samb_3 (2)'!I15,'58_samb_3 (2)'!I19,'58_samb_3 (2)'!I23,'58_samb_3 (2)'!I27,'58_samb_3 (2)'!I31,'58_samb_3 (2)'!I35,'58_samb_3 (2)'!I39,'58_samb_3 (2)'!I43,'58_samb_3 (2)'!I47,'58_samb_3 (2)'!I51,'58_samb_3 (2)'!I55,'58_samb_3 (2)'!I59,'58_samb_3 (2)'!I63,'58_samb_3 (2)'!I67)</f>
        <v>0</v>
      </c>
      <c r="J15" s="213">
        <f>SUM(J19,J23,J27,J31,J35,J39,J43,J47,J51,J55,J59,J63,J67,'58_samb_3 (2)'!J15,'58_samb_3 (2)'!J19,'58_samb_3 (2)'!J23,'58_samb_3 (2)'!J27,'58_samb_3 (2)'!J31,'58_samb_3 (2)'!J35,'58_samb_3 (2)'!J39,'58_samb_3 (2)'!J43,'58_samb_3 (2)'!J47,'58_samb_3 (2)'!J51,'58_samb_3 (2)'!J55,'58_samb_3 (2)'!J59,'58_samb_3 (2)'!J63,'58_samb_3 (2)'!J67)</f>
        <v>0</v>
      </c>
      <c r="K15" s="225"/>
    </row>
    <row r="16" spans="1:11" ht="15" customHeight="1">
      <c r="A16" s="111"/>
      <c r="B16" s="111"/>
      <c r="C16" s="20">
        <v>2020</v>
      </c>
      <c r="D16" s="213">
        <f>SUM(D20,D24,D28,D32,D36,D40,D44,D48,D52,D56,D60,D64,D68,'58_samb_3 (2)'!D16,'58_samb_3 (2)'!D20,'58_samb_3 (2)'!D24,'58_samb_3 (2)'!D28,'58_samb_3 (2)'!D32,'58_samb_3 (2)'!D36,'58_samb_3 (2)'!D40,'58_samb_3 (2)'!D44,'58_samb_3 (2)'!D48,'58_samb_3 (2)'!D52,'58_samb_3 (2)'!D56,'58_samb_3 (2)'!D60,'58_samb_3 (2)'!D64,'58_samb_3 (2)'!D68)</f>
        <v>5</v>
      </c>
      <c r="E16" s="213">
        <f>SUM(E20,E24,E28,E32,E36,E40,E44,E48,E52,E56,E60,E64,E68,'58_samb_3 (2)'!E16,'58_samb_3 (2)'!E20,'58_samb_3 (2)'!E24,'58_samb_3 (2)'!E28,'58_samb_3 (2)'!E32,'58_samb_3 (2)'!E36,'58_samb_3 (2)'!E40,'58_samb_3 (2)'!E44,'58_samb_3 (2)'!E48,'58_samb_3 (2)'!E52,'58_samb_3 (2)'!E56,'58_samb_3 (2)'!E60,'58_samb_3 (2)'!E64,'58_samb_3 (2)'!E68)</f>
        <v>2</v>
      </c>
      <c r="F16" s="213">
        <f>SUM(F20,F24,F28,F32,F36,F40,F44,F48,F52,F56,F60,F64,F68,'58_samb_3 (2)'!F16,'58_samb_3 (2)'!F20,'58_samb_3 (2)'!F24,'58_samb_3 (2)'!F28,'58_samb_3 (2)'!F32,'58_samb_3 (2)'!F36,'58_samb_3 (2)'!F40,'58_samb_3 (2)'!F44,'58_samb_3 (2)'!F48,'58_samb_3 (2)'!F52,'58_samb_3 (2)'!F56,'58_samb_3 (2)'!F60,'58_samb_3 (2)'!F64,'58_samb_3 (2)'!F68)</f>
        <v>0</v>
      </c>
      <c r="G16" s="213">
        <f>SUM(G20,G24,G28,G32,G36,G40,G44,G48,G52,G56,G60,G64,G68,'58_samb_3 (2)'!G16,'58_samb_3 (2)'!G20,'58_samb_3 (2)'!G24,'58_samb_3 (2)'!G28,'58_samb_3 (2)'!G32,'58_samb_3 (2)'!G36,'58_samb_3 (2)'!G40,'58_samb_3 (2)'!G44,'58_samb_3 (2)'!G48,'58_samb_3 (2)'!G52,'58_samb_3 (2)'!G56,'58_samb_3 (2)'!G60,'58_samb_3 (2)'!G64,'58_samb_3 (2)'!G68)</f>
        <v>0</v>
      </c>
      <c r="H16" s="213">
        <f>SUM(H20,H24,H28,H32,H36,H40,H44,H48,H52,H56,H60,H64,H68,'58_samb_3 (2)'!H16,'58_samb_3 (2)'!H20,'58_samb_3 (2)'!H24,'58_samb_3 (2)'!H28,'58_samb_3 (2)'!H32,'58_samb_3 (2)'!H36,'58_samb_3 (2)'!H40,'58_samb_3 (2)'!H44,'58_samb_3 (2)'!H48,'58_samb_3 (2)'!H52,'58_samb_3 (2)'!H56,'58_samb_3 (2)'!H60,'58_samb_3 (2)'!H64,'58_samb_3 (2)'!H68)</f>
        <v>1</v>
      </c>
      <c r="I16" s="213">
        <f>SUM(I20,I24,I28,I32,I36,I40,I44,I48,I52,I56,I60,I64,I68,'58_samb_3 (2)'!I16,'58_samb_3 (2)'!I20,'58_samb_3 (2)'!I24,'58_samb_3 (2)'!I28,'58_samb_3 (2)'!I32,'58_samb_3 (2)'!I36,'58_samb_3 (2)'!I40,'58_samb_3 (2)'!I44,'58_samb_3 (2)'!I48,'58_samb_3 (2)'!I52,'58_samb_3 (2)'!I56,'58_samb_3 (2)'!I60,'58_samb_3 (2)'!I64,'58_samb_3 (2)'!I68)</f>
        <v>0</v>
      </c>
      <c r="J16" s="213">
        <f>SUM(J20,J24,J28,J32,J36,J40,J44,J48,J52,J56,J60,J64,J68,'58_samb_3 (2)'!J16,'58_samb_3 (2)'!J20,'58_samb_3 (2)'!J24,'58_samb_3 (2)'!J28,'58_samb_3 (2)'!J32,'58_samb_3 (2)'!J36,'58_samb_3 (2)'!J40,'58_samb_3 (2)'!J44,'58_samb_3 (2)'!J48,'58_samb_3 (2)'!J52,'58_samb_3 (2)'!J56,'58_samb_3 (2)'!J60,'58_samb_3 (2)'!J64,'58_samb_3 (2)'!J68)</f>
        <v>1</v>
      </c>
      <c r="K16" s="225"/>
    </row>
    <row r="17" spans="1:11" ht="8.15" customHeight="1">
      <c r="A17" s="111"/>
      <c r="B17" s="111"/>
      <c r="C17" s="2"/>
      <c r="D17" s="204"/>
      <c r="E17" s="204"/>
      <c r="F17" s="204"/>
      <c r="G17" s="204"/>
      <c r="H17" s="204"/>
      <c r="I17" s="76"/>
      <c r="J17" s="224"/>
      <c r="K17" s="225"/>
    </row>
    <row r="18" spans="1:11" ht="15" customHeight="1">
      <c r="A18" s="203" t="s">
        <v>300</v>
      </c>
      <c r="B18" s="203"/>
      <c r="C18" s="2">
        <v>2018</v>
      </c>
      <c r="D18" s="204">
        <v>0</v>
      </c>
      <c r="E18" s="204">
        <v>0</v>
      </c>
      <c r="F18" s="204">
        <v>0</v>
      </c>
      <c r="G18" s="204">
        <v>0</v>
      </c>
      <c r="H18" s="204">
        <v>0</v>
      </c>
      <c r="I18" s="76">
        <v>0</v>
      </c>
      <c r="J18" s="224">
        <v>0</v>
      </c>
      <c r="K18" s="226"/>
    </row>
    <row r="19" spans="1:11" ht="15" customHeight="1">
      <c r="A19" s="203"/>
      <c r="B19" s="203"/>
      <c r="C19" s="2">
        <v>2019</v>
      </c>
      <c r="D19" s="204">
        <v>0</v>
      </c>
      <c r="E19" s="204">
        <v>0</v>
      </c>
      <c r="F19" s="204">
        <v>0</v>
      </c>
      <c r="G19" s="204">
        <v>0</v>
      </c>
      <c r="H19" s="204">
        <v>0</v>
      </c>
      <c r="I19" s="76">
        <v>0</v>
      </c>
      <c r="J19" s="224">
        <v>0</v>
      </c>
      <c r="K19" s="226"/>
    </row>
    <row r="20" spans="1:11" ht="15" customHeight="1">
      <c r="A20" s="203"/>
      <c r="B20" s="203"/>
      <c r="C20" s="2">
        <v>2020</v>
      </c>
      <c r="D20" s="204">
        <v>0</v>
      </c>
      <c r="E20" s="204">
        <v>1</v>
      </c>
      <c r="F20" s="204">
        <v>0</v>
      </c>
      <c r="G20" s="204">
        <v>0</v>
      </c>
      <c r="H20" s="204">
        <v>0</v>
      </c>
      <c r="I20" s="76">
        <v>0</v>
      </c>
      <c r="J20" s="76">
        <v>0</v>
      </c>
      <c r="K20" s="226"/>
    </row>
    <row r="21" spans="1:11" ht="8.15" customHeight="1">
      <c r="A21" s="203"/>
      <c r="B21" s="203"/>
      <c r="C21" s="2"/>
      <c r="D21" s="204"/>
      <c r="E21" s="204"/>
      <c r="F21" s="204"/>
      <c r="G21" s="204"/>
      <c r="H21" s="204"/>
      <c r="I21" s="74"/>
      <c r="J21" s="227"/>
      <c r="K21" s="226"/>
    </row>
    <row r="22" spans="1:11" ht="15" customHeight="1">
      <c r="A22" s="203" t="s">
        <v>301</v>
      </c>
      <c r="B22" s="203"/>
      <c r="C22" s="2">
        <v>2018</v>
      </c>
      <c r="D22" s="204">
        <v>0</v>
      </c>
      <c r="E22" s="204">
        <v>0</v>
      </c>
      <c r="F22" s="204">
        <v>0</v>
      </c>
      <c r="G22" s="204">
        <v>0</v>
      </c>
      <c r="H22" s="204">
        <v>0</v>
      </c>
      <c r="I22" s="74">
        <v>0</v>
      </c>
      <c r="J22" s="227">
        <v>0</v>
      </c>
      <c r="K22" s="226"/>
    </row>
    <row r="23" spans="1:11" ht="15" customHeight="1">
      <c r="A23" s="203"/>
      <c r="B23" s="203"/>
      <c r="C23" s="2">
        <v>2019</v>
      </c>
      <c r="D23" s="204">
        <v>1</v>
      </c>
      <c r="E23" s="204">
        <v>0</v>
      </c>
      <c r="F23" s="204">
        <v>0</v>
      </c>
      <c r="G23" s="204">
        <v>0</v>
      </c>
      <c r="H23" s="204">
        <v>0</v>
      </c>
      <c r="I23" s="74">
        <v>0</v>
      </c>
      <c r="J23" s="227">
        <v>0</v>
      </c>
      <c r="K23" s="226"/>
    </row>
    <row r="24" spans="1:11" ht="15" customHeight="1">
      <c r="A24" s="203"/>
      <c r="B24" s="203"/>
      <c r="C24" s="2">
        <v>2020</v>
      </c>
      <c r="D24" s="204">
        <v>0</v>
      </c>
      <c r="E24" s="204">
        <v>1</v>
      </c>
      <c r="F24" s="204">
        <v>0</v>
      </c>
      <c r="G24" s="204">
        <v>0</v>
      </c>
      <c r="H24" s="204">
        <v>0</v>
      </c>
      <c r="I24" s="74">
        <v>0</v>
      </c>
      <c r="J24" s="74">
        <v>1</v>
      </c>
      <c r="K24" s="226"/>
    </row>
    <row r="25" spans="1:11" ht="8.15" customHeight="1">
      <c r="A25" s="203"/>
      <c r="B25" s="203"/>
      <c r="C25" s="2"/>
      <c r="D25" s="204"/>
      <c r="E25" s="204"/>
      <c r="F25" s="204"/>
      <c r="G25" s="204"/>
      <c r="H25" s="204"/>
      <c r="I25" s="76"/>
      <c r="J25" s="224"/>
      <c r="K25" s="226"/>
    </row>
    <row r="26" spans="1:11" ht="15" customHeight="1">
      <c r="A26" s="203" t="s">
        <v>302</v>
      </c>
      <c r="B26" s="203"/>
      <c r="C26" s="2">
        <v>2018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24">
        <v>0</v>
      </c>
      <c r="J26" s="224">
        <v>0</v>
      </c>
      <c r="K26" s="226"/>
    </row>
    <row r="27" spans="1:11" ht="15" customHeight="1">
      <c r="A27" s="203"/>
      <c r="B27" s="203"/>
      <c r="C27" s="2">
        <v>2019</v>
      </c>
      <c r="D27" s="204">
        <v>0</v>
      </c>
      <c r="E27" s="204">
        <v>0</v>
      </c>
      <c r="F27" s="204">
        <v>0</v>
      </c>
      <c r="G27" s="204">
        <v>0</v>
      </c>
      <c r="H27" s="204">
        <v>0</v>
      </c>
      <c r="I27" s="76">
        <v>0</v>
      </c>
      <c r="J27" s="224">
        <v>0</v>
      </c>
      <c r="K27" s="226"/>
    </row>
    <row r="28" spans="1:11" ht="15" customHeight="1">
      <c r="A28" s="203"/>
      <c r="B28" s="203"/>
      <c r="C28" s="2">
        <v>2020</v>
      </c>
      <c r="D28" s="204">
        <v>0</v>
      </c>
      <c r="E28" s="204">
        <v>0</v>
      </c>
      <c r="F28" s="204">
        <v>0</v>
      </c>
      <c r="G28" s="204">
        <v>0</v>
      </c>
      <c r="H28" s="204">
        <v>0</v>
      </c>
      <c r="I28" s="76">
        <v>0</v>
      </c>
      <c r="J28" s="76">
        <v>0</v>
      </c>
      <c r="K28" s="226"/>
    </row>
    <row r="29" spans="1:11" ht="8.15" customHeight="1">
      <c r="A29" s="203"/>
      <c r="B29" s="203"/>
      <c r="C29" s="2"/>
      <c r="D29" s="204"/>
      <c r="E29" s="204"/>
      <c r="F29" s="204"/>
      <c r="G29" s="204"/>
      <c r="H29" s="204"/>
      <c r="I29" s="74"/>
      <c r="J29" s="227"/>
      <c r="K29" s="226"/>
    </row>
    <row r="30" spans="1:11" ht="15" customHeight="1">
      <c r="A30" s="203" t="s">
        <v>303</v>
      </c>
      <c r="B30" s="203"/>
      <c r="C30" s="2">
        <v>2018</v>
      </c>
      <c r="D30" s="204">
        <v>0</v>
      </c>
      <c r="E30" s="204">
        <v>0</v>
      </c>
      <c r="F30" s="204">
        <v>0</v>
      </c>
      <c r="G30" s="204">
        <v>0</v>
      </c>
      <c r="H30" s="204">
        <v>0</v>
      </c>
      <c r="I30" s="74">
        <v>0</v>
      </c>
      <c r="J30" s="227">
        <v>0</v>
      </c>
      <c r="K30" s="226"/>
    </row>
    <row r="31" spans="1:11" ht="15" customHeight="1">
      <c r="A31" s="203"/>
      <c r="B31" s="203"/>
      <c r="C31" s="2">
        <v>2019</v>
      </c>
      <c r="D31" s="204">
        <v>0</v>
      </c>
      <c r="E31" s="204">
        <v>1</v>
      </c>
      <c r="F31" s="204">
        <v>0</v>
      </c>
      <c r="G31" s="204">
        <v>0</v>
      </c>
      <c r="H31" s="204">
        <v>0</v>
      </c>
      <c r="I31" s="74">
        <v>0</v>
      </c>
      <c r="J31" s="227">
        <v>0</v>
      </c>
      <c r="K31" s="226"/>
    </row>
    <row r="32" spans="1:11" ht="15" customHeight="1">
      <c r="A32" s="203"/>
      <c r="B32" s="203"/>
      <c r="C32" s="2">
        <v>2020</v>
      </c>
      <c r="D32" s="204">
        <v>0</v>
      </c>
      <c r="E32" s="204">
        <v>0</v>
      </c>
      <c r="F32" s="204">
        <v>0</v>
      </c>
      <c r="G32" s="204">
        <v>0</v>
      </c>
      <c r="H32" s="204">
        <v>0</v>
      </c>
      <c r="I32" s="74">
        <v>0</v>
      </c>
      <c r="J32" s="74">
        <v>0</v>
      </c>
      <c r="K32" s="226"/>
    </row>
    <row r="33" spans="1:11" ht="8.15" customHeight="1">
      <c r="A33" s="203"/>
      <c r="B33" s="203"/>
      <c r="C33" s="2"/>
      <c r="D33" s="204"/>
      <c r="E33" s="204"/>
      <c r="F33" s="204"/>
      <c r="G33" s="204"/>
      <c r="H33" s="204"/>
      <c r="I33" s="76"/>
      <c r="J33" s="224"/>
      <c r="K33" s="226"/>
    </row>
    <row r="34" spans="1:11" ht="15" customHeight="1">
      <c r="A34" s="203" t="s">
        <v>304</v>
      </c>
      <c r="B34" s="203"/>
      <c r="C34" s="2">
        <v>2018</v>
      </c>
      <c r="D34" s="204">
        <v>0</v>
      </c>
      <c r="E34" s="204">
        <v>0</v>
      </c>
      <c r="F34" s="204">
        <v>0</v>
      </c>
      <c r="G34" s="204">
        <v>0</v>
      </c>
      <c r="H34" s="204">
        <v>0</v>
      </c>
      <c r="I34" s="224">
        <v>0</v>
      </c>
      <c r="J34" s="224">
        <v>0</v>
      </c>
      <c r="K34" s="226"/>
    </row>
    <row r="35" spans="1:11" ht="15" customHeight="1">
      <c r="A35" s="203"/>
      <c r="B35" s="203"/>
      <c r="C35" s="2">
        <v>2019</v>
      </c>
      <c r="D35" s="204">
        <v>0</v>
      </c>
      <c r="E35" s="204">
        <v>0</v>
      </c>
      <c r="F35" s="204">
        <v>0</v>
      </c>
      <c r="G35" s="204">
        <v>0</v>
      </c>
      <c r="H35" s="204">
        <v>0</v>
      </c>
      <c r="I35" s="76">
        <v>0</v>
      </c>
      <c r="J35" s="224">
        <v>0</v>
      </c>
      <c r="K35" s="226"/>
    </row>
    <row r="36" spans="1:11" ht="15" customHeight="1">
      <c r="A36" s="203"/>
      <c r="B36" s="203"/>
      <c r="C36" s="2">
        <v>2020</v>
      </c>
      <c r="D36" s="204">
        <v>0</v>
      </c>
      <c r="E36" s="204">
        <v>0</v>
      </c>
      <c r="F36" s="204">
        <v>0</v>
      </c>
      <c r="G36" s="204">
        <v>0</v>
      </c>
      <c r="H36" s="204">
        <v>0</v>
      </c>
      <c r="I36" s="76">
        <v>0</v>
      </c>
      <c r="J36" s="76">
        <v>0</v>
      </c>
      <c r="K36" s="226"/>
    </row>
    <row r="37" spans="1:11" ht="8.15" customHeight="1">
      <c r="A37" s="203"/>
      <c r="B37" s="203"/>
      <c r="C37" s="2"/>
      <c r="D37" s="204"/>
      <c r="E37" s="204"/>
      <c r="F37" s="204"/>
      <c r="G37" s="204"/>
      <c r="H37" s="204"/>
      <c r="I37" s="230"/>
      <c r="J37" s="227"/>
      <c r="K37" s="226"/>
    </row>
    <row r="38" spans="1:11" ht="15" customHeight="1">
      <c r="A38" s="203" t="s">
        <v>305</v>
      </c>
      <c r="B38" s="203"/>
      <c r="C38" s="2">
        <v>2018</v>
      </c>
      <c r="D38" s="204">
        <v>1</v>
      </c>
      <c r="E38" s="204">
        <v>0</v>
      </c>
      <c r="F38" s="204">
        <v>0</v>
      </c>
      <c r="G38" s="204">
        <v>0</v>
      </c>
      <c r="H38" s="204">
        <v>0</v>
      </c>
      <c r="I38" s="230">
        <v>0</v>
      </c>
      <c r="J38" s="227">
        <v>0</v>
      </c>
      <c r="K38" s="226"/>
    </row>
    <row r="39" spans="1:11" ht="15" customHeight="1">
      <c r="A39" s="203"/>
      <c r="B39" s="203"/>
      <c r="C39" s="2">
        <v>2019</v>
      </c>
      <c r="D39" s="204">
        <v>0</v>
      </c>
      <c r="E39" s="204">
        <v>0</v>
      </c>
      <c r="F39" s="204">
        <v>0</v>
      </c>
      <c r="G39" s="204">
        <v>0</v>
      </c>
      <c r="H39" s="204">
        <v>0</v>
      </c>
      <c r="I39" s="231">
        <v>0</v>
      </c>
      <c r="J39" s="227">
        <v>0</v>
      </c>
      <c r="K39" s="226"/>
    </row>
    <row r="40" spans="1:11" ht="15" customHeight="1">
      <c r="A40" s="203"/>
      <c r="B40" s="203"/>
      <c r="C40" s="2">
        <v>2020</v>
      </c>
      <c r="D40" s="204">
        <v>0</v>
      </c>
      <c r="E40" s="204">
        <v>0</v>
      </c>
      <c r="F40" s="204">
        <v>0</v>
      </c>
      <c r="G40" s="204">
        <v>0</v>
      </c>
      <c r="H40" s="204">
        <v>0</v>
      </c>
      <c r="I40" s="231">
        <v>0</v>
      </c>
      <c r="J40" s="74">
        <v>0</v>
      </c>
      <c r="K40" s="226"/>
    </row>
    <row r="41" spans="1:11" ht="8.15" customHeight="1">
      <c r="A41" s="203"/>
      <c r="B41" s="203"/>
      <c r="C41" s="2"/>
      <c r="D41" s="204"/>
      <c r="E41" s="204"/>
      <c r="F41" s="204"/>
      <c r="G41" s="204"/>
      <c r="H41" s="204"/>
      <c r="I41" s="76"/>
      <c r="J41" s="224"/>
      <c r="K41" s="226"/>
    </row>
    <row r="42" spans="1:11" ht="15" customHeight="1">
      <c r="A42" s="203" t="s">
        <v>306</v>
      </c>
      <c r="B42" s="203"/>
      <c r="C42" s="2">
        <v>2018</v>
      </c>
      <c r="D42" s="204">
        <v>0</v>
      </c>
      <c r="E42" s="204">
        <v>0</v>
      </c>
      <c r="F42" s="204">
        <v>0</v>
      </c>
      <c r="G42" s="204">
        <v>0</v>
      </c>
      <c r="H42" s="204">
        <v>0</v>
      </c>
      <c r="I42" s="76">
        <v>0</v>
      </c>
      <c r="J42" s="224">
        <v>0</v>
      </c>
      <c r="K42" s="226"/>
    </row>
    <row r="43" spans="1:11" ht="15" customHeight="1">
      <c r="A43" s="203"/>
      <c r="B43" s="203"/>
      <c r="C43" s="2">
        <v>2019</v>
      </c>
      <c r="D43" s="204">
        <v>1</v>
      </c>
      <c r="E43" s="204">
        <v>1</v>
      </c>
      <c r="F43" s="204">
        <v>0</v>
      </c>
      <c r="G43" s="204">
        <v>0</v>
      </c>
      <c r="H43" s="204">
        <v>0</v>
      </c>
      <c r="I43" s="76">
        <v>0</v>
      </c>
      <c r="J43" s="224">
        <v>0</v>
      </c>
      <c r="K43" s="226"/>
    </row>
    <row r="44" spans="1:11" ht="15" customHeight="1">
      <c r="A44" s="203"/>
      <c r="B44" s="203"/>
      <c r="C44" s="2">
        <v>2020</v>
      </c>
      <c r="D44" s="204">
        <v>0</v>
      </c>
      <c r="E44" s="204">
        <v>0</v>
      </c>
      <c r="F44" s="204">
        <v>0</v>
      </c>
      <c r="G44" s="204">
        <v>0</v>
      </c>
      <c r="H44" s="204">
        <v>0</v>
      </c>
      <c r="I44" s="76">
        <v>0</v>
      </c>
      <c r="J44" s="76">
        <v>0</v>
      </c>
      <c r="K44" s="226"/>
    </row>
    <row r="45" spans="1:11" ht="8.15" customHeight="1">
      <c r="A45" s="203"/>
      <c r="B45" s="203"/>
      <c r="C45" s="2"/>
      <c r="D45" s="204"/>
      <c r="E45" s="204"/>
      <c r="F45" s="204"/>
      <c r="G45" s="204"/>
      <c r="H45" s="204"/>
      <c r="I45" s="230"/>
      <c r="J45" s="227"/>
      <c r="K45" s="226"/>
    </row>
    <row r="46" spans="1:11" ht="15" customHeight="1">
      <c r="A46" s="203" t="s">
        <v>307</v>
      </c>
      <c r="B46" s="203"/>
      <c r="C46" s="2">
        <v>2018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31">
        <v>0</v>
      </c>
      <c r="J46" s="227">
        <v>0</v>
      </c>
      <c r="K46" s="232"/>
    </row>
    <row r="47" spans="1:11" ht="15" customHeight="1">
      <c r="A47" s="203"/>
      <c r="B47" s="203"/>
      <c r="C47" s="2">
        <v>2019</v>
      </c>
      <c r="D47" s="204">
        <v>0</v>
      </c>
      <c r="E47" s="204">
        <v>0</v>
      </c>
      <c r="F47" s="204">
        <v>0</v>
      </c>
      <c r="G47" s="204">
        <v>0</v>
      </c>
      <c r="H47" s="204">
        <v>0</v>
      </c>
      <c r="I47" s="231">
        <v>0</v>
      </c>
      <c r="J47" s="227">
        <v>0</v>
      </c>
      <c r="K47" s="232"/>
    </row>
    <row r="48" spans="1:11" ht="15" customHeight="1">
      <c r="A48" s="203"/>
      <c r="B48" s="203"/>
      <c r="C48" s="2">
        <v>2020</v>
      </c>
      <c r="D48" s="204">
        <v>0</v>
      </c>
      <c r="E48" s="204">
        <v>0</v>
      </c>
      <c r="F48" s="204">
        <v>0</v>
      </c>
      <c r="G48" s="204">
        <v>0</v>
      </c>
      <c r="H48" s="204">
        <v>0</v>
      </c>
      <c r="I48" s="231">
        <v>0</v>
      </c>
      <c r="J48" s="74">
        <v>0</v>
      </c>
      <c r="K48" s="232"/>
    </row>
    <row r="49" spans="1:11" ht="8.15" customHeight="1">
      <c r="A49" s="203"/>
      <c r="B49" s="203"/>
      <c r="C49" s="2"/>
      <c r="D49" s="204"/>
      <c r="E49" s="204"/>
      <c r="F49" s="204"/>
      <c r="G49" s="204"/>
      <c r="H49" s="204"/>
      <c r="I49" s="76"/>
      <c r="J49" s="224"/>
      <c r="K49" s="232"/>
    </row>
    <row r="50" spans="1:11" ht="15" customHeight="1">
      <c r="A50" s="203" t="s">
        <v>308</v>
      </c>
      <c r="B50" s="203"/>
      <c r="C50" s="2">
        <v>2018</v>
      </c>
      <c r="D50" s="204">
        <v>1</v>
      </c>
      <c r="E50" s="204">
        <v>0</v>
      </c>
      <c r="F50" s="204">
        <v>0</v>
      </c>
      <c r="G50" s="204">
        <v>0</v>
      </c>
      <c r="H50" s="204">
        <v>0</v>
      </c>
      <c r="I50" s="76">
        <v>0</v>
      </c>
      <c r="J50" s="224">
        <v>0</v>
      </c>
      <c r="K50" s="226"/>
    </row>
    <row r="51" spans="1:11" ht="15" customHeight="1">
      <c r="A51" s="203"/>
      <c r="B51" s="203"/>
      <c r="C51" s="2">
        <v>2019</v>
      </c>
      <c r="D51" s="204">
        <v>0</v>
      </c>
      <c r="E51" s="204">
        <v>0</v>
      </c>
      <c r="F51" s="204">
        <v>0</v>
      </c>
      <c r="G51" s="204">
        <v>0</v>
      </c>
      <c r="H51" s="204">
        <v>0</v>
      </c>
      <c r="I51" s="76">
        <v>0</v>
      </c>
      <c r="J51" s="224">
        <v>0</v>
      </c>
      <c r="K51" s="226"/>
    </row>
    <row r="52" spans="1:11" ht="15" customHeight="1">
      <c r="A52" s="203"/>
      <c r="B52" s="203"/>
      <c r="C52" s="2">
        <v>2020</v>
      </c>
      <c r="D52" s="204">
        <v>1</v>
      </c>
      <c r="E52" s="204">
        <v>0</v>
      </c>
      <c r="F52" s="204">
        <v>0</v>
      </c>
      <c r="G52" s="204">
        <v>0</v>
      </c>
      <c r="H52" s="204">
        <v>0</v>
      </c>
      <c r="I52" s="231">
        <v>0</v>
      </c>
      <c r="J52" s="74">
        <v>0</v>
      </c>
      <c r="K52" s="226"/>
    </row>
    <row r="53" spans="1:11" ht="8.15" customHeight="1">
      <c r="A53" s="203"/>
      <c r="B53" s="203"/>
      <c r="C53" s="2"/>
      <c r="D53" s="204"/>
      <c r="E53" s="204"/>
      <c r="F53" s="204"/>
      <c r="G53" s="204"/>
      <c r="H53" s="204"/>
      <c r="I53" s="76"/>
      <c r="J53" s="224"/>
      <c r="K53" s="232"/>
    </row>
    <row r="54" spans="1:11" ht="15" customHeight="1">
      <c r="A54" s="203" t="s">
        <v>309</v>
      </c>
      <c r="B54" s="203"/>
      <c r="C54" s="2">
        <v>2018</v>
      </c>
      <c r="D54" s="204">
        <v>1</v>
      </c>
      <c r="E54" s="204">
        <v>0</v>
      </c>
      <c r="F54" s="204">
        <v>0</v>
      </c>
      <c r="G54" s="204">
        <v>0</v>
      </c>
      <c r="H54" s="204">
        <v>0</v>
      </c>
      <c r="I54" s="76">
        <v>0</v>
      </c>
      <c r="J54" s="76">
        <v>0</v>
      </c>
      <c r="K54" s="226"/>
    </row>
    <row r="55" spans="1:11" ht="15" customHeight="1">
      <c r="A55" s="203"/>
      <c r="B55" s="203"/>
      <c r="C55" s="2">
        <v>2019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76">
        <v>0</v>
      </c>
      <c r="J55" s="224">
        <v>0</v>
      </c>
      <c r="K55" s="226"/>
    </row>
    <row r="56" spans="1:11" ht="15" customHeight="1">
      <c r="A56" s="203"/>
      <c r="B56" s="203"/>
      <c r="C56" s="2">
        <v>2020</v>
      </c>
      <c r="D56" s="204">
        <v>0</v>
      </c>
      <c r="E56" s="204">
        <v>0</v>
      </c>
      <c r="F56" s="204">
        <v>0</v>
      </c>
      <c r="G56" s="204">
        <v>0</v>
      </c>
      <c r="H56" s="204">
        <v>0</v>
      </c>
      <c r="I56" s="76">
        <v>0</v>
      </c>
      <c r="J56" s="76">
        <v>0</v>
      </c>
      <c r="K56" s="226"/>
    </row>
    <row r="57" spans="1:11" ht="8.15" customHeight="1">
      <c r="A57" s="203"/>
      <c r="B57" s="203"/>
      <c r="C57" s="2"/>
      <c r="D57" s="204"/>
      <c r="E57" s="204"/>
      <c r="F57" s="204"/>
      <c r="G57" s="204"/>
      <c r="H57" s="204"/>
      <c r="I57" s="230"/>
      <c r="J57" s="227"/>
      <c r="K57" s="226"/>
    </row>
    <row r="58" spans="1:11" ht="15" customHeight="1">
      <c r="A58" s="203" t="s">
        <v>310</v>
      </c>
      <c r="B58" s="203"/>
      <c r="C58" s="2">
        <v>2018</v>
      </c>
      <c r="D58" s="204">
        <v>0</v>
      </c>
      <c r="E58" s="204">
        <v>0</v>
      </c>
      <c r="F58" s="204">
        <v>0</v>
      </c>
      <c r="G58" s="204">
        <v>0</v>
      </c>
      <c r="H58" s="204">
        <v>0</v>
      </c>
      <c r="I58" s="231">
        <v>0</v>
      </c>
      <c r="J58" s="227">
        <v>0</v>
      </c>
      <c r="K58" s="232"/>
    </row>
    <row r="59" spans="1:11" ht="15" customHeight="1">
      <c r="A59" s="203"/>
      <c r="B59" s="203"/>
      <c r="C59" s="2">
        <v>2019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31">
        <v>0</v>
      </c>
      <c r="J59" s="227">
        <v>0</v>
      </c>
      <c r="K59" s="232"/>
    </row>
    <row r="60" spans="1:11" s="210" customFormat="1" ht="15" customHeight="1">
      <c r="A60" s="203"/>
      <c r="B60" s="203"/>
      <c r="C60" s="2">
        <v>2020</v>
      </c>
      <c r="D60" s="204">
        <v>0</v>
      </c>
      <c r="E60" s="204">
        <v>0</v>
      </c>
      <c r="F60" s="204">
        <v>0</v>
      </c>
      <c r="G60" s="204">
        <v>0</v>
      </c>
      <c r="H60" s="204">
        <v>0</v>
      </c>
      <c r="I60" s="235">
        <v>0</v>
      </c>
      <c r="J60" s="76">
        <v>0</v>
      </c>
      <c r="K60" s="232"/>
    </row>
    <row r="61" spans="1:11" s="210" customFormat="1" ht="8.15" customHeight="1">
      <c r="A61" s="203"/>
      <c r="B61" s="203"/>
      <c r="C61" s="2"/>
      <c r="D61" s="204"/>
      <c r="E61" s="204"/>
      <c r="F61" s="204"/>
      <c r="G61" s="204"/>
      <c r="H61" s="204"/>
      <c r="I61" s="76"/>
      <c r="J61" s="224"/>
      <c r="K61" s="232"/>
    </row>
    <row r="62" spans="1:11" s="210" customFormat="1" ht="15" customHeight="1">
      <c r="A62" s="203" t="s">
        <v>311</v>
      </c>
      <c r="B62" s="203"/>
      <c r="C62" s="2">
        <v>2018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76">
        <v>0</v>
      </c>
      <c r="J62" s="224">
        <v>0</v>
      </c>
      <c r="K62" s="226"/>
    </row>
    <row r="63" spans="1:11" s="210" customFormat="1" ht="15" customHeight="1">
      <c r="A63" s="203"/>
      <c r="B63" s="203"/>
      <c r="C63" s="41">
        <v>2019</v>
      </c>
      <c r="D63" s="204">
        <v>0</v>
      </c>
      <c r="E63" s="204">
        <v>0</v>
      </c>
      <c r="F63" s="204">
        <v>0</v>
      </c>
      <c r="G63" s="204">
        <v>0</v>
      </c>
      <c r="H63" s="204">
        <v>0</v>
      </c>
      <c r="I63" s="76">
        <v>0</v>
      </c>
      <c r="J63" s="224">
        <v>0</v>
      </c>
      <c r="K63" s="226"/>
    </row>
    <row r="64" spans="1:11" s="210" customFormat="1" ht="15" customHeight="1">
      <c r="A64" s="203"/>
      <c r="B64" s="203"/>
      <c r="C64" s="41">
        <v>2020</v>
      </c>
      <c r="D64" s="76">
        <v>0</v>
      </c>
      <c r="E64" s="76">
        <v>0</v>
      </c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226"/>
    </row>
    <row r="65" spans="1:11" s="210" customFormat="1" ht="8.15" customHeight="1">
      <c r="A65" s="211"/>
      <c r="B65" s="211"/>
      <c r="C65" s="207"/>
      <c r="D65" s="76"/>
      <c r="E65" s="76"/>
      <c r="F65" s="76"/>
      <c r="G65" s="76"/>
      <c r="H65" s="76"/>
      <c r="I65" s="76"/>
      <c r="J65" s="76"/>
    </row>
    <row r="66" spans="1:11" s="210" customFormat="1" ht="15" customHeight="1">
      <c r="A66" s="203" t="s">
        <v>312</v>
      </c>
      <c r="B66" s="203"/>
      <c r="C66" s="41">
        <v>2018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0</v>
      </c>
      <c r="J66" s="204">
        <v>0</v>
      </c>
      <c r="K66" s="225"/>
    </row>
    <row r="67" spans="1:11" s="210" customFormat="1" ht="15" customHeight="1">
      <c r="A67" s="203"/>
      <c r="B67" s="203"/>
      <c r="C67" s="2">
        <v>2019</v>
      </c>
      <c r="D67" s="204">
        <v>0</v>
      </c>
      <c r="E67" s="204">
        <v>0</v>
      </c>
      <c r="F67" s="204">
        <v>0</v>
      </c>
      <c r="G67" s="204">
        <v>0</v>
      </c>
      <c r="H67" s="204">
        <v>0</v>
      </c>
      <c r="I67" s="204">
        <v>0</v>
      </c>
      <c r="J67" s="204">
        <v>0</v>
      </c>
      <c r="K67" s="225"/>
    </row>
    <row r="68" spans="1:11" s="210" customFormat="1" ht="15" customHeight="1">
      <c r="A68" s="203"/>
      <c r="B68" s="203"/>
      <c r="C68" s="2">
        <v>2020</v>
      </c>
      <c r="D68" s="204">
        <v>1</v>
      </c>
      <c r="E68" s="204">
        <v>0</v>
      </c>
      <c r="F68" s="204">
        <v>0</v>
      </c>
      <c r="G68" s="204">
        <v>0</v>
      </c>
      <c r="H68" s="204">
        <v>0</v>
      </c>
      <c r="I68" s="204">
        <v>0</v>
      </c>
      <c r="J68" s="204">
        <v>0</v>
      </c>
      <c r="K68" s="225"/>
    </row>
    <row r="69" spans="1:11" s="210" customFormat="1" ht="8.15" customHeight="1">
      <c r="A69" s="476"/>
      <c r="B69" s="476"/>
      <c r="C69" s="477"/>
      <c r="D69" s="476"/>
      <c r="E69" s="478"/>
      <c r="F69" s="476"/>
      <c r="G69" s="476"/>
      <c r="H69" s="476"/>
      <c r="I69" s="476"/>
      <c r="J69" s="476"/>
    </row>
    <row r="70" spans="1:11" ht="15" customHeight="1">
      <c r="H70" s="197"/>
      <c r="I70" s="197"/>
      <c r="J70" s="197"/>
      <c r="K70" s="24" t="s">
        <v>9</v>
      </c>
    </row>
    <row r="71" spans="1:11" ht="15" customHeight="1">
      <c r="H71" s="199"/>
      <c r="I71" s="199"/>
      <c r="J71" s="199"/>
      <c r="K71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1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0.453125" style="195" customWidth="1"/>
    <col min="3" max="3" width="19.6328125" style="196" customWidth="1"/>
    <col min="4" max="4" width="13.1796875" style="195" customWidth="1"/>
    <col min="5" max="5" width="15.90625" style="195" customWidth="1"/>
    <col min="6" max="6" width="13.1796875" style="195" customWidth="1"/>
    <col min="7" max="7" width="12.26953125" style="195" customWidth="1"/>
    <col min="8" max="8" width="13.81640625" style="195" customWidth="1"/>
    <col min="9" max="9" width="15.90625" style="195" customWidth="1"/>
    <col min="10" max="10" width="19.08984375" style="195" customWidth="1"/>
    <col min="11" max="11" width="0.6328125" style="195" customWidth="1"/>
    <col min="12" max="12" width="8.453125" style="195" hidden="1" customWidth="1"/>
    <col min="13" max="16384" width="8.453125" style="195"/>
  </cols>
  <sheetData>
    <row r="1" spans="1:11" ht="8.15" customHeight="1"/>
    <row r="2" spans="1:11" ht="16.5" customHeight="1">
      <c r="A2" s="310" t="s">
        <v>411</v>
      </c>
      <c r="B2" s="197"/>
      <c r="C2" s="198"/>
    </row>
    <row r="3" spans="1:11" ht="16.5" customHeight="1">
      <c r="A3" s="500" t="s">
        <v>412</v>
      </c>
      <c r="B3" s="199"/>
      <c r="C3" s="200"/>
    </row>
    <row r="4" spans="1:11" ht="16" thickBot="1">
      <c r="K4" s="433"/>
    </row>
    <row r="5" spans="1:11" s="201" customFormat="1" ht="8.15" customHeight="1" thickTop="1">
      <c r="A5" s="343"/>
      <c r="B5" s="343"/>
      <c r="C5" s="344"/>
      <c r="D5" s="343"/>
      <c r="E5" s="343"/>
      <c r="F5" s="343"/>
      <c r="G5" s="343"/>
      <c r="H5" s="343"/>
      <c r="I5" s="343"/>
      <c r="J5" s="343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127</v>
      </c>
      <c r="E6" s="347" t="s">
        <v>154</v>
      </c>
      <c r="F6" s="347" t="s">
        <v>155</v>
      </c>
      <c r="G6" s="347" t="s">
        <v>156</v>
      </c>
      <c r="H6" s="347" t="s">
        <v>157</v>
      </c>
      <c r="I6" s="347" t="s">
        <v>288</v>
      </c>
      <c r="J6" s="347" t="s">
        <v>288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47" t="s">
        <v>158</v>
      </c>
      <c r="E7" s="347" t="s">
        <v>159</v>
      </c>
      <c r="F7" s="350" t="s">
        <v>160</v>
      </c>
      <c r="G7" s="350" t="s">
        <v>161</v>
      </c>
      <c r="H7" s="350" t="s">
        <v>162</v>
      </c>
      <c r="I7" s="347" t="s">
        <v>163</v>
      </c>
      <c r="J7" s="347" t="s">
        <v>163</v>
      </c>
      <c r="K7" s="435"/>
    </row>
    <row r="8" spans="1:11" s="201" customFormat="1" ht="15" customHeight="1">
      <c r="A8" s="351"/>
      <c r="B8" s="351"/>
      <c r="C8" s="352"/>
      <c r="D8" s="347" t="s">
        <v>164</v>
      </c>
      <c r="E8" s="350" t="s">
        <v>165</v>
      </c>
      <c r="F8" s="350" t="s">
        <v>166</v>
      </c>
      <c r="G8" s="350" t="s">
        <v>166</v>
      </c>
      <c r="H8" s="350"/>
      <c r="I8" s="347" t="s">
        <v>167</v>
      </c>
      <c r="J8" s="347" t="s">
        <v>168</v>
      </c>
      <c r="K8" s="436"/>
    </row>
    <row r="9" spans="1:11" s="201" customFormat="1" ht="15" customHeight="1">
      <c r="A9" s="351"/>
      <c r="B9" s="351"/>
      <c r="C9" s="352"/>
      <c r="D9" s="350" t="s">
        <v>169</v>
      </c>
      <c r="E9" s="350" t="s">
        <v>159</v>
      </c>
      <c r="F9" s="350"/>
      <c r="G9" s="350"/>
      <c r="H9" s="350"/>
      <c r="I9" s="350" t="s">
        <v>170</v>
      </c>
      <c r="J9" s="350" t="s">
        <v>171</v>
      </c>
      <c r="K9" s="436"/>
    </row>
    <row r="10" spans="1:11" s="201" customFormat="1" ht="15" customHeight="1">
      <c r="A10" s="351"/>
      <c r="B10" s="351"/>
      <c r="C10" s="352"/>
      <c r="D10" s="350" t="s">
        <v>287</v>
      </c>
      <c r="E10" s="350"/>
      <c r="F10" s="350"/>
      <c r="G10" s="350"/>
      <c r="H10" s="350"/>
      <c r="I10" s="350" t="s">
        <v>172</v>
      </c>
      <c r="J10" s="350" t="s">
        <v>172</v>
      </c>
      <c r="K10" s="436"/>
    </row>
    <row r="11" spans="1:11" s="201" customFormat="1" ht="14.25" customHeight="1">
      <c r="A11" s="351"/>
      <c r="B11" s="351"/>
      <c r="C11" s="352"/>
      <c r="D11" s="350"/>
      <c r="E11" s="350"/>
      <c r="F11" s="350"/>
      <c r="G11" s="347"/>
      <c r="H11" s="350"/>
      <c r="I11" s="350" t="s">
        <v>173</v>
      </c>
      <c r="J11" s="350" t="s">
        <v>173</v>
      </c>
      <c r="K11" s="436"/>
    </row>
    <row r="12" spans="1:11" s="201" customFormat="1" ht="8.15" customHeight="1" thickBot="1">
      <c r="A12" s="439" t="s">
        <v>32</v>
      </c>
      <c r="B12" s="439"/>
      <c r="C12" s="440"/>
      <c r="D12" s="441"/>
      <c r="E12" s="441"/>
      <c r="F12" s="441"/>
      <c r="G12" s="441"/>
      <c r="H12" s="441"/>
      <c r="I12" s="441"/>
      <c r="J12" s="441"/>
      <c r="K12" s="433"/>
    </row>
    <row r="13" spans="1:11" ht="8.15" customHeight="1">
      <c r="A13" s="203"/>
      <c r="B13" s="203"/>
      <c r="C13" s="2"/>
      <c r="D13" s="204"/>
      <c r="E13" s="204"/>
      <c r="F13" s="204"/>
      <c r="G13" s="204"/>
      <c r="H13" s="204"/>
      <c r="I13" s="204"/>
      <c r="J13" s="204"/>
      <c r="K13" s="443"/>
    </row>
    <row r="14" spans="1:11" ht="15" customHeight="1">
      <c r="A14" s="203" t="s">
        <v>313</v>
      </c>
      <c r="B14" s="203"/>
      <c r="C14" s="2">
        <v>2018</v>
      </c>
      <c r="D14" s="204">
        <v>3</v>
      </c>
      <c r="E14" s="204">
        <v>0</v>
      </c>
      <c r="F14" s="204">
        <v>0</v>
      </c>
      <c r="G14" s="204">
        <v>0</v>
      </c>
      <c r="H14" s="204">
        <v>0</v>
      </c>
      <c r="I14" s="204">
        <v>0</v>
      </c>
      <c r="J14" s="204">
        <v>0</v>
      </c>
      <c r="K14" s="444"/>
    </row>
    <row r="15" spans="1:11" ht="15" customHeight="1">
      <c r="A15" s="203"/>
      <c r="B15" s="203"/>
      <c r="C15" s="2">
        <v>2019</v>
      </c>
      <c r="D15" s="204">
        <v>2</v>
      </c>
      <c r="E15" s="204">
        <v>0</v>
      </c>
      <c r="F15" s="204">
        <v>0</v>
      </c>
      <c r="G15" s="204">
        <v>0</v>
      </c>
      <c r="H15" s="204">
        <v>0</v>
      </c>
      <c r="I15" s="204">
        <v>0</v>
      </c>
      <c r="J15" s="204">
        <v>0</v>
      </c>
      <c r="K15" s="226"/>
    </row>
    <row r="16" spans="1:11" ht="15" customHeight="1">
      <c r="A16" s="203"/>
      <c r="B16" s="203"/>
      <c r="C16" s="2">
        <v>2020</v>
      </c>
      <c r="D16" s="204">
        <v>1</v>
      </c>
      <c r="E16" s="204">
        <v>0</v>
      </c>
      <c r="F16" s="204">
        <v>0</v>
      </c>
      <c r="G16" s="204">
        <v>0</v>
      </c>
      <c r="H16" s="204">
        <v>0</v>
      </c>
      <c r="I16" s="204">
        <v>0</v>
      </c>
      <c r="J16" s="204">
        <v>0</v>
      </c>
      <c r="K16" s="226"/>
    </row>
    <row r="17" spans="1:11" ht="8.15" customHeight="1">
      <c r="A17" s="203"/>
      <c r="B17" s="203"/>
      <c r="C17" s="2"/>
      <c r="D17" s="204"/>
      <c r="E17" s="204"/>
      <c r="F17" s="204"/>
      <c r="G17" s="204"/>
      <c r="H17" s="204"/>
      <c r="I17" s="204"/>
      <c r="J17" s="204"/>
      <c r="K17" s="226"/>
    </row>
    <row r="18" spans="1:11" ht="15" customHeight="1">
      <c r="A18" s="203" t="s">
        <v>314</v>
      </c>
      <c r="B18" s="203"/>
      <c r="C18" s="2">
        <v>2018</v>
      </c>
      <c r="D18" s="204">
        <v>0</v>
      </c>
      <c r="E18" s="204">
        <v>0</v>
      </c>
      <c r="F18" s="204">
        <v>0</v>
      </c>
      <c r="G18" s="204">
        <v>0</v>
      </c>
      <c r="H18" s="204">
        <v>0</v>
      </c>
      <c r="I18" s="204">
        <v>0</v>
      </c>
      <c r="J18" s="204">
        <v>0</v>
      </c>
      <c r="K18" s="226"/>
    </row>
    <row r="19" spans="1:11" ht="15" customHeight="1">
      <c r="A19" s="203"/>
      <c r="B19" s="203"/>
      <c r="C19" s="2">
        <v>2019</v>
      </c>
      <c r="D19" s="204">
        <v>0</v>
      </c>
      <c r="E19" s="204">
        <v>0</v>
      </c>
      <c r="F19" s="204">
        <v>0</v>
      </c>
      <c r="G19" s="204">
        <v>0</v>
      </c>
      <c r="H19" s="204">
        <v>0</v>
      </c>
      <c r="I19" s="204">
        <v>0</v>
      </c>
      <c r="J19" s="204">
        <v>0</v>
      </c>
      <c r="K19" s="226"/>
    </row>
    <row r="20" spans="1:11" ht="15" customHeight="1">
      <c r="A20" s="203"/>
      <c r="B20" s="203"/>
      <c r="C20" s="2">
        <v>2020</v>
      </c>
      <c r="D20" s="204">
        <v>0</v>
      </c>
      <c r="E20" s="204">
        <v>0</v>
      </c>
      <c r="F20" s="204">
        <v>0</v>
      </c>
      <c r="G20" s="204">
        <v>0</v>
      </c>
      <c r="H20" s="204">
        <v>0</v>
      </c>
      <c r="I20" s="204">
        <v>0</v>
      </c>
      <c r="J20" s="204">
        <v>0</v>
      </c>
      <c r="K20" s="226"/>
    </row>
    <row r="21" spans="1:11" ht="8.15" customHeight="1">
      <c r="A21" s="203"/>
      <c r="B21" s="203"/>
      <c r="C21" s="2"/>
      <c r="D21" s="204"/>
      <c r="E21" s="204"/>
      <c r="F21" s="204"/>
      <c r="G21" s="204"/>
      <c r="H21" s="204"/>
      <c r="I21" s="204"/>
      <c r="J21" s="204"/>
      <c r="K21" s="226"/>
    </row>
    <row r="22" spans="1:11" ht="15" customHeight="1">
      <c r="A22" s="203" t="s">
        <v>315</v>
      </c>
      <c r="B22" s="203"/>
      <c r="C22" s="2">
        <v>2018</v>
      </c>
      <c r="D22" s="204">
        <v>0</v>
      </c>
      <c r="E22" s="204">
        <v>0</v>
      </c>
      <c r="F22" s="204">
        <v>0</v>
      </c>
      <c r="G22" s="204">
        <v>0</v>
      </c>
      <c r="H22" s="204">
        <v>0</v>
      </c>
      <c r="I22" s="204">
        <v>0</v>
      </c>
      <c r="J22" s="204">
        <v>0</v>
      </c>
      <c r="K22" s="226"/>
    </row>
    <row r="23" spans="1:11" ht="15" customHeight="1">
      <c r="A23" s="203"/>
      <c r="B23" s="203"/>
      <c r="C23" s="2">
        <v>2019</v>
      </c>
      <c r="D23" s="204">
        <v>0</v>
      </c>
      <c r="E23" s="204">
        <v>0</v>
      </c>
      <c r="F23" s="204">
        <v>0</v>
      </c>
      <c r="G23" s="204">
        <v>0</v>
      </c>
      <c r="H23" s="204">
        <v>0</v>
      </c>
      <c r="I23" s="204">
        <v>0</v>
      </c>
      <c r="J23" s="204">
        <v>0</v>
      </c>
      <c r="K23" s="226"/>
    </row>
    <row r="24" spans="1:11" ht="15" customHeight="1">
      <c r="A24" s="203"/>
      <c r="B24" s="203"/>
      <c r="C24" s="2">
        <v>2020</v>
      </c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4">
        <v>0</v>
      </c>
      <c r="J24" s="74">
        <v>0</v>
      </c>
      <c r="K24" s="226"/>
    </row>
    <row r="25" spans="1:11" ht="8.15" customHeight="1">
      <c r="A25" s="228"/>
      <c r="B25" s="229"/>
      <c r="C25" s="2"/>
      <c r="D25" s="204"/>
      <c r="E25" s="204"/>
      <c r="F25" s="204"/>
      <c r="G25" s="204"/>
      <c r="H25" s="204"/>
      <c r="I25" s="204"/>
      <c r="J25" s="204"/>
      <c r="K25" s="226"/>
    </row>
    <row r="26" spans="1:11" ht="15" customHeight="1">
      <c r="A26" s="203" t="s">
        <v>316</v>
      </c>
      <c r="B26" s="203"/>
      <c r="C26" s="2">
        <v>2018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4">
        <v>0</v>
      </c>
      <c r="K26" s="226"/>
    </row>
    <row r="27" spans="1:11" ht="15" customHeight="1">
      <c r="A27" s="203"/>
      <c r="B27" s="203"/>
      <c r="C27" s="2">
        <v>2019</v>
      </c>
      <c r="D27" s="204">
        <v>0</v>
      </c>
      <c r="E27" s="204">
        <v>0</v>
      </c>
      <c r="F27" s="204">
        <v>0</v>
      </c>
      <c r="G27" s="204">
        <v>0</v>
      </c>
      <c r="H27" s="204">
        <v>0</v>
      </c>
      <c r="I27" s="204">
        <v>0</v>
      </c>
      <c r="J27" s="204">
        <v>0</v>
      </c>
      <c r="K27" s="226"/>
    </row>
    <row r="28" spans="1:11" ht="15" customHeight="1">
      <c r="A28" s="203"/>
      <c r="B28" s="203"/>
      <c r="C28" s="2">
        <v>2020</v>
      </c>
      <c r="D28" s="204">
        <v>0</v>
      </c>
      <c r="E28" s="204">
        <v>0</v>
      </c>
      <c r="F28" s="204">
        <v>0</v>
      </c>
      <c r="G28" s="204">
        <v>0</v>
      </c>
      <c r="H28" s="204">
        <v>1</v>
      </c>
      <c r="I28" s="204">
        <v>0</v>
      </c>
      <c r="J28" s="204">
        <v>0</v>
      </c>
      <c r="K28" s="226"/>
    </row>
    <row r="29" spans="1:11" ht="8.15" customHeight="1">
      <c r="A29" s="206"/>
      <c r="B29" s="206"/>
      <c r="C29" s="2"/>
      <c r="D29" s="204"/>
      <c r="E29" s="204"/>
      <c r="F29" s="204"/>
      <c r="G29" s="204"/>
      <c r="H29" s="204"/>
      <c r="I29" s="204"/>
      <c r="J29" s="204"/>
      <c r="K29" s="226"/>
    </row>
    <row r="30" spans="1:11" ht="15" customHeight="1">
      <c r="A30" s="203" t="s">
        <v>317</v>
      </c>
      <c r="B30" s="203"/>
      <c r="C30" s="2">
        <v>2018</v>
      </c>
      <c r="D30" s="204">
        <v>1</v>
      </c>
      <c r="E30" s="204">
        <v>0</v>
      </c>
      <c r="F30" s="204">
        <v>0</v>
      </c>
      <c r="G30" s="204">
        <v>0</v>
      </c>
      <c r="H30" s="204">
        <v>0</v>
      </c>
      <c r="I30" s="204">
        <v>0</v>
      </c>
      <c r="J30" s="204">
        <v>0</v>
      </c>
      <c r="K30" s="226"/>
    </row>
    <row r="31" spans="1:11" ht="15" customHeight="1">
      <c r="A31" s="203"/>
      <c r="B31" s="203"/>
      <c r="C31" s="2">
        <v>2019</v>
      </c>
      <c r="D31" s="204">
        <v>0</v>
      </c>
      <c r="E31" s="204">
        <v>0</v>
      </c>
      <c r="F31" s="204">
        <v>0</v>
      </c>
      <c r="G31" s="204">
        <v>0</v>
      </c>
      <c r="H31" s="204">
        <v>0</v>
      </c>
      <c r="I31" s="204">
        <v>0</v>
      </c>
      <c r="J31" s="204">
        <v>0</v>
      </c>
      <c r="K31" s="226"/>
    </row>
    <row r="32" spans="1:11" ht="15" customHeight="1">
      <c r="A32" s="203"/>
      <c r="B32" s="203"/>
      <c r="C32" s="2">
        <v>2020</v>
      </c>
      <c r="D32" s="204">
        <v>0</v>
      </c>
      <c r="E32" s="204">
        <v>0</v>
      </c>
      <c r="F32" s="204">
        <v>0</v>
      </c>
      <c r="G32" s="204">
        <v>0</v>
      </c>
      <c r="H32" s="204">
        <v>0</v>
      </c>
      <c r="I32" s="204">
        <v>0</v>
      </c>
      <c r="J32" s="204">
        <v>0</v>
      </c>
      <c r="K32" s="226"/>
    </row>
    <row r="33" spans="1:11" ht="8.15" customHeight="1">
      <c r="A33" s="203"/>
      <c r="B33" s="203"/>
      <c r="C33" s="2"/>
      <c r="D33" s="204"/>
      <c r="E33" s="204"/>
      <c r="F33" s="204"/>
      <c r="G33" s="204"/>
      <c r="H33" s="204"/>
      <c r="I33" s="204"/>
      <c r="J33" s="204"/>
      <c r="K33" s="226"/>
    </row>
    <row r="34" spans="1:11" ht="15" customHeight="1">
      <c r="A34" s="203" t="s">
        <v>318</v>
      </c>
      <c r="B34" s="203"/>
      <c r="C34" s="2">
        <v>2018</v>
      </c>
      <c r="D34" s="204">
        <v>0</v>
      </c>
      <c r="E34" s="204">
        <v>0</v>
      </c>
      <c r="F34" s="204">
        <v>0</v>
      </c>
      <c r="G34" s="204">
        <v>0</v>
      </c>
      <c r="H34" s="204">
        <v>0</v>
      </c>
      <c r="I34" s="204">
        <v>0</v>
      </c>
      <c r="J34" s="204">
        <v>0</v>
      </c>
      <c r="K34" s="226"/>
    </row>
    <row r="35" spans="1:11" ht="15" customHeight="1">
      <c r="A35" s="203"/>
      <c r="B35" s="203"/>
      <c r="C35" s="2">
        <v>2019</v>
      </c>
      <c r="D35" s="204">
        <v>0</v>
      </c>
      <c r="E35" s="204">
        <v>0</v>
      </c>
      <c r="F35" s="204">
        <v>0</v>
      </c>
      <c r="G35" s="204">
        <v>0</v>
      </c>
      <c r="H35" s="204">
        <v>0</v>
      </c>
      <c r="I35" s="204">
        <v>0</v>
      </c>
      <c r="J35" s="204">
        <v>0</v>
      </c>
      <c r="K35" s="226"/>
    </row>
    <row r="36" spans="1:11" ht="15" customHeight="1">
      <c r="A36" s="203"/>
      <c r="B36" s="203"/>
      <c r="C36" s="2">
        <v>2020</v>
      </c>
      <c r="D36" s="204">
        <v>0</v>
      </c>
      <c r="E36" s="204">
        <v>0</v>
      </c>
      <c r="F36" s="204">
        <v>0</v>
      </c>
      <c r="G36" s="204">
        <v>0</v>
      </c>
      <c r="H36" s="204">
        <v>0</v>
      </c>
      <c r="I36" s="204">
        <v>0</v>
      </c>
      <c r="J36" s="204">
        <v>0</v>
      </c>
      <c r="K36" s="226"/>
    </row>
    <row r="37" spans="1:11" ht="8.15" customHeight="1">
      <c r="A37" s="203"/>
      <c r="B37" s="203"/>
      <c r="C37" s="2"/>
      <c r="D37" s="204"/>
      <c r="E37" s="204"/>
      <c r="F37" s="204"/>
      <c r="G37" s="204"/>
      <c r="H37" s="204"/>
      <c r="I37" s="204"/>
      <c r="J37" s="204"/>
      <c r="K37" s="226"/>
    </row>
    <row r="38" spans="1:11" ht="15" customHeight="1">
      <c r="A38" s="203" t="s">
        <v>319</v>
      </c>
      <c r="B38" s="203"/>
      <c r="C38" s="2">
        <v>2018</v>
      </c>
      <c r="D38" s="204">
        <v>0</v>
      </c>
      <c r="E38" s="204">
        <v>0</v>
      </c>
      <c r="F38" s="204">
        <v>0</v>
      </c>
      <c r="G38" s="204">
        <v>0</v>
      </c>
      <c r="H38" s="204">
        <v>0</v>
      </c>
      <c r="I38" s="204">
        <v>0</v>
      </c>
      <c r="J38" s="204">
        <v>0</v>
      </c>
      <c r="K38" s="226"/>
    </row>
    <row r="39" spans="1:11" ht="15" customHeight="1">
      <c r="A39" s="203"/>
      <c r="B39" s="203"/>
      <c r="C39" s="2">
        <v>2019</v>
      </c>
      <c r="D39" s="204">
        <v>0</v>
      </c>
      <c r="E39" s="204">
        <v>0</v>
      </c>
      <c r="F39" s="204">
        <v>0</v>
      </c>
      <c r="G39" s="204">
        <v>0</v>
      </c>
      <c r="H39" s="204">
        <v>0</v>
      </c>
      <c r="I39" s="204">
        <v>0</v>
      </c>
      <c r="J39" s="204">
        <v>0</v>
      </c>
      <c r="K39" s="226"/>
    </row>
    <row r="40" spans="1:11" ht="15" customHeight="1">
      <c r="A40" s="203"/>
      <c r="B40" s="203"/>
      <c r="C40" s="2">
        <v>2020</v>
      </c>
      <c r="D40" s="204">
        <v>0</v>
      </c>
      <c r="E40" s="204">
        <v>0</v>
      </c>
      <c r="F40" s="204">
        <v>0</v>
      </c>
      <c r="G40" s="204">
        <v>0</v>
      </c>
      <c r="H40" s="204">
        <v>0</v>
      </c>
      <c r="I40" s="204">
        <v>0</v>
      </c>
      <c r="J40" s="204">
        <v>0</v>
      </c>
      <c r="K40" s="226"/>
    </row>
    <row r="41" spans="1:11" ht="8.15" customHeight="1">
      <c r="A41" s="203"/>
      <c r="B41" s="203"/>
      <c r="C41" s="2"/>
      <c r="D41" s="204"/>
      <c r="E41" s="204"/>
      <c r="F41" s="204"/>
      <c r="G41" s="204"/>
      <c r="H41" s="204"/>
      <c r="I41" s="204"/>
      <c r="J41" s="204"/>
      <c r="K41" s="226"/>
    </row>
    <row r="42" spans="1:11" ht="15" customHeight="1">
      <c r="A42" s="203" t="s">
        <v>320</v>
      </c>
      <c r="B42" s="203"/>
      <c r="C42" s="2">
        <v>2018</v>
      </c>
      <c r="D42" s="204">
        <v>0</v>
      </c>
      <c r="E42" s="204">
        <v>0</v>
      </c>
      <c r="F42" s="204">
        <v>0</v>
      </c>
      <c r="G42" s="204">
        <v>0</v>
      </c>
      <c r="H42" s="204">
        <v>0</v>
      </c>
      <c r="I42" s="204">
        <v>0</v>
      </c>
      <c r="J42" s="204">
        <v>0</v>
      </c>
      <c r="K42" s="232"/>
    </row>
    <row r="43" spans="1:11" ht="15" customHeight="1">
      <c r="A43" s="203"/>
      <c r="B43" s="203"/>
      <c r="C43" s="2">
        <v>2019</v>
      </c>
      <c r="D43" s="204">
        <v>0</v>
      </c>
      <c r="E43" s="204">
        <v>0</v>
      </c>
      <c r="F43" s="204">
        <v>0</v>
      </c>
      <c r="G43" s="204">
        <v>0</v>
      </c>
      <c r="H43" s="204">
        <v>0</v>
      </c>
      <c r="I43" s="204">
        <v>0</v>
      </c>
      <c r="J43" s="204">
        <v>0</v>
      </c>
      <c r="K43" s="232"/>
    </row>
    <row r="44" spans="1:11" ht="15" customHeight="1">
      <c r="A44" s="203"/>
      <c r="B44" s="203"/>
      <c r="C44" s="2">
        <v>2020</v>
      </c>
      <c r="D44" s="204">
        <v>1</v>
      </c>
      <c r="E44" s="204">
        <v>0</v>
      </c>
      <c r="F44" s="204">
        <v>0</v>
      </c>
      <c r="G44" s="204">
        <v>0</v>
      </c>
      <c r="H44" s="204">
        <v>0</v>
      </c>
      <c r="I44" s="204">
        <v>0</v>
      </c>
      <c r="J44" s="204">
        <v>0</v>
      </c>
      <c r="K44" s="232"/>
    </row>
    <row r="45" spans="1:11" ht="8.15" customHeight="1">
      <c r="A45" s="203"/>
      <c r="B45" s="203"/>
      <c r="C45" s="2"/>
      <c r="D45" s="204"/>
      <c r="E45" s="204"/>
      <c r="F45" s="204"/>
      <c r="G45" s="204"/>
      <c r="H45" s="204"/>
      <c r="I45" s="204"/>
      <c r="J45" s="204"/>
      <c r="K45" s="232"/>
    </row>
    <row r="46" spans="1:11" ht="15" customHeight="1">
      <c r="A46" s="203" t="s">
        <v>321</v>
      </c>
      <c r="B46" s="203"/>
      <c r="C46" s="2">
        <v>2018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4">
        <v>0</v>
      </c>
      <c r="K46" s="226"/>
    </row>
    <row r="47" spans="1:11" ht="15" customHeight="1">
      <c r="A47" s="203"/>
      <c r="B47" s="203"/>
      <c r="C47" s="2">
        <v>2019</v>
      </c>
      <c r="D47" s="204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4">
        <v>0</v>
      </c>
      <c r="K47" s="226"/>
    </row>
    <row r="48" spans="1:11" ht="15" customHeight="1">
      <c r="A48" s="203"/>
      <c r="B48" s="203"/>
      <c r="C48" s="2">
        <v>2020</v>
      </c>
      <c r="D48" s="204">
        <v>0</v>
      </c>
      <c r="E48" s="204">
        <v>0</v>
      </c>
      <c r="F48" s="204">
        <v>0</v>
      </c>
      <c r="G48" s="204">
        <v>0</v>
      </c>
      <c r="H48" s="204">
        <v>0</v>
      </c>
      <c r="I48" s="204">
        <v>0</v>
      </c>
      <c r="J48" s="204">
        <v>0</v>
      </c>
      <c r="K48" s="226"/>
    </row>
    <row r="49" spans="1:11" ht="8.15" customHeight="1">
      <c r="A49" s="203"/>
      <c r="B49" s="203"/>
      <c r="C49" s="2"/>
      <c r="D49" s="204"/>
      <c r="E49" s="204"/>
      <c r="F49" s="204"/>
      <c r="G49" s="204"/>
      <c r="H49" s="204"/>
      <c r="I49" s="204"/>
      <c r="J49" s="204"/>
      <c r="K49" s="232"/>
    </row>
    <row r="50" spans="1:11" ht="15" customHeight="1">
      <c r="A50" s="203" t="s">
        <v>322</v>
      </c>
      <c r="B50" s="203"/>
      <c r="C50" s="2">
        <v>2018</v>
      </c>
      <c r="D50" s="204">
        <v>0</v>
      </c>
      <c r="E50" s="204">
        <v>1</v>
      </c>
      <c r="F50" s="204">
        <v>0</v>
      </c>
      <c r="G50" s="204">
        <v>0</v>
      </c>
      <c r="H50" s="204">
        <v>0</v>
      </c>
      <c r="I50" s="204">
        <v>0</v>
      </c>
      <c r="J50" s="204">
        <v>0</v>
      </c>
      <c r="K50" s="226"/>
    </row>
    <row r="51" spans="1:11" ht="15" customHeight="1">
      <c r="A51" s="203"/>
      <c r="B51" s="203"/>
      <c r="C51" s="2">
        <v>2019</v>
      </c>
      <c r="D51" s="204">
        <v>0</v>
      </c>
      <c r="E51" s="204">
        <v>1</v>
      </c>
      <c r="F51" s="204">
        <v>0</v>
      </c>
      <c r="G51" s="204">
        <v>0</v>
      </c>
      <c r="H51" s="204">
        <v>0</v>
      </c>
      <c r="I51" s="204">
        <v>0</v>
      </c>
      <c r="J51" s="204">
        <v>0</v>
      </c>
      <c r="K51" s="226"/>
    </row>
    <row r="52" spans="1:11" ht="15" customHeight="1">
      <c r="A52" s="203"/>
      <c r="B52" s="203"/>
      <c r="C52" s="2">
        <v>2020</v>
      </c>
      <c r="D52" s="204">
        <v>0</v>
      </c>
      <c r="E52" s="204">
        <v>0</v>
      </c>
      <c r="F52" s="204">
        <v>0</v>
      </c>
      <c r="G52" s="204">
        <v>0</v>
      </c>
      <c r="H52" s="204">
        <v>0</v>
      </c>
      <c r="I52" s="204">
        <v>0</v>
      </c>
      <c r="J52" s="204">
        <v>0</v>
      </c>
      <c r="K52" s="226"/>
    </row>
    <row r="53" spans="1:11" ht="8.15" customHeight="1">
      <c r="A53" s="203"/>
      <c r="B53" s="203"/>
      <c r="C53" s="2"/>
      <c r="D53" s="204"/>
      <c r="E53" s="204"/>
      <c r="F53" s="204"/>
      <c r="G53" s="204"/>
      <c r="H53" s="204"/>
      <c r="I53" s="204"/>
      <c r="J53" s="204"/>
      <c r="K53" s="226"/>
    </row>
    <row r="54" spans="1:11" ht="15" customHeight="1">
      <c r="A54" s="203" t="s">
        <v>323</v>
      </c>
      <c r="B54" s="203"/>
      <c r="C54" s="2">
        <v>2018</v>
      </c>
      <c r="D54" s="204">
        <v>0</v>
      </c>
      <c r="E54" s="204">
        <v>0</v>
      </c>
      <c r="F54" s="204">
        <v>0</v>
      </c>
      <c r="G54" s="204">
        <v>0</v>
      </c>
      <c r="H54" s="204">
        <v>0</v>
      </c>
      <c r="I54" s="204">
        <v>0</v>
      </c>
      <c r="J54" s="204">
        <v>0</v>
      </c>
      <c r="K54" s="232"/>
    </row>
    <row r="55" spans="1:11" ht="15" customHeight="1">
      <c r="A55" s="203"/>
      <c r="B55" s="203"/>
      <c r="C55" s="2">
        <v>2019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204">
        <v>0</v>
      </c>
      <c r="J55" s="204">
        <v>0</v>
      </c>
      <c r="K55" s="232"/>
    </row>
    <row r="56" spans="1:11" ht="15" customHeight="1">
      <c r="A56" s="203"/>
      <c r="B56" s="203"/>
      <c r="C56" s="2">
        <v>2020</v>
      </c>
      <c r="D56" s="204">
        <v>0</v>
      </c>
      <c r="E56" s="204">
        <v>0</v>
      </c>
      <c r="F56" s="204">
        <v>0</v>
      </c>
      <c r="G56" s="204">
        <v>0</v>
      </c>
      <c r="H56" s="204">
        <v>0</v>
      </c>
      <c r="I56" s="204">
        <v>0</v>
      </c>
      <c r="J56" s="204">
        <v>0</v>
      </c>
      <c r="K56" s="232"/>
    </row>
    <row r="57" spans="1:11" ht="8.15" customHeight="1">
      <c r="A57" s="203"/>
      <c r="B57" s="203"/>
      <c r="C57" s="2"/>
      <c r="D57" s="204"/>
      <c r="E57" s="204"/>
      <c r="F57" s="204"/>
      <c r="G57" s="204"/>
      <c r="H57" s="204"/>
      <c r="I57" s="204"/>
      <c r="J57" s="204"/>
      <c r="K57" s="232"/>
    </row>
    <row r="58" spans="1:11" ht="15" customHeight="1">
      <c r="A58" s="203" t="s">
        <v>324</v>
      </c>
      <c r="B58" s="203"/>
      <c r="C58" s="2">
        <v>2018</v>
      </c>
      <c r="D58" s="204">
        <v>0</v>
      </c>
      <c r="E58" s="204">
        <v>0</v>
      </c>
      <c r="F58" s="204">
        <v>0</v>
      </c>
      <c r="G58" s="204">
        <v>0</v>
      </c>
      <c r="H58" s="204">
        <v>0</v>
      </c>
      <c r="I58" s="204">
        <v>0</v>
      </c>
      <c r="J58" s="204">
        <v>0</v>
      </c>
      <c r="K58" s="226"/>
    </row>
    <row r="59" spans="1:11" ht="15" customHeight="1">
      <c r="A59" s="203"/>
      <c r="B59" s="203"/>
      <c r="C59" s="41">
        <v>2019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0</v>
      </c>
      <c r="J59" s="204">
        <v>0</v>
      </c>
      <c r="K59" s="226"/>
    </row>
    <row r="60" spans="1:11" s="210" customFormat="1" ht="15" customHeight="1">
      <c r="A60" s="203"/>
      <c r="B60" s="203"/>
      <c r="C60" s="41">
        <v>2020</v>
      </c>
      <c r="D60" s="204">
        <v>0</v>
      </c>
      <c r="E60" s="204">
        <v>0</v>
      </c>
      <c r="F60" s="204">
        <v>0</v>
      </c>
      <c r="G60" s="204">
        <v>0</v>
      </c>
      <c r="H60" s="204">
        <v>0</v>
      </c>
      <c r="I60" s="204">
        <v>0</v>
      </c>
      <c r="J60" s="204">
        <v>0</v>
      </c>
      <c r="K60" s="226"/>
    </row>
    <row r="61" spans="1:11" s="210" customFormat="1" ht="8.15" customHeight="1">
      <c r="A61" s="203"/>
      <c r="B61" s="203"/>
      <c r="C61" s="207"/>
      <c r="D61" s="204"/>
      <c r="E61" s="204"/>
      <c r="F61" s="204"/>
      <c r="G61" s="204"/>
      <c r="H61" s="204"/>
      <c r="I61" s="204"/>
      <c r="J61" s="204"/>
      <c r="K61" s="232"/>
    </row>
    <row r="62" spans="1:11" s="210" customFormat="1" ht="15" customHeight="1">
      <c r="A62" s="203" t="s">
        <v>325</v>
      </c>
      <c r="B62" s="203"/>
      <c r="C62" s="41">
        <v>2018</v>
      </c>
      <c r="D62" s="204">
        <v>0</v>
      </c>
      <c r="E62" s="204">
        <v>1</v>
      </c>
      <c r="F62" s="204">
        <v>0</v>
      </c>
      <c r="G62" s="204">
        <v>0</v>
      </c>
      <c r="H62" s="204">
        <v>0</v>
      </c>
      <c r="I62" s="204">
        <v>0</v>
      </c>
      <c r="J62" s="204">
        <v>0</v>
      </c>
      <c r="K62" s="226"/>
    </row>
    <row r="63" spans="1:11" s="210" customFormat="1" ht="15" customHeight="1">
      <c r="A63" s="203"/>
      <c r="B63" s="203"/>
      <c r="C63" s="2">
        <v>2019</v>
      </c>
      <c r="D63" s="204">
        <v>0</v>
      </c>
      <c r="E63" s="204">
        <v>1</v>
      </c>
      <c r="F63" s="204">
        <v>0</v>
      </c>
      <c r="G63" s="204">
        <v>0</v>
      </c>
      <c r="H63" s="204">
        <v>0</v>
      </c>
      <c r="I63" s="204">
        <v>0</v>
      </c>
      <c r="J63" s="204">
        <v>0</v>
      </c>
      <c r="K63" s="226"/>
    </row>
    <row r="64" spans="1:11" s="210" customFormat="1" ht="15" customHeight="1">
      <c r="A64" s="203"/>
      <c r="B64" s="203"/>
      <c r="C64" s="2">
        <v>2020</v>
      </c>
      <c r="D64" s="204">
        <v>0</v>
      </c>
      <c r="E64" s="204">
        <v>0</v>
      </c>
      <c r="F64" s="204">
        <v>0</v>
      </c>
      <c r="G64" s="204">
        <v>0</v>
      </c>
      <c r="H64" s="204">
        <v>0</v>
      </c>
      <c r="I64" s="204">
        <v>0</v>
      </c>
      <c r="J64" s="204">
        <v>0</v>
      </c>
      <c r="K64" s="226"/>
    </row>
    <row r="65" spans="1:11" s="210" customFormat="1" ht="8.15" customHeight="1">
      <c r="A65" s="203"/>
      <c r="B65" s="203"/>
      <c r="C65" s="2"/>
      <c r="D65" s="204"/>
      <c r="E65" s="204"/>
      <c r="F65" s="204"/>
      <c r="G65" s="204"/>
      <c r="H65" s="204"/>
      <c r="I65" s="204"/>
      <c r="J65" s="204"/>
      <c r="K65" s="226"/>
    </row>
    <row r="66" spans="1:11" s="210" customFormat="1" ht="15" customHeight="1">
      <c r="A66" s="203" t="s">
        <v>326</v>
      </c>
      <c r="B66" s="203"/>
      <c r="C66" s="41">
        <v>2018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0</v>
      </c>
      <c r="J66" s="204">
        <v>0</v>
      </c>
      <c r="K66" s="226"/>
    </row>
    <row r="67" spans="1:11" s="210" customFormat="1" ht="15" customHeight="1">
      <c r="A67" s="203"/>
      <c r="B67" s="203"/>
      <c r="C67" s="2">
        <v>2019</v>
      </c>
      <c r="D67" s="204">
        <v>0</v>
      </c>
      <c r="E67" s="204">
        <v>0</v>
      </c>
      <c r="F67" s="204">
        <v>0</v>
      </c>
      <c r="G67" s="204">
        <v>0</v>
      </c>
      <c r="H67" s="204">
        <v>0</v>
      </c>
      <c r="I67" s="204">
        <v>0</v>
      </c>
      <c r="J67" s="204">
        <v>0</v>
      </c>
      <c r="K67" s="226"/>
    </row>
    <row r="68" spans="1:11" s="210" customFormat="1" ht="15" customHeight="1">
      <c r="A68" s="203"/>
      <c r="B68" s="203"/>
      <c r="C68" s="2">
        <v>2020</v>
      </c>
      <c r="D68" s="76">
        <v>1</v>
      </c>
      <c r="E68" s="76">
        <v>0</v>
      </c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226"/>
    </row>
    <row r="69" spans="1:11" s="210" customFormat="1" ht="8.15" customHeight="1">
      <c r="A69" s="476"/>
      <c r="B69" s="476"/>
      <c r="C69" s="477"/>
      <c r="D69" s="476"/>
      <c r="E69" s="478"/>
      <c r="F69" s="476"/>
      <c r="G69" s="476"/>
      <c r="H69" s="476"/>
      <c r="I69" s="476"/>
      <c r="J69" s="476"/>
    </row>
    <row r="70" spans="1:11" ht="15" customHeight="1">
      <c r="H70" s="197"/>
      <c r="I70" s="197"/>
      <c r="J70" s="197"/>
      <c r="K70" s="24" t="s">
        <v>9</v>
      </c>
    </row>
    <row r="71" spans="1:11" ht="15" customHeight="1">
      <c r="H71" s="199"/>
      <c r="I71" s="199"/>
      <c r="J71" s="199"/>
      <c r="K71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5"/>
  <sheetViews>
    <sheetView view="pageBreakPreview" zoomScale="70" zoomScaleNormal="90" zoomScaleSheetLayoutView="70" workbookViewId="0">
      <selection activeCell="Q13" sqref="Q13"/>
    </sheetView>
  </sheetViews>
  <sheetFormatPr defaultColWidth="9.1796875" defaultRowHeight="15" customHeight="1"/>
  <cols>
    <col min="1" max="1" width="13.7265625" style="123" customWidth="1"/>
    <col min="2" max="2" width="21.36328125" style="123" customWidth="1"/>
    <col min="3" max="3" width="25" style="53" customWidth="1"/>
    <col min="4" max="4" width="25.7265625" style="1" customWidth="1"/>
    <col min="5" max="5" width="1.7265625" style="1" customWidth="1"/>
    <col min="6" max="8" width="25.7265625" style="3" customWidth="1"/>
    <col min="9" max="9" width="0.54296875" style="52" customWidth="1"/>
    <col min="10" max="10" width="10.7265625" style="52" customWidth="1"/>
    <col min="11" max="11" width="1.7265625" style="52" customWidth="1"/>
    <col min="12" max="14" width="10.7265625" style="52" customWidth="1"/>
    <col min="15" max="16384" width="9.1796875" style="52"/>
  </cols>
  <sheetData>
    <row r="1" spans="1:18" ht="8.15" customHeight="1">
      <c r="I1" s="54"/>
    </row>
    <row r="2" spans="1:18" ht="16.5" customHeight="1">
      <c r="A2" s="310" t="s">
        <v>383</v>
      </c>
      <c r="B2" s="310"/>
      <c r="D2" s="22"/>
      <c r="E2" s="22"/>
      <c r="F2" s="24"/>
      <c r="G2" s="24"/>
      <c r="H2" s="24"/>
      <c r="I2" s="5"/>
    </row>
    <row r="3" spans="1:18" s="7" customFormat="1" ht="13.5" customHeight="1">
      <c r="A3" s="311" t="s">
        <v>384</v>
      </c>
      <c r="B3" s="311"/>
      <c r="C3" s="312"/>
    </row>
    <row r="4" spans="1:18" ht="16" thickBot="1">
      <c r="A4" s="135"/>
      <c r="B4" s="135"/>
      <c r="C4" s="136"/>
      <c r="D4" s="461"/>
      <c r="E4" s="461"/>
      <c r="F4" s="462"/>
      <c r="G4" s="462"/>
      <c r="H4" s="462"/>
      <c r="I4" s="179"/>
    </row>
    <row r="5" spans="1:18" s="13" customFormat="1" ht="7.5" customHeight="1">
      <c r="A5" s="319"/>
      <c r="B5" s="319"/>
      <c r="C5" s="320"/>
      <c r="D5" s="325"/>
      <c r="E5" s="325"/>
      <c r="F5" s="321"/>
      <c r="G5" s="321"/>
      <c r="H5" s="321"/>
      <c r="I5" s="179"/>
    </row>
    <row r="6" spans="1:18" s="13" customFormat="1" ht="15" customHeight="1">
      <c r="A6" s="322" t="s">
        <v>298</v>
      </c>
      <c r="B6" s="322"/>
      <c r="C6" s="323" t="s">
        <v>3</v>
      </c>
      <c r="D6" s="324" t="s">
        <v>13</v>
      </c>
      <c r="E6" s="324"/>
      <c r="F6" s="525" t="s">
        <v>351</v>
      </c>
      <c r="G6" s="525"/>
      <c r="H6" s="525"/>
      <c r="I6" s="317"/>
    </row>
    <row r="7" spans="1:18" s="13" customFormat="1" ht="15" customHeight="1">
      <c r="A7" s="325" t="s">
        <v>349</v>
      </c>
      <c r="B7" s="322"/>
      <c r="C7" s="329" t="s">
        <v>5</v>
      </c>
      <c r="D7" s="324" t="s">
        <v>14</v>
      </c>
      <c r="E7" s="324"/>
      <c r="F7" s="526" t="s">
        <v>350</v>
      </c>
      <c r="G7" s="526"/>
      <c r="H7" s="526"/>
      <c r="I7" s="318"/>
    </row>
    <row r="8" spans="1:18" s="13" customFormat="1" ht="15" customHeight="1">
      <c r="A8" s="325"/>
      <c r="B8" s="322"/>
      <c r="C8" s="329"/>
      <c r="D8" s="321" t="s">
        <v>15</v>
      </c>
      <c r="E8" s="321"/>
      <c r="F8" s="324" t="s">
        <v>16</v>
      </c>
      <c r="G8" s="324" t="s">
        <v>17</v>
      </c>
      <c r="H8" s="324" t="s">
        <v>18</v>
      </c>
      <c r="I8" s="318"/>
    </row>
    <row r="9" spans="1:18" s="13" customFormat="1" ht="15" customHeight="1">
      <c r="A9" s="326"/>
      <c r="B9" s="326"/>
      <c r="C9" s="329"/>
      <c r="D9" s="321"/>
      <c r="E9" s="321"/>
      <c r="F9" s="321" t="s">
        <v>19</v>
      </c>
      <c r="G9" s="321" t="s">
        <v>20</v>
      </c>
      <c r="H9" s="321" t="s">
        <v>348</v>
      </c>
      <c r="I9" s="318"/>
    </row>
    <row r="10" spans="1:18" s="13" customFormat="1" ht="8.15" customHeight="1" thickBot="1">
      <c r="A10" s="421"/>
      <c r="B10" s="421"/>
      <c r="C10" s="455"/>
      <c r="D10" s="459"/>
      <c r="E10" s="459"/>
      <c r="F10" s="460"/>
      <c r="G10" s="460"/>
      <c r="H10" s="460"/>
      <c r="I10" s="179"/>
      <c r="L10" s="14"/>
    </row>
    <row r="11" spans="1:18" ht="8.15" customHeight="1">
      <c r="A11" s="90"/>
      <c r="B11" s="90"/>
      <c r="C11" s="293"/>
      <c r="D11" s="313"/>
      <c r="E11" s="313"/>
      <c r="F11" s="313"/>
      <c r="G11" s="313"/>
      <c r="H11" s="313"/>
      <c r="I11" s="179"/>
      <c r="J11" s="300"/>
    </row>
    <row r="12" spans="1:18" s="23" customFormat="1" ht="15" customHeight="1">
      <c r="A12" s="19" t="s">
        <v>299</v>
      </c>
      <c r="B12" s="1"/>
      <c r="C12" s="20">
        <v>2018</v>
      </c>
      <c r="D12" s="89">
        <f>SUM(D16,D20,D24,D28,D32,D36,D40,D44,D48,D52,D56,D60,D64,D68,D72,D76,D80,D84,D88,D92)</f>
        <v>18006</v>
      </c>
      <c r="E12" s="89"/>
      <c r="F12" s="89">
        <f>SUM(G12,H12)</f>
        <v>1005</v>
      </c>
      <c r="G12" s="89">
        <f>SUM(G16,G20,G24,G28,G32,G36,G40,G44,G48,G52,G56,G60,G64,G68,G72,G76,G80,G84,G88,G92)</f>
        <v>695</v>
      </c>
      <c r="H12" s="89">
        <f>SUM(H16,H20,H24,H28,H32,H36,H40,H44,H48,H52,H56,H60,H64,H68,H72,H76,H80,H84,H88,H92)</f>
        <v>310</v>
      </c>
      <c r="I12" s="24"/>
      <c r="J12" s="3"/>
      <c r="K12" s="3"/>
      <c r="L12" s="3"/>
      <c r="M12" s="3"/>
      <c r="N12" s="3"/>
      <c r="O12" s="24"/>
      <c r="P12" s="24"/>
      <c r="Q12" s="24"/>
      <c r="R12" s="24"/>
    </row>
    <row r="13" spans="1:18" s="23" customFormat="1" ht="15" customHeight="1">
      <c r="A13" s="1"/>
      <c r="B13" s="1"/>
      <c r="C13" s="20">
        <v>2019</v>
      </c>
      <c r="D13" s="89">
        <f t="shared" ref="D13:D14" si="0">SUM(D17,D21,D25,D29,D33,D37,D41,D45,D49,D53,D57,D61,D65,D69,D73,D77,D81,D85,D89,D93)</f>
        <v>18520</v>
      </c>
      <c r="E13" s="145"/>
      <c r="F13" s="89">
        <f t="shared" ref="F13:F14" si="1">SUM(G13,H13)</f>
        <v>957</v>
      </c>
      <c r="G13" s="89">
        <f t="shared" ref="G13:H14" si="2">SUM(G17,G21,G25,G29,G33,G37,G41,G45,G49,G53,G57,G61,G65,G69,G73,G77,G81,G85,G89,G93)</f>
        <v>666</v>
      </c>
      <c r="H13" s="89">
        <f t="shared" si="2"/>
        <v>291</v>
      </c>
      <c r="I13" s="25"/>
      <c r="J13" s="25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1"/>
      <c r="B14" s="1"/>
      <c r="C14" s="20">
        <v>2020</v>
      </c>
      <c r="D14" s="89">
        <f t="shared" si="0"/>
        <v>12906</v>
      </c>
      <c r="E14" s="117"/>
      <c r="F14" s="89">
        <f t="shared" si="1"/>
        <v>605</v>
      </c>
      <c r="G14" s="145">
        <f t="shared" si="2"/>
        <v>385</v>
      </c>
      <c r="H14" s="145">
        <f t="shared" si="2"/>
        <v>220</v>
      </c>
      <c r="I14" s="25"/>
      <c r="J14" s="25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8.15" customHeight="1">
      <c r="A15" s="1"/>
      <c r="B15" s="1"/>
      <c r="C15" s="2"/>
      <c r="D15" s="117"/>
      <c r="E15" s="117"/>
      <c r="F15" s="76"/>
      <c r="G15" s="76"/>
      <c r="H15" s="121"/>
      <c r="I15" s="25"/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29" t="s">
        <v>300</v>
      </c>
      <c r="B16" s="1"/>
      <c r="C16" s="2">
        <v>2018</v>
      </c>
      <c r="D16" s="117">
        <v>1586</v>
      </c>
      <c r="E16" s="117"/>
      <c r="F16" s="76">
        <v>103</v>
      </c>
      <c r="G16" s="76">
        <v>67</v>
      </c>
      <c r="H16" s="121">
        <v>36</v>
      </c>
      <c r="I16" s="25"/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1"/>
      <c r="B17" s="1"/>
      <c r="C17" s="2">
        <v>2019</v>
      </c>
      <c r="D17" s="76">
        <v>1622</v>
      </c>
      <c r="E17" s="76"/>
      <c r="F17" s="76">
        <v>91</v>
      </c>
      <c r="G17" s="117">
        <v>58</v>
      </c>
      <c r="H17" s="75">
        <v>33</v>
      </c>
      <c r="I17" s="25"/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1"/>
      <c r="B18" s="1"/>
      <c r="C18" s="2">
        <v>2020</v>
      </c>
      <c r="D18" s="117">
        <v>1252</v>
      </c>
      <c r="E18" s="117"/>
      <c r="F18" s="117">
        <v>47</v>
      </c>
      <c r="G18" s="121">
        <v>24</v>
      </c>
      <c r="H18" s="121">
        <v>23</v>
      </c>
      <c r="I18" s="25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8.15" customHeight="1">
      <c r="A19" s="1"/>
      <c r="B19" s="1"/>
      <c r="C19" s="2"/>
      <c r="D19" s="117"/>
      <c r="E19" s="117"/>
      <c r="F19" s="117"/>
      <c r="G19" s="145"/>
      <c r="H19" s="121"/>
      <c r="I19" s="25"/>
      <c r="J19" s="25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29" t="s">
        <v>301</v>
      </c>
      <c r="B20" s="1"/>
      <c r="C20" s="2">
        <v>2018</v>
      </c>
      <c r="D20" s="117">
        <v>970</v>
      </c>
      <c r="E20" s="117"/>
      <c r="F20" s="76">
        <v>106</v>
      </c>
      <c r="G20" s="76">
        <v>80</v>
      </c>
      <c r="H20" s="121">
        <v>26</v>
      </c>
      <c r="I20" s="25"/>
      <c r="J20" s="2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1"/>
      <c r="B21" s="1"/>
      <c r="C21" s="2">
        <v>2019</v>
      </c>
      <c r="D21" s="117">
        <v>856</v>
      </c>
      <c r="E21" s="117"/>
      <c r="F21" s="76">
        <v>84</v>
      </c>
      <c r="G21" s="117">
        <v>54</v>
      </c>
      <c r="H21" s="75">
        <v>30</v>
      </c>
      <c r="I21" s="25"/>
      <c r="J21" s="25"/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1"/>
      <c r="B22" s="1"/>
      <c r="C22" s="2">
        <v>2020</v>
      </c>
      <c r="D22" s="117">
        <v>646</v>
      </c>
      <c r="E22" s="117"/>
      <c r="F22" s="117">
        <v>38</v>
      </c>
      <c r="G22" s="121">
        <v>17</v>
      </c>
      <c r="H22" s="121">
        <v>21</v>
      </c>
      <c r="I22" s="25"/>
      <c r="J22" s="25"/>
      <c r="K22" s="25"/>
      <c r="L22" s="25"/>
      <c r="M22" s="25"/>
      <c r="N22" s="25"/>
      <c r="O22" s="25"/>
      <c r="P22" s="26"/>
      <c r="Q22" s="26"/>
      <c r="R22" s="26"/>
    </row>
    <row r="23" spans="1:18" s="23" customFormat="1" ht="8.15" customHeight="1">
      <c r="A23" s="1"/>
      <c r="B23" s="1"/>
      <c r="C23" s="2"/>
      <c r="D23" s="117"/>
      <c r="E23" s="117"/>
      <c r="F23" s="117"/>
      <c r="G23" s="145"/>
      <c r="H23" s="121"/>
      <c r="I23" s="25"/>
      <c r="J23" s="25"/>
      <c r="K23" s="25"/>
      <c r="L23" s="25"/>
      <c r="M23" s="25"/>
      <c r="N23" s="25"/>
      <c r="O23" s="25"/>
      <c r="P23" s="26"/>
      <c r="Q23" s="26"/>
      <c r="R23" s="26"/>
    </row>
    <row r="24" spans="1:18" s="23" customFormat="1" ht="15" customHeight="1">
      <c r="A24" s="29" t="s">
        <v>302</v>
      </c>
      <c r="B24" s="1"/>
      <c r="C24" s="2">
        <v>2018</v>
      </c>
      <c r="D24" s="76">
        <v>190</v>
      </c>
      <c r="E24" s="76"/>
      <c r="F24" s="76">
        <v>28</v>
      </c>
      <c r="G24" s="76">
        <v>13</v>
      </c>
      <c r="H24" s="121">
        <v>15</v>
      </c>
      <c r="I24" s="25"/>
      <c r="J24" s="25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1"/>
      <c r="B25" s="1"/>
      <c r="C25" s="2">
        <v>2019</v>
      </c>
      <c r="D25" s="117">
        <v>225</v>
      </c>
      <c r="E25" s="117"/>
      <c r="F25" s="76">
        <v>19</v>
      </c>
      <c r="G25" s="117">
        <v>6</v>
      </c>
      <c r="H25" s="75">
        <v>13</v>
      </c>
    </row>
    <row r="26" spans="1:18" s="23" customFormat="1" ht="15" customHeight="1">
      <c r="A26" s="1"/>
      <c r="B26" s="1"/>
      <c r="C26" s="2">
        <v>2020</v>
      </c>
      <c r="D26" s="117">
        <v>152</v>
      </c>
      <c r="E26" s="117"/>
      <c r="F26" s="117">
        <v>8</v>
      </c>
      <c r="G26" s="121">
        <v>5</v>
      </c>
      <c r="H26" s="121">
        <v>3</v>
      </c>
    </row>
    <row r="27" spans="1:18" s="23" customFormat="1" ht="8.15" customHeight="1">
      <c r="A27" s="1"/>
      <c r="B27" s="1"/>
      <c r="C27" s="2"/>
      <c r="D27" s="76"/>
      <c r="E27" s="76"/>
      <c r="F27" s="117"/>
      <c r="G27" s="145"/>
      <c r="H27" s="121"/>
      <c r="I27" s="25"/>
      <c r="J27" s="25"/>
      <c r="K27" s="25"/>
      <c r="L27" s="25"/>
      <c r="M27" s="25"/>
      <c r="N27" s="25"/>
      <c r="O27" s="25"/>
      <c r="P27" s="26"/>
      <c r="Q27" s="26"/>
      <c r="R27" s="26"/>
    </row>
    <row r="28" spans="1:18" s="23" customFormat="1" ht="15" customHeight="1">
      <c r="A28" s="29" t="s">
        <v>303</v>
      </c>
      <c r="B28" s="1"/>
      <c r="C28" s="2">
        <v>2018</v>
      </c>
      <c r="D28" s="117">
        <v>1878</v>
      </c>
      <c r="E28" s="117"/>
      <c r="F28" s="76">
        <v>41</v>
      </c>
      <c r="G28" s="76">
        <v>24</v>
      </c>
      <c r="H28" s="121">
        <v>17</v>
      </c>
    </row>
    <row r="29" spans="1:18" s="23" customFormat="1" ht="15" customHeight="1">
      <c r="A29" s="1"/>
      <c r="B29" s="1"/>
      <c r="C29" s="2">
        <v>2019</v>
      </c>
      <c r="D29" s="76">
        <v>1921</v>
      </c>
      <c r="E29" s="76"/>
      <c r="F29" s="76">
        <v>27</v>
      </c>
      <c r="G29" s="117">
        <v>20</v>
      </c>
      <c r="H29" s="75">
        <v>7</v>
      </c>
    </row>
    <row r="30" spans="1:18" s="23" customFormat="1" ht="15" customHeight="1">
      <c r="A30" s="1"/>
      <c r="B30" s="1"/>
      <c r="C30" s="2">
        <v>2020</v>
      </c>
      <c r="D30" s="76">
        <v>1384</v>
      </c>
      <c r="E30" s="76"/>
      <c r="F30" s="117">
        <v>24</v>
      </c>
      <c r="G30" s="121">
        <v>17</v>
      </c>
      <c r="H30" s="121">
        <v>7</v>
      </c>
    </row>
    <row r="31" spans="1:18" s="23" customFormat="1" ht="8.15" customHeight="1">
      <c r="A31" s="1"/>
      <c r="B31" s="1"/>
      <c r="C31" s="2"/>
      <c r="D31" s="76"/>
      <c r="E31" s="76"/>
      <c r="F31" s="117"/>
      <c r="G31" s="145"/>
      <c r="H31" s="121"/>
      <c r="I31" s="25"/>
      <c r="J31" s="25"/>
      <c r="K31" s="25"/>
      <c r="L31" s="25"/>
      <c r="M31" s="25"/>
      <c r="N31" s="25"/>
      <c r="O31" s="25"/>
      <c r="P31" s="26"/>
      <c r="Q31" s="26"/>
      <c r="R31" s="26"/>
    </row>
    <row r="32" spans="1:18" s="23" customFormat="1" ht="15" customHeight="1">
      <c r="A32" s="29" t="s">
        <v>304</v>
      </c>
      <c r="B32" s="1"/>
      <c r="C32" s="2">
        <v>2018</v>
      </c>
      <c r="D32" s="117">
        <v>261</v>
      </c>
      <c r="E32" s="117"/>
      <c r="F32" s="76">
        <v>32</v>
      </c>
      <c r="G32" s="76">
        <v>22</v>
      </c>
      <c r="H32" s="121">
        <v>10</v>
      </c>
    </row>
    <row r="33" spans="1:18" s="23" customFormat="1" ht="15" customHeight="1">
      <c r="A33" s="1"/>
      <c r="B33" s="1"/>
      <c r="C33" s="2">
        <v>2019</v>
      </c>
      <c r="D33" s="117">
        <v>253</v>
      </c>
      <c r="E33" s="117"/>
      <c r="F33" s="76">
        <v>21</v>
      </c>
      <c r="G33" s="117">
        <v>11</v>
      </c>
      <c r="H33" s="75">
        <v>10</v>
      </c>
    </row>
    <row r="34" spans="1:18" s="23" customFormat="1" ht="15" customHeight="1">
      <c r="A34" s="1"/>
      <c r="B34" s="1"/>
      <c r="C34" s="2">
        <v>2020</v>
      </c>
      <c r="D34" s="117">
        <v>157</v>
      </c>
      <c r="E34" s="117"/>
      <c r="F34" s="117">
        <v>13</v>
      </c>
      <c r="G34" s="121">
        <v>4</v>
      </c>
      <c r="H34" s="121">
        <v>9</v>
      </c>
    </row>
    <row r="35" spans="1:18" s="23" customFormat="1" ht="8.15" customHeight="1">
      <c r="A35" s="1"/>
      <c r="B35" s="1"/>
      <c r="C35" s="2"/>
      <c r="D35" s="76"/>
      <c r="E35" s="76"/>
      <c r="F35" s="117"/>
      <c r="G35" s="145"/>
      <c r="H35" s="121"/>
      <c r="I35" s="25"/>
      <c r="J35" s="25"/>
      <c r="K35" s="25"/>
      <c r="L35" s="25"/>
      <c r="M35" s="25"/>
      <c r="N35" s="25"/>
      <c r="O35" s="25"/>
      <c r="P35" s="26"/>
      <c r="Q35" s="26"/>
      <c r="R35" s="26"/>
    </row>
    <row r="36" spans="1:18" s="23" customFormat="1" ht="15" customHeight="1">
      <c r="A36" s="29" t="s">
        <v>341</v>
      </c>
      <c r="B36" s="1"/>
      <c r="C36" s="2">
        <v>2018</v>
      </c>
      <c r="D36" s="117">
        <v>605</v>
      </c>
      <c r="E36" s="117"/>
      <c r="F36" s="76">
        <f>SUM(G36,H36)</f>
        <v>43</v>
      </c>
      <c r="G36" s="76">
        <v>31</v>
      </c>
      <c r="H36" s="121">
        <v>12</v>
      </c>
    </row>
    <row r="37" spans="1:18" s="23" customFormat="1" ht="15" customHeight="1">
      <c r="A37" s="1"/>
      <c r="B37" s="1"/>
      <c r="C37" s="2">
        <v>2019</v>
      </c>
      <c r="D37" s="117">
        <v>618</v>
      </c>
      <c r="E37" s="117"/>
      <c r="F37" s="76">
        <f>SUM(G37,H37)</f>
        <v>41</v>
      </c>
      <c r="G37" s="117">
        <v>34</v>
      </c>
      <c r="H37" s="75">
        <v>7</v>
      </c>
    </row>
    <row r="38" spans="1:18" s="23" customFormat="1" ht="15" customHeight="1">
      <c r="A38" s="1"/>
      <c r="B38" s="1"/>
      <c r="C38" s="2">
        <v>2020</v>
      </c>
      <c r="D38" s="117">
        <v>408</v>
      </c>
      <c r="E38" s="117"/>
      <c r="F38" s="76">
        <f>SUM(G38,H38)</f>
        <v>23</v>
      </c>
      <c r="G38" s="121">
        <v>17</v>
      </c>
      <c r="H38" s="121">
        <v>6</v>
      </c>
    </row>
    <row r="39" spans="1:18" s="23" customFormat="1" ht="8.15" customHeight="1">
      <c r="A39" s="1"/>
      <c r="B39" s="1"/>
      <c r="C39" s="2"/>
      <c r="D39" s="76"/>
      <c r="E39" s="76"/>
      <c r="F39" s="117"/>
      <c r="G39" s="145"/>
      <c r="H39" s="121"/>
      <c r="I39" s="25"/>
      <c r="J39" s="25"/>
      <c r="K39" s="25"/>
      <c r="L39" s="25"/>
      <c r="M39" s="25"/>
      <c r="N39" s="25"/>
      <c r="O39" s="25"/>
      <c r="P39" s="26"/>
      <c r="Q39" s="26"/>
      <c r="R39" s="26"/>
    </row>
    <row r="40" spans="1:18" s="23" customFormat="1" ht="15" customHeight="1">
      <c r="A40" s="29" t="s">
        <v>305</v>
      </c>
      <c r="B40" s="1"/>
      <c r="C40" s="2">
        <v>2018</v>
      </c>
      <c r="D40" s="117">
        <v>291</v>
      </c>
      <c r="E40" s="117"/>
      <c r="F40" s="76">
        <v>22</v>
      </c>
      <c r="G40" s="76">
        <v>13</v>
      </c>
      <c r="H40" s="121">
        <v>9</v>
      </c>
    </row>
    <row r="41" spans="1:18" s="23" customFormat="1" ht="15" customHeight="1">
      <c r="A41" s="1"/>
      <c r="B41" s="1"/>
      <c r="C41" s="2">
        <v>2019</v>
      </c>
      <c r="D41" s="117">
        <v>306</v>
      </c>
      <c r="E41" s="117"/>
      <c r="F41" s="117">
        <v>21</v>
      </c>
      <c r="G41" s="117">
        <v>12</v>
      </c>
      <c r="H41" s="75">
        <v>9</v>
      </c>
    </row>
    <row r="42" spans="1:18" s="23" customFormat="1" ht="15" customHeight="1">
      <c r="A42" s="1"/>
      <c r="B42" s="1"/>
      <c r="C42" s="2">
        <v>2020</v>
      </c>
      <c r="D42" s="117">
        <v>260</v>
      </c>
      <c r="E42" s="117"/>
      <c r="F42" s="117">
        <v>27</v>
      </c>
      <c r="G42" s="121">
        <v>23</v>
      </c>
      <c r="H42" s="121">
        <v>4</v>
      </c>
    </row>
    <row r="43" spans="1:18" s="23" customFormat="1" ht="8.15" customHeight="1">
      <c r="A43" s="1"/>
      <c r="B43" s="1"/>
      <c r="C43" s="2"/>
      <c r="D43" s="76"/>
      <c r="E43" s="76"/>
      <c r="F43" s="117"/>
      <c r="G43" s="145"/>
      <c r="H43" s="121"/>
      <c r="I43" s="25"/>
      <c r="J43" s="25"/>
      <c r="K43" s="25"/>
      <c r="L43" s="25"/>
      <c r="M43" s="25"/>
      <c r="N43" s="25"/>
      <c r="O43" s="25"/>
      <c r="P43" s="26"/>
      <c r="Q43" s="26"/>
      <c r="R43" s="26"/>
    </row>
    <row r="44" spans="1:18" s="23" customFormat="1" ht="15" customHeight="1">
      <c r="A44" s="29" t="s">
        <v>306</v>
      </c>
      <c r="B44" s="1"/>
      <c r="C44" s="2">
        <v>2018</v>
      </c>
      <c r="D44" s="117">
        <v>6025</v>
      </c>
      <c r="E44" s="117"/>
      <c r="F44" s="76">
        <v>108</v>
      </c>
      <c r="G44" s="76">
        <v>87</v>
      </c>
      <c r="H44" s="121">
        <v>21</v>
      </c>
    </row>
    <row r="45" spans="1:18" s="23" customFormat="1" ht="15" customHeight="1">
      <c r="A45" s="1"/>
      <c r="B45" s="1"/>
      <c r="C45" s="2">
        <v>2019</v>
      </c>
      <c r="D45" s="117">
        <v>6436</v>
      </c>
      <c r="E45" s="117"/>
      <c r="F45" s="76">
        <v>118</v>
      </c>
      <c r="G45" s="117">
        <v>84</v>
      </c>
      <c r="H45" s="75">
        <v>34</v>
      </c>
    </row>
    <row r="46" spans="1:18" s="23" customFormat="1" ht="15" customHeight="1">
      <c r="A46" s="1"/>
      <c r="B46" s="1"/>
      <c r="C46" s="2">
        <v>2020</v>
      </c>
      <c r="D46" s="117">
        <v>4078</v>
      </c>
      <c r="E46" s="117"/>
      <c r="F46" s="76">
        <v>93</v>
      </c>
      <c r="G46" s="117">
        <v>65</v>
      </c>
      <c r="H46" s="121">
        <v>28</v>
      </c>
      <c r="I46" s="23">
        <v>93</v>
      </c>
    </row>
    <row r="47" spans="1:18" s="23" customFormat="1" ht="8.15" customHeight="1">
      <c r="A47" s="1"/>
      <c r="B47" s="1"/>
      <c r="C47" s="2"/>
      <c r="D47" s="76"/>
      <c r="E47" s="76"/>
      <c r="F47" s="117"/>
      <c r="G47" s="145"/>
      <c r="H47" s="121"/>
      <c r="I47" s="25"/>
      <c r="J47" s="25"/>
      <c r="K47" s="25"/>
      <c r="L47" s="25"/>
      <c r="M47" s="25"/>
      <c r="N47" s="25"/>
      <c r="O47" s="25"/>
      <c r="P47" s="26"/>
      <c r="Q47" s="26"/>
      <c r="R47" s="26"/>
    </row>
    <row r="48" spans="1:18" s="23" customFormat="1" ht="15" customHeight="1">
      <c r="A48" s="29" t="s">
        <v>307</v>
      </c>
      <c r="B48" s="1"/>
      <c r="C48" s="2">
        <v>2018</v>
      </c>
      <c r="D48" s="117">
        <v>407</v>
      </c>
      <c r="E48" s="117"/>
      <c r="F48" s="76">
        <v>57</v>
      </c>
      <c r="G48" s="76">
        <v>34</v>
      </c>
      <c r="H48" s="121">
        <v>23</v>
      </c>
    </row>
    <row r="49" spans="1:18" s="23" customFormat="1" ht="15" customHeight="1">
      <c r="A49" s="1"/>
      <c r="B49" s="1"/>
      <c r="C49" s="2">
        <v>2019</v>
      </c>
      <c r="D49" s="121">
        <v>395</v>
      </c>
      <c r="E49" s="121"/>
      <c r="F49" s="121">
        <v>25</v>
      </c>
      <c r="G49" s="121">
        <v>15</v>
      </c>
      <c r="H49" s="75">
        <v>10</v>
      </c>
    </row>
    <row r="50" spans="1:18" s="23" customFormat="1" ht="15" customHeight="1">
      <c r="A50" s="1"/>
      <c r="B50" s="1"/>
      <c r="C50" s="2">
        <v>2020</v>
      </c>
      <c r="D50" s="117">
        <v>281</v>
      </c>
      <c r="E50" s="117"/>
      <c r="F50" s="117">
        <v>13</v>
      </c>
      <c r="G50" s="117">
        <v>6</v>
      </c>
      <c r="H50" s="121">
        <v>7</v>
      </c>
    </row>
    <row r="51" spans="1:18" s="23" customFormat="1" ht="8.15" customHeight="1">
      <c r="A51" s="1"/>
      <c r="B51" s="1"/>
      <c r="C51" s="2"/>
      <c r="D51" s="76"/>
      <c r="E51" s="76"/>
      <c r="F51" s="117"/>
      <c r="G51" s="145"/>
      <c r="H51" s="121"/>
      <c r="I51" s="25"/>
      <c r="J51" s="25"/>
      <c r="K51" s="25"/>
      <c r="L51" s="25"/>
      <c r="M51" s="25"/>
      <c r="N51" s="25"/>
      <c r="O51" s="25"/>
      <c r="P51" s="26"/>
      <c r="Q51" s="26"/>
      <c r="R51" s="26"/>
    </row>
    <row r="52" spans="1:18" s="23" customFormat="1" ht="15" customHeight="1">
      <c r="A52" s="29" t="s">
        <v>308</v>
      </c>
      <c r="B52" s="1"/>
      <c r="C52" s="2">
        <v>2018</v>
      </c>
      <c r="D52" s="117">
        <v>395</v>
      </c>
      <c r="E52" s="117"/>
      <c r="F52" s="76">
        <v>42</v>
      </c>
      <c r="G52" s="76">
        <v>33</v>
      </c>
      <c r="H52" s="121">
        <v>9</v>
      </c>
    </row>
    <row r="53" spans="1:18" s="23" customFormat="1" ht="15" customHeight="1">
      <c r="A53" s="1"/>
      <c r="B53" s="1"/>
      <c r="C53" s="2">
        <v>2019</v>
      </c>
      <c r="D53" s="117">
        <v>387</v>
      </c>
      <c r="E53" s="117"/>
      <c r="F53" s="75">
        <v>63</v>
      </c>
      <c r="G53" s="117">
        <v>45</v>
      </c>
      <c r="H53" s="75">
        <v>18</v>
      </c>
    </row>
    <row r="54" spans="1:18" s="23" customFormat="1" ht="15" customHeight="1">
      <c r="A54" s="1"/>
      <c r="B54" s="1"/>
      <c r="C54" s="2">
        <v>2020</v>
      </c>
      <c r="D54" s="117">
        <v>326</v>
      </c>
      <c r="E54" s="117"/>
      <c r="F54" s="117">
        <v>37</v>
      </c>
      <c r="G54" s="117">
        <v>27</v>
      </c>
      <c r="H54" s="121">
        <v>10</v>
      </c>
    </row>
    <row r="55" spans="1:18" s="23" customFormat="1" ht="8.15" customHeight="1">
      <c r="A55" s="1"/>
      <c r="B55" s="1"/>
      <c r="C55" s="2"/>
      <c r="D55" s="76"/>
      <c r="E55" s="76"/>
      <c r="F55" s="117"/>
      <c r="G55" s="145"/>
      <c r="H55" s="121"/>
      <c r="I55" s="25"/>
      <c r="J55" s="25"/>
      <c r="K55" s="25"/>
      <c r="L55" s="25"/>
      <c r="M55" s="25"/>
      <c r="N55" s="25"/>
      <c r="O55" s="25"/>
      <c r="P55" s="26"/>
      <c r="Q55" s="26"/>
      <c r="R55" s="26"/>
    </row>
    <row r="56" spans="1:18" s="23" customFormat="1" ht="15" customHeight="1">
      <c r="A56" s="29" t="s">
        <v>309</v>
      </c>
      <c r="B56" s="1"/>
      <c r="C56" s="2">
        <v>2018</v>
      </c>
      <c r="D56" s="117">
        <v>705</v>
      </c>
      <c r="E56" s="117"/>
      <c r="F56" s="76">
        <v>46</v>
      </c>
      <c r="G56" s="75">
        <v>30</v>
      </c>
      <c r="H56" s="121">
        <v>16</v>
      </c>
    </row>
    <row r="57" spans="1:18" s="23" customFormat="1" ht="15" customHeight="1">
      <c r="A57" s="1"/>
      <c r="B57" s="1"/>
      <c r="C57" s="2">
        <v>2019</v>
      </c>
      <c r="D57" s="117">
        <v>742</v>
      </c>
      <c r="E57" s="117"/>
      <c r="F57" s="75">
        <v>53</v>
      </c>
      <c r="G57" s="117">
        <v>42</v>
      </c>
      <c r="H57" s="75">
        <v>11</v>
      </c>
    </row>
    <row r="58" spans="1:18" s="23" customFormat="1" ht="15" customHeight="1">
      <c r="A58" s="1"/>
      <c r="B58" s="1"/>
      <c r="C58" s="2">
        <v>2020</v>
      </c>
      <c r="D58" s="117">
        <v>590</v>
      </c>
      <c r="E58" s="117"/>
      <c r="F58" s="75">
        <v>49</v>
      </c>
      <c r="G58" s="117">
        <v>32</v>
      </c>
      <c r="H58" s="117">
        <v>17</v>
      </c>
    </row>
    <row r="59" spans="1:18" s="23" customFormat="1" ht="8.15" customHeight="1">
      <c r="A59" s="1"/>
      <c r="C59" s="2"/>
      <c r="D59" s="121"/>
      <c r="E59" s="121"/>
      <c r="F59" s="121"/>
      <c r="G59" s="121"/>
      <c r="H59" s="121"/>
    </row>
    <row r="60" spans="1:18" s="23" customFormat="1" ht="16.5" customHeight="1">
      <c r="A60" s="29" t="s">
        <v>310</v>
      </c>
      <c r="C60" s="2">
        <v>2018</v>
      </c>
      <c r="D60" s="117">
        <v>1721</v>
      </c>
      <c r="E60" s="117"/>
      <c r="F60" s="76">
        <v>116</v>
      </c>
      <c r="G60" s="76">
        <v>97</v>
      </c>
      <c r="H60" s="121">
        <v>19</v>
      </c>
    </row>
    <row r="61" spans="1:18" s="23" customFormat="1" ht="15" customHeight="1">
      <c r="A61" s="1"/>
      <c r="C61" s="2">
        <v>2019</v>
      </c>
      <c r="D61" s="117">
        <v>1750</v>
      </c>
      <c r="E61" s="117"/>
      <c r="F61" s="75">
        <v>87</v>
      </c>
      <c r="G61" s="117">
        <v>75</v>
      </c>
      <c r="H61" s="121">
        <v>12</v>
      </c>
    </row>
    <row r="62" spans="1:18" s="23" customFormat="1" ht="15" customHeight="1">
      <c r="A62" s="1"/>
      <c r="B62" s="38"/>
      <c r="C62" s="2">
        <v>2020</v>
      </c>
      <c r="D62" s="121">
        <v>1175</v>
      </c>
      <c r="E62" s="121"/>
      <c r="F62" s="121">
        <v>66</v>
      </c>
      <c r="G62" s="121">
        <v>55</v>
      </c>
      <c r="H62" s="121">
        <v>11</v>
      </c>
    </row>
    <row r="63" spans="1:18" s="23" customFormat="1" ht="8.15" customHeight="1">
      <c r="A63" s="1"/>
      <c r="B63" s="39"/>
      <c r="C63" s="41"/>
      <c r="D63" s="75"/>
      <c r="E63" s="75"/>
      <c r="F63" s="121"/>
      <c r="G63" s="121"/>
      <c r="H63" s="121"/>
    </row>
    <row r="64" spans="1:18" s="23" customFormat="1" ht="15" customHeight="1">
      <c r="A64" s="29" t="s">
        <v>311</v>
      </c>
      <c r="B64" s="39"/>
      <c r="C64" s="2">
        <v>2018</v>
      </c>
      <c r="D64" s="117">
        <v>836</v>
      </c>
      <c r="E64" s="117"/>
      <c r="F64" s="76">
        <v>65</v>
      </c>
      <c r="G64" s="76">
        <v>50</v>
      </c>
      <c r="H64" s="121">
        <v>15</v>
      </c>
    </row>
    <row r="65" spans="1:18" s="23" customFormat="1" ht="15" customHeight="1">
      <c r="A65" s="1"/>
      <c r="C65" s="2">
        <v>2019</v>
      </c>
      <c r="D65" s="121">
        <v>837</v>
      </c>
      <c r="E65" s="121"/>
      <c r="F65" s="121">
        <v>64</v>
      </c>
      <c r="G65" s="121">
        <v>37</v>
      </c>
      <c r="H65" s="121">
        <v>27</v>
      </c>
    </row>
    <row r="66" spans="1:18" s="23" customFormat="1" ht="15" customHeight="1">
      <c r="A66" s="1"/>
      <c r="C66" s="2">
        <v>2020</v>
      </c>
      <c r="D66" s="121">
        <v>631</v>
      </c>
      <c r="E66" s="121"/>
      <c r="F66" s="121">
        <v>25</v>
      </c>
      <c r="G66" s="121">
        <v>9</v>
      </c>
      <c r="H66" s="121">
        <v>16</v>
      </c>
    </row>
    <row r="67" spans="1:18" s="23" customFormat="1" ht="8.15" customHeight="1">
      <c r="A67" s="1"/>
      <c r="C67" s="2"/>
      <c r="D67" s="121"/>
      <c r="E67" s="121"/>
      <c r="F67" s="121"/>
      <c r="G67" s="121"/>
      <c r="H67" s="121"/>
    </row>
    <row r="68" spans="1:18" s="40" customFormat="1" ht="15" customHeight="1">
      <c r="A68" s="42" t="s">
        <v>312</v>
      </c>
      <c r="B68" s="39"/>
      <c r="C68" s="2">
        <v>2018</v>
      </c>
      <c r="D68" s="76">
        <v>186</v>
      </c>
      <c r="E68" s="76"/>
      <c r="F68" s="76">
        <v>17</v>
      </c>
      <c r="G68" s="76">
        <v>10</v>
      </c>
      <c r="H68" s="75">
        <v>7</v>
      </c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1:18" s="40" customFormat="1" ht="15" customHeight="1">
      <c r="A69" s="42"/>
      <c r="B69" s="39"/>
      <c r="C69" s="2">
        <v>2019</v>
      </c>
      <c r="D69" s="76">
        <v>198</v>
      </c>
      <c r="E69" s="76"/>
      <c r="F69" s="76">
        <v>28</v>
      </c>
      <c r="G69" s="76">
        <v>21</v>
      </c>
      <c r="H69" s="75">
        <v>7</v>
      </c>
      <c r="I69" s="25"/>
      <c r="J69" s="25"/>
      <c r="K69" s="25"/>
      <c r="L69" s="25"/>
      <c r="M69" s="25"/>
      <c r="N69" s="25"/>
      <c r="O69" s="25"/>
      <c r="P69" s="26"/>
      <c r="Q69" s="26"/>
      <c r="R69" s="26"/>
    </row>
    <row r="70" spans="1:18" s="40" customFormat="1" ht="15" customHeight="1">
      <c r="A70" s="42"/>
      <c r="B70" s="39"/>
      <c r="C70" s="2">
        <v>2020</v>
      </c>
      <c r="D70" s="75">
        <v>121</v>
      </c>
      <c r="E70" s="75"/>
      <c r="F70" s="75">
        <v>17</v>
      </c>
      <c r="G70" s="75">
        <v>11</v>
      </c>
      <c r="H70" s="77">
        <v>6</v>
      </c>
      <c r="I70" s="25"/>
      <c r="J70" s="25"/>
      <c r="K70" s="25"/>
      <c r="L70" s="25"/>
      <c r="M70" s="25"/>
      <c r="N70" s="25"/>
      <c r="O70" s="25"/>
      <c r="P70" s="26"/>
      <c r="Q70" s="26"/>
      <c r="R70" s="26"/>
    </row>
    <row r="71" spans="1:18" ht="8.15" customHeight="1">
      <c r="A71" s="90"/>
      <c r="B71" s="90"/>
      <c r="C71" s="2"/>
      <c r="D71" s="313"/>
      <c r="E71" s="313"/>
      <c r="F71" s="313"/>
      <c r="G71" s="313"/>
      <c r="H71" s="313"/>
      <c r="I71" s="29"/>
      <c r="J71" s="300"/>
    </row>
    <row r="72" spans="1:18" s="23" customFormat="1" ht="15" customHeight="1">
      <c r="A72" s="29" t="s">
        <v>313</v>
      </c>
      <c r="B72" s="1"/>
      <c r="C72" s="2">
        <v>2018</v>
      </c>
      <c r="D72" s="117">
        <v>436</v>
      </c>
      <c r="E72" s="117"/>
      <c r="F72" s="76">
        <v>33</v>
      </c>
      <c r="G72" s="76">
        <v>6</v>
      </c>
      <c r="H72" s="121">
        <v>27</v>
      </c>
      <c r="I72" s="25"/>
      <c r="J72" s="25"/>
      <c r="K72" s="25"/>
      <c r="L72" s="25"/>
      <c r="M72" s="25"/>
      <c r="N72" s="25"/>
      <c r="O72" s="25"/>
      <c r="P72" s="26"/>
      <c r="Q72" s="26"/>
      <c r="R72" s="26"/>
    </row>
    <row r="73" spans="1:18" s="23" customFormat="1" ht="15" customHeight="1">
      <c r="A73" s="42"/>
      <c r="B73" s="1"/>
      <c r="C73" s="2">
        <v>2019</v>
      </c>
      <c r="D73" s="76">
        <v>462</v>
      </c>
      <c r="E73" s="76"/>
      <c r="F73" s="76">
        <v>22</v>
      </c>
      <c r="G73" s="74">
        <v>14</v>
      </c>
      <c r="H73" s="75">
        <v>8</v>
      </c>
      <c r="I73" s="25"/>
      <c r="J73" s="25"/>
      <c r="K73" s="25"/>
      <c r="L73" s="25"/>
      <c r="M73" s="25"/>
      <c r="N73" s="25"/>
      <c r="O73" s="25"/>
      <c r="P73" s="26"/>
      <c r="Q73" s="26"/>
      <c r="R73" s="26"/>
    </row>
    <row r="74" spans="1:18" s="23" customFormat="1" ht="15" customHeight="1">
      <c r="A74" s="42"/>
      <c r="B74" s="1"/>
      <c r="C74" s="2">
        <v>2020</v>
      </c>
      <c r="D74" s="117">
        <v>333</v>
      </c>
      <c r="E74" s="117"/>
      <c r="F74" s="117">
        <v>31</v>
      </c>
      <c r="G74" s="121">
        <v>16</v>
      </c>
      <c r="H74" s="121">
        <v>15</v>
      </c>
      <c r="I74" s="25"/>
      <c r="J74" s="25"/>
      <c r="K74" s="25"/>
      <c r="L74" s="25"/>
      <c r="M74" s="25"/>
      <c r="N74" s="25"/>
      <c r="O74" s="25"/>
      <c r="P74" s="26"/>
      <c r="Q74" s="26"/>
      <c r="R74" s="26"/>
    </row>
    <row r="75" spans="1:18" s="23" customFormat="1" ht="8.15" customHeight="1">
      <c r="A75" s="42"/>
      <c r="B75" s="1"/>
      <c r="C75" s="2"/>
      <c r="D75" s="117"/>
      <c r="E75" s="117"/>
      <c r="F75" s="117"/>
      <c r="G75" s="117"/>
      <c r="H75" s="121"/>
      <c r="I75" s="25"/>
      <c r="J75" s="25"/>
      <c r="K75" s="25"/>
      <c r="L75" s="25"/>
      <c r="M75" s="25"/>
      <c r="N75" s="25"/>
      <c r="O75" s="25"/>
      <c r="P75" s="26"/>
      <c r="Q75" s="26"/>
      <c r="R75" s="26"/>
    </row>
    <row r="76" spans="1:18" s="23" customFormat="1" ht="15" customHeight="1">
      <c r="A76" s="42" t="s">
        <v>315</v>
      </c>
      <c r="B76" s="1"/>
      <c r="C76" s="2">
        <v>2018</v>
      </c>
      <c r="D76" s="76">
        <v>422</v>
      </c>
      <c r="E76" s="76"/>
      <c r="F76" s="76">
        <v>26</v>
      </c>
      <c r="G76" s="76">
        <v>16</v>
      </c>
      <c r="H76" s="121">
        <v>10</v>
      </c>
      <c r="I76" s="25"/>
      <c r="J76" s="25"/>
      <c r="K76" s="25"/>
      <c r="L76" s="25"/>
      <c r="M76" s="25"/>
      <c r="N76" s="25"/>
      <c r="O76" s="25"/>
      <c r="P76" s="26"/>
      <c r="Q76" s="26"/>
      <c r="R76" s="26"/>
    </row>
    <row r="77" spans="1:18" s="23" customFormat="1" ht="15" customHeight="1">
      <c r="A77" s="42"/>
      <c r="B77" s="1"/>
      <c r="C77" s="2">
        <v>2019</v>
      </c>
      <c r="D77" s="76">
        <v>372</v>
      </c>
      <c r="E77" s="76"/>
      <c r="F77" s="76">
        <v>36</v>
      </c>
      <c r="G77" s="74">
        <v>22</v>
      </c>
      <c r="H77" s="75">
        <v>14</v>
      </c>
    </row>
    <row r="78" spans="1:18" s="23" customFormat="1" ht="15" customHeight="1">
      <c r="A78" s="42"/>
      <c r="B78" s="1"/>
      <c r="C78" s="2">
        <v>2020</v>
      </c>
      <c r="D78" s="117">
        <v>285</v>
      </c>
      <c r="E78" s="117"/>
      <c r="F78" s="117">
        <v>17</v>
      </c>
      <c r="G78" s="121">
        <v>6</v>
      </c>
      <c r="H78" s="121">
        <v>11</v>
      </c>
    </row>
    <row r="79" spans="1:18" s="23" customFormat="1" ht="8.15" customHeight="1">
      <c r="A79" s="1"/>
      <c r="B79" s="1"/>
      <c r="C79" s="2"/>
      <c r="D79" s="76"/>
      <c r="E79" s="76"/>
      <c r="F79" s="117"/>
      <c r="G79" s="117"/>
      <c r="H79" s="121"/>
      <c r="I79" s="25"/>
      <c r="J79" s="25"/>
      <c r="K79" s="25"/>
      <c r="L79" s="25"/>
      <c r="M79" s="25"/>
      <c r="N79" s="25"/>
      <c r="O79" s="25"/>
      <c r="P79" s="26"/>
      <c r="Q79" s="26"/>
      <c r="R79" s="26"/>
    </row>
    <row r="80" spans="1:18" s="23" customFormat="1" ht="15" customHeight="1">
      <c r="A80" s="29" t="s">
        <v>317</v>
      </c>
      <c r="B80" s="1"/>
      <c r="C80" s="2">
        <v>2018</v>
      </c>
      <c r="D80" s="117">
        <v>71</v>
      </c>
      <c r="E80" s="117"/>
      <c r="F80" s="76">
        <v>8</v>
      </c>
      <c r="G80" s="76">
        <v>7</v>
      </c>
      <c r="H80" s="121">
        <v>1</v>
      </c>
    </row>
    <row r="81" spans="1:18" s="23" customFormat="1" ht="15" customHeight="1">
      <c r="A81" s="1"/>
      <c r="B81" s="1"/>
      <c r="C81" s="2">
        <v>2019</v>
      </c>
      <c r="D81" s="117">
        <v>73</v>
      </c>
      <c r="E81" s="117"/>
      <c r="F81" s="76">
        <v>9</v>
      </c>
      <c r="G81" s="117">
        <v>4</v>
      </c>
      <c r="H81" s="75">
        <v>5</v>
      </c>
    </row>
    <row r="82" spans="1:18" s="23" customFormat="1" ht="15" customHeight="1">
      <c r="A82" s="1"/>
      <c r="B82" s="1"/>
      <c r="C82" s="2">
        <v>2020</v>
      </c>
      <c r="D82" s="117">
        <v>66</v>
      </c>
      <c r="E82" s="117"/>
      <c r="F82" s="117">
        <v>12</v>
      </c>
      <c r="G82" s="121">
        <v>7</v>
      </c>
      <c r="H82" s="121">
        <v>5</v>
      </c>
    </row>
    <row r="83" spans="1:18" s="23" customFormat="1" ht="8.15" customHeight="1">
      <c r="A83" s="1"/>
      <c r="B83" s="1"/>
      <c r="C83" s="2"/>
      <c r="D83" s="76"/>
      <c r="E83" s="76"/>
      <c r="F83" s="117"/>
      <c r="G83" s="117"/>
      <c r="H83" s="121"/>
      <c r="I83" s="25"/>
      <c r="J83" s="25"/>
      <c r="K83" s="25"/>
      <c r="L83" s="25"/>
      <c r="M83" s="25"/>
      <c r="N83" s="25"/>
      <c r="O83" s="25"/>
      <c r="P83" s="26"/>
      <c r="Q83" s="26"/>
      <c r="R83" s="26"/>
    </row>
    <row r="84" spans="1:18" s="23" customFormat="1" ht="15" customHeight="1">
      <c r="A84" s="29" t="s">
        <v>318</v>
      </c>
      <c r="B84" s="1"/>
      <c r="C84" s="2">
        <v>2018</v>
      </c>
      <c r="D84" s="117">
        <v>108</v>
      </c>
      <c r="E84" s="117"/>
      <c r="F84" s="76">
        <v>11</v>
      </c>
      <c r="G84" s="76">
        <v>4</v>
      </c>
      <c r="H84" s="76">
        <v>7</v>
      </c>
    </row>
    <row r="85" spans="1:18" s="23" customFormat="1" ht="15" customHeight="1">
      <c r="A85" s="1"/>
      <c r="B85" s="1"/>
      <c r="C85" s="2">
        <v>2019</v>
      </c>
      <c r="D85" s="117">
        <v>98</v>
      </c>
      <c r="E85" s="117"/>
      <c r="F85" s="76">
        <v>21</v>
      </c>
      <c r="G85" s="76">
        <v>13</v>
      </c>
      <c r="H85" s="76">
        <v>8</v>
      </c>
    </row>
    <row r="86" spans="1:18" s="23" customFormat="1" ht="15" customHeight="1">
      <c r="A86" s="1"/>
      <c r="B86" s="1"/>
      <c r="C86" s="2">
        <v>2020</v>
      </c>
      <c r="D86" s="117">
        <v>77</v>
      </c>
      <c r="E86" s="117"/>
      <c r="F86" s="117">
        <v>5</v>
      </c>
      <c r="G86" s="121">
        <v>1</v>
      </c>
      <c r="H86" s="121">
        <v>4</v>
      </c>
    </row>
    <row r="87" spans="1:18" s="23" customFormat="1" ht="8.15" customHeight="1">
      <c r="A87" s="1"/>
      <c r="B87" s="1"/>
      <c r="C87" s="41"/>
      <c r="D87" s="76"/>
      <c r="E87" s="76"/>
      <c r="F87" s="117"/>
      <c r="G87" s="117"/>
      <c r="H87" s="121"/>
      <c r="I87" s="25"/>
      <c r="J87" s="25"/>
      <c r="K87" s="25"/>
      <c r="L87" s="25"/>
      <c r="M87" s="25"/>
      <c r="N87" s="25"/>
      <c r="O87" s="25"/>
      <c r="P87" s="26"/>
      <c r="Q87" s="26"/>
      <c r="R87" s="26"/>
    </row>
    <row r="88" spans="1:18" s="23" customFormat="1" ht="15" customHeight="1">
      <c r="A88" s="29" t="s">
        <v>320</v>
      </c>
      <c r="B88" s="1"/>
      <c r="C88" s="2">
        <v>2018</v>
      </c>
      <c r="D88" s="117">
        <v>750</v>
      </c>
      <c r="E88" s="117"/>
      <c r="F88" s="76">
        <v>80</v>
      </c>
      <c r="G88" s="76">
        <v>58</v>
      </c>
      <c r="H88" s="121">
        <v>22</v>
      </c>
    </row>
    <row r="89" spans="1:18" s="23" customFormat="1" ht="15" customHeight="1">
      <c r="A89" s="1"/>
      <c r="B89" s="1"/>
      <c r="C89" s="2">
        <v>2019</v>
      </c>
      <c r="D89" s="117">
        <v>794</v>
      </c>
      <c r="E89" s="117"/>
      <c r="F89" s="76">
        <v>93</v>
      </c>
      <c r="G89" s="117">
        <v>69</v>
      </c>
      <c r="H89" s="75">
        <v>24</v>
      </c>
    </row>
    <row r="90" spans="1:18" s="23" customFormat="1" ht="15" customHeight="1">
      <c r="A90" s="1"/>
      <c r="B90" s="1"/>
      <c r="C90" s="2">
        <v>2020</v>
      </c>
      <c r="D90" s="117">
        <v>561</v>
      </c>
      <c r="E90" s="117"/>
      <c r="F90" s="117">
        <v>45</v>
      </c>
      <c r="G90" s="117">
        <v>30</v>
      </c>
      <c r="H90" s="121">
        <v>15</v>
      </c>
    </row>
    <row r="91" spans="1:18" s="23" customFormat="1" ht="8.15" customHeight="1">
      <c r="A91" s="1"/>
      <c r="B91" s="1"/>
      <c r="C91" s="2"/>
      <c r="D91" s="76"/>
      <c r="E91" s="76"/>
      <c r="F91" s="117"/>
      <c r="G91" s="117"/>
      <c r="H91" s="121"/>
      <c r="I91" s="25"/>
      <c r="J91" s="25"/>
      <c r="K91" s="25"/>
      <c r="L91" s="25"/>
      <c r="M91" s="25"/>
      <c r="N91" s="25"/>
      <c r="O91" s="25"/>
      <c r="P91" s="26"/>
      <c r="Q91" s="26"/>
      <c r="R91" s="26"/>
    </row>
    <row r="92" spans="1:18" s="23" customFormat="1" ht="15" customHeight="1">
      <c r="A92" s="29" t="s">
        <v>322</v>
      </c>
      <c r="B92" s="1"/>
      <c r="C92" s="2">
        <v>2018</v>
      </c>
      <c r="D92" s="117">
        <v>163</v>
      </c>
      <c r="E92" s="117"/>
      <c r="F92" s="76">
        <v>21</v>
      </c>
      <c r="G92" s="76">
        <v>13</v>
      </c>
      <c r="H92" s="121">
        <v>8</v>
      </c>
    </row>
    <row r="93" spans="1:18" s="23" customFormat="1" ht="15" customHeight="1">
      <c r="A93" s="1"/>
      <c r="B93" s="1"/>
      <c r="C93" s="2">
        <v>2019</v>
      </c>
      <c r="D93" s="117">
        <v>175</v>
      </c>
      <c r="E93" s="117"/>
      <c r="F93" s="76">
        <v>34</v>
      </c>
      <c r="G93" s="117">
        <v>30</v>
      </c>
      <c r="H93" s="75">
        <v>4</v>
      </c>
    </row>
    <row r="94" spans="1:18" s="23" customFormat="1" ht="15" customHeight="1">
      <c r="A94" s="1"/>
      <c r="B94" s="1"/>
      <c r="C94" s="2">
        <v>2020</v>
      </c>
      <c r="D94" s="117">
        <v>123</v>
      </c>
      <c r="E94" s="117"/>
      <c r="F94" s="117">
        <v>15</v>
      </c>
      <c r="G94" s="117">
        <v>13</v>
      </c>
      <c r="H94" s="121">
        <v>2</v>
      </c>
    </row>
    <row r="95" spans="1:18" s="29" customFormat="1" ht="8.15" customHeight="1">
      <c r="A95" s="467"/>
      <c r="B95" s="467"/>
      <c r="C95" s="468"/>
      <c r="D95" s="469"/>
      <c r="E95" s="469"/>
      <c r="F95" s="469"/>
      <c r="G95" s="470"/>
      <c r="H95" s="470"/>
    </row>
    <row r="96" spans="1:18" ht="15" customHeight="1">
      <c r="D96" s="299"/>
      <c r="E96" s="299"/>
      <c r="F96" s="299"/>
      <c r="I96" s="24" t="s">
        <v>1</v>
      </c>
    </row>
    <row r="97" spans="1:10" s="1" customFormat="1" ht="15" customHeight="1">
      <c r="A97" s="123"/>
      <c r="B97" s="123"/>
      <c r="C97" s="53"/>
      <c r="D97" s="299"/>
      <c r="E97" s="299"/>
      <c r="F97" s="299"/>
      <c r="G97" s="3"/>
      <c r="H97" s="3"/>
      <c r="I97" s="51" t="s">
        <v>2</v>
      </c>
    </row>
    <row r="98" spans="1:10" ht="15" customHeight="1">
      <c r="A98" s="133"/>
      <c r="B98" s="133"/>
      <c r="C98" s="298"/>
      <c r="H98" s="51"/>
      <c r="I98" s="1"/>
      <c r="J98" s="1"/>
    </row>
    <row r="99" spans="1:10" ht="15" customHeight="1">
      <c r="C99" s="2"/>
      <c r="H99" s="51"/>
      <c r="I99" s="1"/>
      <c r="J99" s="1"/>
    </row>
    <row r="100" spans="1:10" ht="15" customHeight="1">
      <c r="C100" s="2"/>
      <c r="I100" s="1"/>
      <c r="J100" s="1"/>
    </row>
    <row r="101" spans="1:10" ht="15" customHeight="1">
      <c r="C101" s="2"/>
      <c r="I101" s="1"/>
      <c r="J101" s="1"/>
    </row>
    <row r="102" spans="1:10" ht="15" customHeight="1">
      <c r="C102" s="2"/>
      <c r="I102" s="1"/>
      <c r="J102" s="1"/>
    </row>
    <row r="103" spans="1:10" ht="15" customHeight="1">
      <c r="C103" s="2"/>
      <c r="I103" s="1"/>
      <c r="J103" s="1"/>
    </row>
    <row r="104" spans="1:10" ht="15" customHeight="1">
      <c r="C104" s="2"/>
      <c r="I104" s="1"/>
      <c r="J104" s="1"/>
    </row>
    <row r="105" spans="1:10" ht="15" customHeight="1">
      <c r="C105" s="2"/>
      <c r="I105" s="1"/>
      <c r="J105" s="1"/>
    </row>
    <row r="106" spans="1:10" ht="15" customHeight="1">
      <c r="C106" s="2"/>
      <c r="I106" s="1"/>
      <c r="J106" s="1"/>
    </row>
    <row r="107" spans="1:10" ht="15" customHeight="1">
      <c r="C107" s="2"/>
      <c r="I107" s="1"/>
      <c r="J107" s="1"/>
    </row>
    <row r="108" spans="1:10" ht="15" customHeight="1">
      <c r="C108" s="2"/>
      <c r="I108" s="1"/>
      <c r="J108" s="1"/>
    </row>
    <row r="109" spans="1:10" ht="15" customHeight="1">
      <c r="C109" s="2"/>
      <c r="I109" s="1"/>
      <c r="J109" s="1"/>
    </row>
    <row r="110" spans="1:10" ht="15" customHeight="1">
      <c r="C110" s="2"/>
      <c r="I110" s="1"/>
      <c r="J110" s="1"/>
    </row>
    <row r="111" spans="1:10" ht="15" customHeight="1">
      <c r="C111" s="2"/>
      <c r="I111" s="1"/>
      <c r="J111" s="1"/>
    </row>
    <row r="112" spans="1:10" ht="15" customHeight="1">
      <c r="C112" s="2"/>
      <c r="I112" s="1"/>
      <c r="J112" s="1"/>
    </row>
    <row r="113" spans="3:10" ht="15" customHeight="1">
      <c r="C113" s="2"/>
      <c r="I113" s="1"/>
      <c r="J113" s="1"/>
    </row>
    <row r="114" spans="3:10" ht="15" customHeight="1">
      <c r="C114" s="2"/>
    </row>
    <row r="115" spans="3:10" ht="15" customHeight="1">
      <c r="C115" s="2"/>
    </row>
  </sheetData>
  <mergeCells count="2">
    <mergeCell ref="F6:H6"/>
    <mergeCell ref="F7:H7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5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1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0.90625" style="195" customWidth="1"/>
    <col min="3" max="3" width="20.36328125" style="196" customWidth="1"/>
    <col min="4" max="4" width="14.7265625" style="195" customWidth="1"/>
    <col min="5" max="5" width="12.54296875" style="195" customWidth="1"/>
    <col min="6" max="6" width="15.54296875" style="195" customWidth="1"/>
    <col min="7" max="7" width="13.36328125" style="195" customWidth="1"/>
    <col min="8" max="8" width="16.81640625" style="195" customWidth="1"/>
    <col min="9" max="9" width="17" style="195" customWidth="1"/>
    <col min="10" max="10" width="11.453125" style="195" customWidth="1"/>
    <col min="11" max="11" width="0.36328125" style="195" customWidth="1"/>
    <col min="12" max="12" width="8.453125" style="195" hidden="1" customWidth="1"/>
    <col min="13" max="16384" width="8.453125" style="195"/>
  </cols>
  <sheetData>
    <row r="1" spans="1:11" ht="8.15" customHeight="1"/>
    <row r="2" spans="1:11" ht="16.5" customHeight="1">
      <c r="A2" s="310" t="s">
        <v>411</v>
      </c>
      <c r="B2" s="197"/>
      <c r="C2" s="198"/>
    </row>
    <row r="3" spans="1:11" ht="16.5" customHeight="1">
      <c r="A3" s="500" t="s">
        <v>412</v>
      </c>
      <c r="B3" s="199"/>
      <c r="C3" s="200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289</v>
      </c>
      <c r="E6" s="347" t="s">
        <v>289</v>
      </c>
      <c r="F6" s="347" t="s">
        <v>289</v>
      </c>
      <c r="G6" s="347" t="s">
        <v>289</v>
      </c>
      <c r="H6" s="347" t="s">
        <v>174</v>
      </c>
      <c r="I6" s="347" t="s">
        <v>174</v>
      </c>
      <c r="J6" s="347" t="s">
        <v>175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47" t="s">
        <v>176</v>
      </c>
      <c r="E7" s="347" t="s">
        <v>176</v>
      </c>
      <c r="F7" s="347" t="s">
        <v>177</v>
      </c>
      <c r="G7" s="347" t="s">
        <v>177</v>
      </c>
      <c r="H7" s="347" t="s">
        <v>178</v>
      </c>
      <c r="I7" s="347" t="s">
        <v>178</v>
      </c>
      <c r="J7" s="347" t="s">
        <v>179</v>
      </c>
      <c r="K7" s="435"/>
    </row>
    <row r="8" spans="1:11" s="201" customFormat="1" ht="15" customHeight="1">
      <c r="A8" s="351"/>
      <c r="B8" s="351"/>
      <c r="C8" s="352"/>
      <c r="D8" s="347" t="s">
        <v>180</v>
      </c>
      <c r="E8" s="347" t="s">
        <v>181</v>
      </c>
      <c r="F8" s="347" t="s">
        <v>180</v>
      </c>
      <c r="G8" s="347" t="s">
        <v>181</v>
      </c>
      <c r="H8" s="347" t="s">
        <v>180</v>
      </c>
      <c r="I8" s="347" t="s">
        <v>181</v>
      </c>
      <c r="J8" s="350" t="s">
        <v>182</v>
      </c>
      <c r="K8" s="436"/>
    </row>
    <row r="9" spans="1:11" s="201" customFormat="1" ht="15" customHeight="1">
      <c r="A9" s="351"/>
      <c r="B9" s="351"/>
      <c r="C9" s="352"/>
      <c r="D9" s="350" t="s">
        <v>183</v>
      </c>
      <c r="E9" s="350" t="s">
        <v>184</v>
      </c>
      <c r="F9" s="350" t="s">
        <v>183</v>
      </c>
      <c r="G9" s="350" t="s">
        <v>184</v>
      </c>
      <c r="H9" s="350" t="s">
        <v>183</v>
      </c>
      <c r="I9" s="350" t="s">
        <v>184</v>
      </c>
      <c r="J9" s="350" t="s">
        <v>185</v>
      </c>
      <c r="K9" s="436"/>
    </row>
    <row r="10" spans="1:11" s="201" customFormat="1" ht="15" customHeight="1">
      <c r="A10" s="351"/>
      <c r="B10" s="351"/>
      <c r="C10" s="352"/>
      <c r="D10" s="350" t="s">
        <v>186</v>
      </c>
      <c r="E10" s="350" t="s">
        <v>186</v>
      </c>
      <c r="F10" s="350" t="s">
        <v>187</v>
      </c>
      <c r="G10" s="350" t="s">
        <v>187</v>
      </c>
      <c r="H10" s="350" t="s">
        <v>290</v>
      </c>
      <c r="I10" s="350" t="s">
        <v>290</v>
      </c>
      <c r="J10" s="350"/>
      <c r="K10" s="436"/>
    </row>
    <row r="11" spans="1:11" s="201" customFormat="1" ht="15" customHeight="1">
      <c r="A11" s="351"/>
      <c r="B11" s="351"/>
      <c r="C11" s="352"/>
      <c r="D11" s="350" t="s">
        <v>188</v>
      </c>
      <c r="E11" s="350" t="s">
        <v>188</v>
      </c>
      <c r="F11" s="350" t="s">
        <v>188</v>
      </c>
      <c r="G11" s="350" t="s">
        <v>188</v>
      </c>
      <c r="H11" s="350" t="s">
        <v>189</v>
      </c>
      <c r="I11" s="350" t="s">
        <v>189</v>
      </c>
      <c r="J11" s="350"/>
      <c r="K11" s="436"/>
    </row>
    <row r="12" spans="1:11" s="201" customFormat="1" ht="8.15" customHeight="1" thickBot="1">
      <c r="A12" s="439" t="s">
        <v>32</v>
      </c>
      <c r="B12" s="439"/>
      <c r="C12" s="440"/>
      <c r="D12" s="441"/>
      <c r="E12" s="441"/>
      <c r="F12" s="441"/>
      <c r="G12" s="441"/>
      <c r="H12" s="441"/>
      <c r="I12" s="441"/>
      <c r="J12" s="441"/>
      <c r="K12" s="433"/>
    </row>
    <row r="13" spans="1:11" ht="8.15" customHeight="1">
      <c r="A13" s="211"/>
      <c r="B13" s="211"/>
      <c r="C13" s="212"/>
      <c r="D13" s="210"/>
      <c r="E13" s="210"/>
      <c r="F13" s="210"/>
      <c r="G13" s="210"/>
      <c r="H13" s="210"/>
      <c r="I13" s="210"/>
      <c r="J13" s="210"/>
      <c r="K13" s="433"/>
    </row>
    <row r="14" spans="1:11" ht="15" customHeight="1">
      <c r="A14" s="111" t="s">
        <v>299</v>
      </c>
      <c r="B14" s="111"/>
      <c r="C14" s="20">
        <v>2018</v>
      </c>
      <c r="D14" s="214">
        <f>SUM(D18,D22,D26,D30,D34,D38,D42,D46,D50,D54,D58,D62,D66,'58_samb_4 (2)'!D14,'58_samb_4 (2)'!D18,'58_samb_4 (2)'!D22,'58_samb_4 (2)'!D26,'58_samb_4 (2)'!D30,'58_samb_4 (2)'!D34,'58_samb_4 (2)'!D38,'58_samb_4 (2)'!D42,'58_samb_4 (2)'!D46,'58_samb_4 (2)'!D50,'58_samb_4 (2)'!D54,'58_samb_4 (2)'!D58,'58_samb_4 (2)'!D62,'58_samb_4 (2)'!D66)</f>
        <v>0</v>
      </c>
      <c r="E14" s="213">
        <f>SUM(E18,E22,E26,E30,E34,E38,E42,E46,E50,E54,E58,E62,E66,'58_samb_4 (2)'!E14,'58_samb_4 (2)'!E18,'58_samb_4 (2)'!E22,'58_samb_4 (2)'!E26,'58_samb_4 (2)'!E30,'58_samb_4 (2)'!E34,'58_samb_4 (2)'!E38,'58_samb_4 (2)'!E42,'58_samb_4 (2)'!E46,'58_samb_4 (2)'!E50,'58_samb_4 (2)'!E54,'58_samb_4 (2)'!E58,'58_samb_4 (2)'!E62,'58_samb_4 (2)'!E66)</f>
        <v>2</v>
      </c>
      <c r="F14" s="213">
        <f>SUM(F18,F22,F26,F30,F34,F38,F42,F46,F50,F54,F58,F62,F66,'58_samb_4 (2)'!F14,'58_samb_4 (2)'!F18,'58_samb_4 (2)'!F22,'58_samb_4 (2)'!F26,'58_samb_4 (2)'!F30,'58_samb_4 (2)'!F34,'58_samb_4 (2)'!F38,'58_samb_4 (2)'!F42,'58_samb_4 (2)'!F46,'58_samb_4 (2)'!F50,'58_samb_4 (2)'!F54,'58_samb_4 (2)'!F58,'58_samb_4 (2)'!F62,'58_samb_4 (2)'!F66)</f>
        <v>0</v>
      </c>
      <c r="G14" s="213">
        <f>SUM(G18,G22,G26,G30,G34,G38,G42,G46,G50,G54,G58,G62,G66,'58_samb_4 (2)'!G14,'58_samb_4 (2)'!G18,'58_samb_4 (2)'!G22,'58_samb_4 (2)'!G26,'58_samb_4 (2)'!G30,'58_samb_4 (2)'!G34,'58_samb_4 (2)'!G38,'58_samb_4 (2)'!G42,'58_samb_4 (2)'!G46,'58_samb_4 (2)'!G50,'58_samb_4 (2)'!G54,'58_samb_4 (2)'!G58,'58_samb_4 (2)'!G62,'58_samb_4 (2)'!G66)</f>
        <v>0</v>
      </c>
      <c r="H14" s="213">
        <f>SUM(H18,H22,H26,H30,H34,H38,H42,H46,H50,H54,H58,H62,H66,'58_samb_4 (2)'!H14,'58_samb_4 (2)'!H18,'58_samb_4 (2)'!H22,'58_samb_4 (2)'!H26,'58_samb_4 (2)'!H30,'58_samb_4 (2)'!H34,'58_samb_4 (2)'!H38,'58_samb_4 (2)'!H42,'58_samb_4 (2)'!H46,'58_samb_4 (2)'!H50,'58_samb_4 (2)'!H54,'58_samb_4 (2)'!H58,'58_samb_4 (2)'!H62,'58_samb_4 (2)'!H66)</f>
        <v>1</v>
      </c>
      <c r="I14" s="213">
        <f>SUM(I18,I22,I26,I30,I34,I38,I42,I46,I50,I54,I58,I62,I66,'58_samb_4 (2)'!I14,'58_samb_4 (2)'!I18,'58_samb_4 (2)'!I22,'58_samb_4 (2)'!I26,'58_samb_4 (2)'!I30,'58_samb_4 (2)'!I34,'58_samb_4 (2)'!I38,'58_samb_4 (2)'!I42,'58_samb_4 (2)'!I46,'58_samb_4 (2)'!I50,'58_samb_4 (2)'!I54,'58_samb_4 (2)'!I58,'58_samb_4 (2)'!I62,'58_samb_4 (2)'!I66)</f>
        <v>0</v>
      </c>
      <c r="J14" s="213">
        <f>SUM(J18,J22,J26,J30,J34,J38,J42,J46,J50,J54,J58,J62,J66,'58_samb_4 (2)'!J14,'58_samb_4 (2)'!J18,'58_samb_4 (2)'!J22,'58_samb_4 (2)'!J26,'58_samb_4 (2)'!J30,'58_samb_4 (2)'!J34,'58_samb_4 (2)'!J38,'58_samb_4 (2)'!J42,'58_samb_4 (2)'!J46,'58_samb_4 (2)'!J50,'58_samb_4 (2)'!J54,'58_samb_4 (2)'!J58,'58_samb_4 (2)'!J62,'58_samb_4 (2)'!J66)</f>
        <v>6</v>
      </c>
      <c r="K14" s="225"/>
    </row>
    <row r="15" spans="1:11" ht="15" customHeight="1">
      <c r="A15" s="111"/>
      <c r="B15" s="111"/>
      <c r="C15" s="20">
        <v>2019</v>
      </c>
      <c r="D15" s="213">
        <f>SUM(D19,D23,D27,D31,D35,D39,D43,D47,D51,D55,D59,D63,D67,'58_samb_4 (2)'!D15,'58_samb_4 (2)'!D19,'58_samb_4 (2)'!D23,'58_samb_4 (2)'!D27,'58_samb_4 (2)'!D31,'58_samb_4 (2)'!D35,'58_samb_4 (2)'!D39,'58_samb_4 (2)'!D43,'58_samb_4 (2)'!D47,'58_samb_4 (2)'!D51,'58_samb_4 (2)'!D55,'58_samb_4 (2)'!D59,'58_samb_4 (2)'!D63,'58_samb_4 (2)'!D67)</f>
        <v>1</v>
      </c>
      <c r="E15" s="213">
        <f>SUM(E19,E23,E27,E31,E35,E39,E43,E47,E51,E55,E59,E63,E67,'58_samb_4 (2)'!E15,'58_samb_4 (2)'!E19,'58_samb_4 (2)'!E23,'58_samb_4 (2)'!E27,'58_samb_4 (2)'!E31,'58_samb_4 (2)'!E35,'58_samb_4 (2)'!E39,'58_samb_4 (2)'!E43,'58_samb_4 (2)'!E47,'58_samb_4 (2)'!E51,'58_samb_4 (2)'!E55,'58_samb_4 (2)'!E59,'58_samb_4 (2)'!E63,'58_samb_4 (2)'!E67)</f>
        <v>0</v>
      </c>
      <c r="F15" s="213">
        <f>SUM(F19,F23,F27,F31,F35,F39,F43,F47,F51,F55,F59,F63,F67,'58_samb_4 (2)'!F15,'58_samb_4 (2)'!F19,'58_samb_4 (2)'!F23,'58_samb_4 (2)'!F27,'58_samb_4 (2)'!F31,'58_samb_4 (2)'!F35,'58_samb_4 (2)'!F39,'58_samb_4 (2)'!F43,'58_samb_4 (2)'!F47,'58_samb_4 (2)'!F51,'58_samb_4 (2)'!F55,'58_samb_4 (2)'!F59,'58_samb_4 (2)'!F63,'58_samb_4 (2)'!F67)</f>
        <v>0</v>
      </c>
      <c r="G15" s="213">
        <f>SUM(G19,G23,G27,G31,G35,G39,G43,G47,G51,G55,G59,G63,G67,'58_samb_4 (2)'!G15,'58_samb_4 (2)'!G19,'58_samb_4 (2)'!G23,'58_samb_4 (2)'!G27,'58_samb_4 (2)'!G31,'58_samb_4 (2)'!G35,'58_samb_4 (2)'!G39,'58_samb_4 (2)'!G43,'58_samb_4 (2)'!G47,'58_samb_4 (2)'!G51,'58_samb_4 (2)'!G55,'58_samb_4 (2)'!G59,'58_samb_4 (2)'!G63,'58_samb_4 (2)'!G67)</f>
        <v>0</v>
      </c>
      <c r="H15" s="213">
        <f>SUM(H19,H23,H27,H31,H35,H39,H43,H47,H51,H55,H59,H63,H67,'58_samb_4 (2)'!H15,'58_samb_4 (2)'!H19,'58_samb_4 (2)'!H23,'58_samb_4 (2)'!H27,'58_samb_4 (2)'!H31,'58_samb_4 (2)'!H35,'58_samb_4 (2)'!H39,'58_samb_4 (2)'!H43,'58_samb_4 (2)'!H47,'58_samb_4 (2)'!H51,'58_samb_4 (2)'!H55,'58_samb_4 (2)'!H59,'58_samb_4 (2)'!H63,'58_samb_4 (2)'!H67)</f>
        <v>1</v>
      </c>
      <c r="I15" s="213">
        <f>SUM(I19,I23,I27,I31,I35,I39,I43,I47,I51,I55,I59,I63,I67,'58_samb_4 (2)'!I15,'58_samb_4 (2)'!I19,'58_samb_4 (2)'!I23,'58_samb_4 (2)'!I27,'58_samb_4 (2)'!I31,'58_samb_4 (2)'!I35,'58_samb_4 (2)'!I39,'58_samb_4 (2)'!I43,'58_samb_4 (2)'!I47,'58_samb_4 (2)'!I51,'58_samb_4 (2)'!I55,'58_samb_4 (2)'!I59,'58_samb_4 (2)'!I63,'58_samb_4 (2)'!I67)</f>
        <v>0</v>
      </c>
      <c r="J15" s="213">
        <f>SUM(J19,J23,J27,J31,J35,J39,J43,J47,J51,J55,J59,J63,J67,'58_samb_4 (2)'!J15,'58_samb_4 (2)'!J19,'58_samb_4 (2)'!J23,'58_samb_4 (2)'!J27,'58_samb_4 (2)'!J31,'58_samb_4 (2)'!J35,'58_samb_4 (2)'!J39,'58_samb_4 (2)'!J43,'58_samb_4 (2)'!J47,'58_samb_4 (2)'!J51,'58_samb_4 (2)'!J55,'58_samb_4 (2)'!J59,'58_samb_4 (2)'!J63,'58_samb_4 (2)'!J67)</f>
        <v>2</v>
      </c>
      <c r="K15" s="225"/>
    </row>
    <row r="16" spans="1:11" ht="15" customHeight="1">
      <c r="A16" s="111"/>
      <c r="B16" s="111"/>
      <c r="C16" s="20">
        <v>2020</v>
      </c>
      <c r="D16" s="213">
        <f>SUM(D20,D24,D28,D32,D36,D40,D44,D48,D52,D56,D60,D64,D68,'58_samb_4 (2)'!D16,'58_samb_4 (2)'!D20,'58_samb_4 (2)'!D24,'58_samb_4 (2)'!D28,'58_samb_4 (2)'!D32,'58_samb_4 (2)'!D36,'58_samb_4 (2)'!D40,'58_samb_4 (2)'!D44,'58_samb_4 (2)'!D48,'58_samb_4 (2)'!D52,'58_samb_4 (2)'!D56,'58_samb_4 (2)'!D60,'58_samb_4 (2)'!D64,'58_samb_4 (2)'!D68)</f>
        <v>1</v>
      </c>
      <c r="E16" s="213">
        <f>SUM(E20,E24,E28,E32,E36,E40,E44,E48,E52,E56,E60,E64,E68,'58_samb_4 (2)'!E16,'58_samb_4 (2)'!E20,'58_samb_4 (2)'!E24,'58_samb_4 (2)'!E28,'58_samb_4 (2)'!E32,'58_samb_4 (2)'!E36,'58_samb_4 (2)'!E40,'58_samb_4 (2)'!E44,'58_samb_4 (2)'!E48,'58_samb_4 (2)'!E52,'58_samb_4 (2)'!E56,'58_samb_4 (2)'!E60,'58_samb_4 (2)'!E64,'58_samb_4 (2)'!E68)</f>
        <v>0</v>
      </c>
      <c r="F16" s="213">
        <f>SUM(F20,F24,F28,F32,F36,F40,F44,F48,F52,F56,F60,F64,F68,'58_samb_4 (2)'!F16,'58_samb_4 (2)'!F20,'58_samb_4 (2)'!F24,'58_samb_4 (2)'!F28,'58_samb_4 (2)'!F32,'58_samb_4 (2)'!F36,'58_samb_4 (2)'!F40,'58_samb_4 (2)'!F44,'58_samb_4 (2)'!F48,'58_samb_4 (2)'!F52,'58_samb_4 (2)'!F56,'58_samb_4 (2)'!F60,'58_samb_4 (2)'!F64,'58_samb_4 (2)'!F68)</f>
        <v>0</v>
      </c>
      <c r="G16" s="213">
        <f>SUM(G20,G24,G28,G32,G36,G40,G44,G48,G52,G56,G60,G64,G68,'58_samb_4 (2)'!G16,'58_samb_4 (2)'!G20,'58_samb_4 (2)'!G24,'58_samb_4 (2)'!G28,'58_samb_4 (2)'!G32,'58_samb_4 (2)'!G36,'58_samb_4 (2)'!G40,'58_samb_4 (2)'!G44,'58_samb_4 (2)'!G48,'58_samb_4 (2)'!G52,'58_samb_4 (2)'!G56,'58_samb_4 (2)'!G60,'58_samb_4 (2)'!G64,'58_samb_4 (2)'!G68)</f>
        <v>0</v>
      </c>
      <c r="H16" s="213">
        <f>SUM(H20,H24,H28,H32,H36,H40,H44,H48,H52,H56,H60,H64,H68,'58_samb_4 (2)'!H16,'58_samb_4 (2)'!H20,'58_samb_4 (2)'!H24,'58_samb_4 (2)'!H28,'58_samb_4 (2)'!H32,'58_samb_4 (2)'!H36,'58_samb_4 (2)'!H40,'58_samb_4 (2)'!H44,'58_samb_4 (2)'!H48,'58_samb_4 (2)'!H52,'58_samb_4 (2)'!H56,'58_samb_4 (2)'!H60,'58_samb_4 (2)'!H64,'58_samb_4 (2)'!H68)</f>
        <v>1</v>
      </c>
      <c r="I16" s="213">
        <f>SUM(I20,I24,I28,I32,I36,I40,I44,I48,I52,I56,I60,I64,I68,'58_samb_4 (2)'!I16,'58_samb_4 (2)'!I20,'58_samb_4 (2)'!I24,'58_samb_4 (2)'!I28,'58_samb_4 (2)'!I32,'58_samb_4 (2)'!I36,'58_samb_4 (2)'!I40,'58_samb_4 (2)'!I44,'58_samb_4 (2)'!I48,'58_samb_4 (2)'!I52,'58_samb_4 (2)'!I56,'58_samb_4 (2)'!I60,'58_samb_4 (2)'!I64,'58_samb_4 (2)'!I68)</f>
        <v>0</v>
      </c>
      <c r="J16" s="213">
        <f>SUM(J20,J24,J28,J32,J36,J40,J44,J48,J52,J56,J60,J64,J68,'58_samb_4 (2)'!J16,'58_samb_4 (2)'!J20,'58_samb_4 (2)'!J24,'58_samb_4 (2)'!J28,'58_samb_4 (2)'!J32,'58_samb_4 (2)'!J36,'58_samb_4 (2)'!J40,'58_samb_4 (2)'!J44,'58_samb_4 (2)'!J48,'58_samb_4 (2)'!J52,'58_samb_4 (2)'!J56,'58_samb_4 (2)'!J60,'58_samb_4 (2)'!J64,'58_samb_4 (2)'!J68)</f>
        <v>2</v>
      </c>
      <c r="K16" s="225"/>
    </row>
    <row r="17" spans="1:11" ht="8.15" customHeight="1">
      <c r="A17" s="111"/>
      <c r="B17" s="111"/>
      <c r="C17" s="2"/>
      <c r="D17" s="204"/>
      <c r="E17" s="204"/>
      <c r="F17" s="204"/>
      <c r="G17" s="204"/>
      <c r="H17" s="204"/>
      <c r="I17" s="204"/>
      <c r="J17" s="204"/>
      <c r="K17" s="225"/>
    </row>
    <row r="18" spans="1:11" ht="15" customHeight="1">
      <c r="A18" s="203" t="s">
        <v>300</v>
      </c>
      <c r="B18" s="203"/>
      <c r="C18" s="2">
        <v>2018</v>
      </c>
      <c r="D18" s="204">
        <v>0</v>
      </c>
      <c r="E18" s="204">
        <v>1</v>
      </c>
      <c r="F18" s="204">
        <v>0</v>
      </c>
      <c r="G18" s="204">
        <v>0</v>
      </c>
      <c r="H18" s="204">
        <v>0</v>
      </c>
      <c r="I18" s="204">
        <v>0</v>
      </c>
      <c r="J18" s="204">
        <v>0</v>
      </c>
      <c r="K18" s="226"/>
    </row>
    <row r="19" spans="1:11" ht="15" customHeight="1">
      <c r="A19" s="203"/>
      <c r="B19" s="203"/>
      <c r="C19" s="2">
        <v>2019</v>
      </c>
      <c r="D19" s="204">
        <v>0</v>
      </c>
      <c r="E19" s="204">
        <v>0</v>
      </c>
      <c r="F19" s="204">
        <v>0</v>
      </c>
      <c r="G19" s="204">
        <v>0</v>
      </c>
      <c r="H19" s="204">
        <v>0</v>
      </c>
      <c r="I19" s="204">
        <v>0</v>
      </c>
      <c r="J19" s="204">
        <v>0</v>
      </c>
      <c r="K19" s="226"/>
    </row>
    <row r="20" spans="1:11" ht="15" customHeight="1">
      <c r="A20" s="203"/>
      <c r="B20" s="203"/>
      <c r="C20" s="2">
        <v>2020</v>
      </c>
      <c r="D20" s="204">
        <v>1</v>
      </c>
      <c r="E20" s="204">
        <v>0</v>
      </c>
      <c r="F20" s="204">
        <v>0</v>
      </c>
      <c r="G20" s="204">
        <v>0</v>
      </c>
      <c r="H20" s="204">
        <v>1</v>
      </c>
      <c r="I20" s="204">
        <v>0</v>
      </c>
      <c r="J20" s="204">
        <v>0</v>
      </c>
      <c r="K20" s="226"/>
    </row>
    <row r="21" spans="1:11" ht="8.15" customHeight="1">
      <c r="A21" s="203"/>
      <c r="B21" s="203"/>
      <c r="C21" s="2"/>
      <c r="D21" s="204"/>
      <c r="E21" s="204"/>
      <c r="F21" s="204"/>
      <c r="G21" s="204"/>
      <c r="H21" s="204"/>
      <c r="I21" s="204"/>
      <c r="J21" s="204"/>
      <c r="K21" s="226"/>
    </row>
    <row r="22" spans="1:11" ht="15" customHeight="1">
      <c r="A22" s="203" t="s">
        <v>301</v>
      </c>
      <c r="B22" s="203"/>
      <c r="C22" s="2">
        <v>2018</v>
      </c>
      <c r="D22" s="204">
        <v>0</v>
      </c>
      <c r="E22" s="204">
        <v>0</v>
      </c>
      <c r="F22" s="204">
        <v>0</v>
      </c>
      <c r="G22" s="204">
        <v>0</v>
      </c>
      <c r="H22" s="204">
        <v>0</v>
      </c>
      <c r="I22" s="204">
        <v>0</v>
      </c>
      <c r="J22" s="204">
        <v>0</v>
      </c>
      <c r="K22" s="226"/>
    </row>
    <row r="23" spans="1:11" ht="15" customHeight="1">
      <c r="A23" s="203"/>
      <c r="B23" s="203"/>
      <c r="C23" s="2">
        <v>2019</v>
      </c>
      <c r="D23" s="204">
        <v>0</v>
      </c>
      <c r="E23" s="204">
        <v>0</v>
      </c>
      <c r="F23" s="204">
        <v>0</v>
      </c>
      <c r="G23" s="204">
        <v>0</v>
      </c>
      <c r="H23" s="204">
        <v>0</v>
      </c>
      <c r="I23" s="204">
        <v>0</v>
      </c>
      <c r="J23" s="204">
        <v>0</v>
      </c>
      <c r="K23" s="226"/>
    </row>
    <row r="24" spans="1:11" ht="15" customHeight="1">
      <c r="A24" s="203"/>
      <c r="B24" s="203"/>
      <c r="C24" s="2">
        <v>2020</v>
      </c>
      <c r="D24" s="204">
        <v>0</v>
      </c>
      <c r="E24" s="204">
        <v>0</v>
      </c>
      <c r="F24" s="204">
        <v>0</v>
      </c>
      <c r="G24" s="204">
        <v>0</v>
      </c>
      <c r="H24" s="204">
        <v>0</v>
      </c>
      <c r="I24" s="204">
        <v>0</v>
      </c>
      <c r="J24" s="204">
        <v>0</v>
      </c>
      <c r="K24" s="226"/>
    </row>
    <row r="25" spans="1:11" ht="8.15" customHeight="1">
      <c r="A25" s="203"/>
      <c r="B25" s="203"/>
      <c r="C25" s="2"/>
      <c r="D25" s="204"/>
      <c r="E25" s="204"/>
      <c r="F25" s="204"/>
      <c r="G25" s="204"/>
      <c r="H25" s="204"/>
      <c r="I25" s="204"/>
      <c r="J25" s="204"/>
      <c r="K25" s="226"/>
    </row>
    <row r="26" spans="1:11" ht="15" customHeight="1">
      <c r="A26" s="203" t="s">
        <v>302</v>
      </c>
      <c r="B26" s="203"/>
      <c r="C26" s="2">
        <v>2018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4">
        <v>1</v>
      </c>
      <c r="K26" s="226"/>
    </row>
    <row r="27" spans="1:11" ht="15" customHeight="1">
      <c r="A27" s="203"/>
      <c r="B27" s="203"/>
      <c r="C27" s="2">
        <v>2019</v>
      </c>
      <c r="D27" s="204">
        <v>0</v>
      </c>
      <c r="E27" s="204">
        <v>0</v>
      </c>
      <c r="F27" s="204">
        <v>0</v>
      </c>
      <c r="G27" s="204">
        <v>0</v>
      </c>
      <c r="H27" s="204">
        <v>0</v>
      </c>
      <c r="I27" s="204">
        <v>0</v>
      </c>
      <c r="J27" s="204">
        <v>0</v>
      </c>
      <c r="K27" s="226"/>
    </row>
    <row r="28" spans="1:11" ht="15" customHeight="1">
      <c r="A28" s="203"/>
      <c r="B28" s="203"/>
      <c r="C28" s="2">
        <v>2020</v>
      </c>
      <c r="D28" s="204">
        <v>0</v>
      </c>
      <c r="E28" s="204">
        <v>0</v>
      </c>
      <c r="F28" s="204">
        <v>0</v>
      </c>
      <c r="G28" s="204">
        <v>0</v>
      </c>
      <c r="H28" s="204">
        <v>0</v>
      </c>
      <c r="I28" s="204">
        <v>0</v>
      </c>
      <c r="J28" s="204">
        <v>0</v>
      </c>
      <c r="K28" s="226"/>
    </row>
    <row r="29" spans="1:11" ht="8.15" customHeight="1">
      <c r="A29" s="203"/>
      <c r="B29" s="203"/>
      <c r="C29" s="2"/>
      <c r="D29" s="204"/>
      <c r="E29" s="204"/>
      <c r="F29" s="204"/>
      <c r="G29" s="204"/>
      <c r="H29" s="204"/>
      <c r="I29" s="204"/>
      <c r="J29" s="204"/>
      <c r="K29" s="226"/>
    </row>
    <row r="30" spans="1:11" ht="15" customHeight="1">
      <c r="A30" s="203" t="s">
        <v>303</v>
      </c>
      <c r="B30" s="203"/>
      <c r="C30" s="2">
        <v>2018</v>
      </c>
      <c r="D30" s="204">
        <v>0</v>
      </c>
      <c r="E30" s="204">
        <v>0</v>
      </c>
      <c r="F30" s="204">
        <v>0</v>
      </c>
      <c r="G30" s="204">
        <v>0</v>
      </c>
      <c r="H30" s="204">
        <v>0</v>
      </c>
      <c r="I30" s="204">
        <v>0</v>
      </c>
      <c r="J30" s="204">
        <v>0</v>
      </c>
      <c r="K30" s="226"/>
    </row>
    <row r="31" spans="1:11" ht="15" customHeight="1">
      <c r="A31" s="203"/>
      <c r="B31" s="203"/>
      <c r="C31" s="2">
        <v>2019</v>
      </c>
      <c r="D31" s="204">
        <v>0</v>
      </c>
      <c r="E31" s="204">
        <v>0</v>
      </c>
      <c r="F31" s="204">
        <v>0</v>
      </c>
      <c r="G31" s="204">
        <v>0</v>
      </c>
      <c r="H31" s="204">
        <v>0</v>
      </c>
      <c r="I31" s="204">
        <v>0</v>
      </c>
      <c r="J31" s="204">
        <v>0</v>
      </c>
      <c r="K31" s="226"/>
    </row>
    <row r="32" spans="1:11" ht="15" customHeight="1">
      <c r="A32" s="203"/>
      <c r="B32" s="203"/>
      <c r="C32" s="2">
        <v>2020</v>
      </c>
      <c r="D32" s="204">
        <v>0</v>
      </c>
      <c r="E32" s="204">
        <v>0</v>
      </c>
      <c r="F32" s="204">
        <v>0</v>
      </c>
      <c r="G32" s="204">
        <v>0</v>
      </c>
      <c r="H32" s="204">
        <v>0</v>
      </c>
      <c r="I32" s="204">
        <v>0</v>
      </c>
      <c r="J32" s="204">
        <v>0</v>
      </c>
      <c r="K32" s="226"/>
    </row>
    <row r="33" spans="1:11" ht="8.15" customHeight="1">
      <c r="A33" s="203"/>
      <c r="B33" s="203"/>
      <c r="C33" s="2"/>
      <c r="D33" s="204"/>
      <c r="E33" s="204"/>
      <c r="F33" s="204"/>
      <c r="G33" s="204"/>
      <c r="H33" s="204"/>
      <c r="I33" s="204"/>
      <c r="J33" s="204"/>
      <c r="K33" s="226"/>
    </row>
    <row r="34" spans="1:11" ht="15" customHeight="1">
      <c r="A34" s="203" t="s">
        <v>304</v>
      </c>
      <c r="B34" s="203"/>
      <c r="C34" s="2">
        <v>2018</v>
      </c>
      <c r="D34" s="204">
        <v>0</v>
      </c>
      <c r="E34" s="204">
        <v>0</v>
      </c>
      <c r="F34" s="204">
        <v>0</v>
      </c>
      <c r="G34" s="204">
        <v>0</v>
      </c>
      <c r="H34" s="204">
        <v>0</v>
      </c>
      <c r="I34" s="204">
        <v>0</v>
      </c>
      <c r="J34" s="204">
        <v>0</v>
      </c>
      <c r="K34" s="226"/>
    </row>
    <row r="35" spans="1:11" ht="15" customHeight="1">
      <c r="A35" s="203"/>
      <c r="B35" s="203"/>
      <c r="C35" s="2">
        <v>2019</v>
      </c>
      <c r="D35" s="204">
        <v>0</v>
      </c>
      <c r="E35" s="204">
        <v>0</v>
      </c>
      <c r="F35" s="204">
        <v>0</v>
      </c>
      <c r="G35" s="204">
        <v>0</v>
      </c>
      <c r="H35" s="204">
        <v>0</v>
      </c>
      <c r="I35" s="204">
        <v>0</v>
      </c>
      <c r="J35" s="204">
        <v>0</v>
      </c>
      <c r="K35" s="226"/>
    </row>
    <row r="36" spans="1:11" ht="15" customHeight="1">
      <c r="A36" s="203"/>
      <c r="B36" s="203"/>
      <c r="C36" s="2">
        <v>2020</v>
      </c>
      <c r="D36" s="204">
        <v>0</v>
      </c>
      <c r="E36" s="204">
        <v>0</v>
      </c>
      <c r="F36" s="204">
        <v>0</v>
      </c>
      <c r="G36" s="204">
        <v>0</v>
      </c>
      <c r="H36" s="204">
        <v>0</v>
      </c>
      <c r="I36" s="204">
        <v>0</v>
      </c>
      <c r="J36" s="204">
        <v>1</v>
      </c>
      <c r="K36" s="226"/>
    </row>
    <row r="37" spans="1:11" ht="8.15" customHeight="1">
      <c r="A37" s="203"/>
      <c r="B37" s="203"/>
      <c r="C37" s="2"/>
      <c r="D37" s="204"/>
      <c r="E37" s="204"/>
      <c r="F37" s="204"/>
      <c r="G37" s="204"/>
      <c r="H37" s="204"/>
      <c r="I37" s="204"/>
      <c r="J37" s="204"/>
      <c r="K37" s="226"/>
    </row>
    <row r="38" spans="1:11" ht="15" customHeight="1">
      <c r="A38" s="203" t="s">
        <v>305</v>
      </c>
      <c r="B38" s="203"/>
      <c r="C38" s="2">
        <v>2018</v>
      </c>
      <c r="D38" s="204">
        <v>0</v>
      </c>
      <c r="E38" s="204">
        <v>0</v>
      </c>
      <c r="F38" s="204">
        <v>0</v>
      </c>
      <c r="G38" s="204">
        <v>0</v>
      </c>
      <c r="H38" s="204">
        <v>0</v>
      </c>
      <c r="I38" s="204">
        <v>0</v>
      </c>
      <c r="J38" s="204">
        <v>0</v>
      </c>
      <c r="K38" s="226"/>
    </row>
    <row r="39" spans="1:11" ht="15" customHeight="1">
      <c r="A39" s="203"/>
      <c r="B39" s="203"/>
      <c r="C39" s="2">
        <v>2019</v>
      </c>
      <c r="D39" s="204">
        <v>0</v>
      </c>
      <c r="E39" s="204">
        <v>0</v>
      </c>
      <c r="F39" s="204">
        <v>0</v>
      </c>
      <c r="G39" s="204">
        <v>0</v>
      </c>
      <c r="H39" s="204">
        <v>0</v>
      </c>
      <c r="I39" s="204">
        <v>0</v>
      </c>
      <c r="J39" s="204">
        <v>0</v>
      </c>
      <c r="K39" s="226"/>
    </row>
    <row r="40" spans="1:11" ht="15" customHeight="1">
      <c r="A40" s="203"/>
      <c r="B40" s="203"/>
      <c r="C40" s="2">
        <v>2020</v>
      </c>
      <c r="D40" s="204">
        <v>0</v>
      </c>
      <c r="E40" s="204">
        <v>0</v>
      </c>
      <c r="F40" s="204">
        <v>0</v>
      </c>
      <c r="G40" s="204">
        <v>0</v>
      </c>
      <c r="H40" s="204">
        <v>0</v>
      </c>
      <c r="I40" s="204">
        <v>0</v>
      </c>
      <c r="J40" s="204">
        <v>0</v>
      </c>
      <c r="K40" s="226"/>
    </row>
    <row r="41" spans="1:11" ht="8.15" customHeight="1">
      <c r="A41" s="203"/>
      <c r="B41" s="203"/>
      <c r="C41" s="2"/>
      <c r="D41" s="204"/>
      <c r="E41" s="204"/>
      <c r="F41" s="204"/>
      <c r="G41" s="204"/>
      <c r="H41" s="204"/>
      <c r="I41" s="204"/>
      <c r="J41" s="204"/>
      <c r="K41" s="226"/>
    </row>
    <row r="42" spans="1:11" ht="15" customHeight="1">
      <c r="A42" s="203" t="s">
        <v>306</v>
      </c>
      <c r="B42" s="203"/>
      <c r="C42" s="2">
        <v>2018</v>
      </c>
      <c r="D42" s="204">
        <v>0</v>
      </c>
      <c r="E42" s="204">
        <v>1</v>
      </c>
      <c r="F42" s="204">
        <v>0</v>
      </c>
      <c r="G42" s="204">
        <v>0</v>
      </c>
      <c r="H42" s="204">
        <v>0</v>
      </c>
      <c r="I42" s="204">
        <v>0</v>
      </c>
      <c r="J42" s="204">
        <v>1</v>
      </c>
      <c r="K42" s="226"/>
    </row>
    <row r="43" spans="1:11" ht="15" customHeight="1">
      <c r="A43" s="203"/>
      <c r="B43" s="203"/>
      <c r="C43" s="2">
        <v>2019</v>
      </c>
      <c r="D43" s="204">
        <v>0</v>
      </c>
      <c r="E43" s="204">
        <v>0</v>
      </c>
      <c r="F43" s="204">
        <v>0</v>
      </c>
      <c r="G43" s="204">
        <v>0</v>
      </c>
      <c r="H43" s="204">
        <v>0</v>
      </c>
      <c r="I43" s="204">
        <v>0</v>
      </c>
      <c r="J43" s="204">
        <v>0</v>
      </c>
      <c r="K43" s="226"/>
    </row>
    <row r="44" spans="1:11" ht="15" customHeight="1">
      <c r="A44" s="203"/>
      <c r="B44" s="203"/>
      <c r="C44" s="2">
        <v>2020</v>
      </c>
      <c r="D44" s="204">
        <v>0</v>
      </c>
      <c r="E44" s="204">
        <v>0</v>
      </c>
      <c r="F44" s="204">
        <v>0</v>
      </c>
      <c r="G44" s="204">
        <v>0</v>
      </c>
      <c r="H44" s="204">
        <v>0</v>
      </c>
      <c r="I44" s="204">
        <v>0</v>
      </c>
      <c r="J44" s="204">
        <v>0</v>
      </c>
      <c r="K44" s="226"/>
    </row>
    <row r="45" spans="1:11" ht="8.15" customHeight="1">
      <c r="A45" s="203"/>
      <c r="B45" s="203"/>
      <c r="C45" s="2"/>
      <c r="D45" s="204"/>
      <c r="E45" s="204"/>
      <c r="F45" s="204"/>
      <c r="G45" s="204"/>
      <c r="H45" s="204"/>
      <c r="I45" s="204"/>
      <c r="J45" s="204"/>
      <c r="K45" s="226"/>
    </row>
    <row r="46" spans="1:11" ht="15" customHeight="1">
      <c r="A46" s="203" t="s">
        <v>307</v>
      </c>
      <c r="B46" s="203"/>
      <c r="C46" s="2">
        <v>2018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4">
        <v>0</v>
      </c>
      <c r="K46" s="232"/>
    </row>
    <row r="47" spans="1:11" ht="15" customHeight="1">
      <c r="A47" s="203"/>
      <c r="B47" s="203"/>
      <c r="C47" s="2">
        <v>2019</v>
      </c>
      <c r="D47" s="204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4">
        <v>0</v>
      </c>
      <c r="K47" s="232"/>
    </row>
    <row r="48" spans="1:11" ht="15" customHeight="1">
      <c r="A48" s="203"/>
      <c r="B48" s="203"/>
      <c r="C48" s="2">
        <v>2020</v>
      </c>
      <c r="D48" s="204">
        <v>0</v>
      </c>
      <c r="E48" s="204">
        <v>0</v>
      </c>
      <c r="F48" s="204">
        <v>0</v>
      </c>
      <c r="G48" s="204">
        <v>0</v>
      </c>
      <c r="H48" s="204">
        <v>0</v>
      </c>
      <c r="I48" s="204">
        <v>0</v>
      </c>
      <c r="J48" s="204">
        <v>0</v>
      </c>
      <c r="K48" s="232"/>
    </row>
    <row r="49" spans="1:11" ht="8.15" customHeight="1">
      <c r="A49" s="203"/>
      <c r="B49" s="203"/>
      <c r="C49" s="2"/>
      <c r="D49" s="204"/>
      <c r="E49" s="204"/>
      <c r="F49" s="204"/>
      <c r="G49" s="204"/>
      <c r="H49" s="204"/>
      <c r="I49" s="204"/>
      <c r="J49" s="204"/>
      <c r="K49" s="232"/>
    </row>
    <row r="50" spans="1:11" ht="15" customHeight="1">
      <c r="A50" s="203" t="s">
        <v>308</v>
      </c>
      <c r="B50" s="203"/>
      <c r="C50" s="2">
        <v>2018</v>
      </c>
      <c r="D50" s="204">
        <v>0</v>
      </c>
      <c r="E50" s="204">
        <v>0</v>
      </c>
      <c r="F50" s="204">
        <v>0</v>
      </c>
      <c r="G50" s="204">
        <v>0</v>
      </c>
      <c r="H50" s="204">
        <v>1</v>
      </c>
      <c r="I50" s="204">
        <v>0</v>
      </c>
      <c r="J50" s="204">
        <v>0</v>
      </c>
      <c r="K50" s="226"/>
    </row>
    <row r="51" spans="1:11" ht="15" customHeight="1">
      <c r="A51" s="203"/>
      <c r="B51" s="203"/>
      <c r="C51" s="2">
        <v>2019</v>
      </c>
      <c r="D51" s="204">
        <v>0</v>
      </c>
      <c r="E51" s="204">
        <v>0</v>
      </c>
      <c r="F51" s="204">
        <v>0</v>
      </c>
      <c r="G51" s="204">
        <v>0</v>
      </c>
      <c r="H51" s="204">
        <v>0</v>
      </c>
      <c r="I51" s="204">
        <v>0</v>
      </c>
      <c r="J51" s="204">
        <v>0</v>
      </c>
      <c r="K51" s="226"/>
    </row>
    <row r="52" spans="1:11" ht="15" customHeight="1">
      <c r="A52" s="203"/>
      <c r="B52" s="203"/>
      <c r="C52" s="2">
        <v>2020</v>
      </c>
      <c r="D52" s="204">
        <v>0</v>
      </c>
      <c r="E52" s="204">
        <v>0</v>
      </c>
      <c r="F52" s="204">
        <v>0</v>
      </c>
      <c r="G52" s="204">
        <v>0</v>
      </c>
      <c r="H52" s="204">
        <v>0</v>
      </c>
      <c r="I52" s="204">
        <v>0</v>
      </c>
      <c r="J52" s="204">
        <v>0</v>
      </c>
      <c r="K52" s="226"/>
    </row>
    <row r="53" spans="1:11" ht="8.15" customHeight="1">
      <c r="A53" s="203"/>
      <c r="B53" s="203"/>
      <c r="C53" s="2"/>
      <c r="D53" s="204"/>
      <c r="E53" s="204"/>
      <c r="F53" s="204"/>
      <c r="G53" s="204"/>
      <c r="H53" s="204"/>
      <c r="I53" s="204"/>
      <c r="J53" s="204"/>
      <c r="K53" s="232"/>
    </row>
    <row r="54" spans="1:11" ht="15" customHeight="1">
      <c r="A54" s="203" t="s">
        <v>309</v>
      </c>
      <c r="B54" s="203"/>
      <c r="C54" s="2">
        <v>2018</v>
      </c>
      <c r="D54" s="204">
        <v>0</v>
      </c>
      <c r="E54" s="204">
        <v>0</v>
      </c>
      <c r="F54" s="204">
        <v>0</v>
      </c>
      <c r="G54" s="204">
        <v>0</v>
      </c>
      <c r="H54" s="204">
        <v>0</v>
      </c>
      <c r="I54" s="204">
        <v>0</v>
      </c>
      <c r="J54" s="204">
        <v>0</v>
      </c>
      <c r="K54" s="226"/>
    </row>
    <row r="55" spans="1:11" ht="15" customHeight="1">
      <c r="A55" s="203"/>
      <c r="B55" s="203"/>
      <c r="C55" s="2">
        <v>2019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204">
        <v>0</v>
      </c>
      <c r="J55" s="204">
        <v>1</v>
      </c>
      <c r="K55" s="226"/>
    </row>
    <row r="56" spans="1:11" ht="15" customHeight="1">
      <c r="A56" s="203"/>
      <c r="B56" s="203"/>
      <c r="C56" s="2">
        <v>2020</v>
      </c>
      <c r="D56" s="204">
        <v>0</v>
      </c>
      <c r="E56" s="204">
        <v>0</v>
      </c>
      <c r="F56" s="204">
        <v>0</v>
      </c>
      <c r="G56" s="204">
        <v>0</v>
      </c>
      <c r="H56" s="204">
        <v>0</v>
      </c>
      <c r="I56" s="204">
        <v>0</v>
      </c>
      <c r="J56" s="204">
        <v>1</v>
      </c>
      <c r="K56" s="226"/>
    </row>
    <row r="57" spans="1:11" ht="8.15" customHeight="1">
      <c r="A57" s="203"/>
      <c r="B57" s="203"/>
      <c r="C57" s="2"/>
      <c r="D57" s="204"/>
      <c r="E57" s="204"/>
      <c r="F57" s="204"/>
      <c r="G57" s="204"/>
      <c r="H57" s="204"/>
      <c r="I57" s="204"/>
      <c r="J57" s="204"/>
      <c r="K57" s="226"/>
    </row>
    <row r="58" spans="1:11" ht="15" customHeight="1">
      <c r="A58" s="203" t="s">
        <v>310</v>
      </c>
      <c r="B58" s="203"/>
      <c r="C58" s="2">
        <v>2018</v>
      </c>
      <c r="D58" s="204">
        <v>0</v>
      </c>
      <c r="E58" s="204">
        <v>0</v>
      </c>
      <c r="F58" s="204">
        <v>0</v>
      </c>
      <c r="G58" s="204">
        <v>0</v>
      </c>
      <c r="H58" s="204">
        <v>0</v>
      </c>
      <c r="I58" s="204">
        <v>0</v>
      </c>
      <c r="J58" s="204">
        <v>2</v>
      </c>
      <c r="K58" s="232"/>
    </row>
    <row r="59" spans="1:11" ht="15" customHeight="1">
      <c r="A59" s="203"/>
      <c r="B59" s="203"/>
      <c r="C59" s="2">
        <v>2019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0</v>
      </c>
      <c r="J59" s="204">
        <v>0</v>
      </c>
      <c r="K59" s="232"/>
    </row>
    <row r="60" spans="1:11" s="210" customFormat="1" ht="15" customHeight="1">
      <c r="A60" s="203"/>
      <c r="B60" s="203"/>
      <c r="C60" s="2">
        <v>2020</v>
      </c>
      <c r="D60" s="204">
        <v>0</v>
      </c>
      <c r="E60" s="204">
        <v>0</v>
      </c>
      <c r="F60" s="204">
        <v>0</v>
      </c>
      <c r="G60" s="204">
        <v>0</v>
      </c>
      <c r="H60" s="204">
        <v>0</v>
      </c>
      <c r="I60" s="204">
        <v>0</v>
      </c>
      <c r="J60" s="204">
        <v>0</v>
      </c>
      <c r="K60" s="232"/>
    </row>
    <row r="61" spans="1:11" s="210" customFormat="1" ht="8.15" customHeight="1">
      <c r="A61" s="203"/>
      <c r="B61" s="203"/>
      <c r="C61" s="2"/>
      <c r="D61" s="204"/>
      <c r="E61" s="204"/>
      <c r="F61" s="204"/>
      <c r="G61" s="204"/>
      <c r="H61" s="204"/>
      <c r="I61" s="204"/>
      <c r="J61" s="204"/>
      <c r="K61" s="232"/>
    </row>
    <row r="62" spans="1:11" s="210" customFormat="1" ht="15" customHeight="1">
      <c r="A62" s="203" t="s">
        <v>311</v>
      </c>
      <c r="B62" s="203"/>
      <c r="C62" s="2">
        <v>2018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204">
        <v>0</v>
      </c>
      <c r="J62" s="204">
        <v>0</v>
      </c>
      <c r="K62" s="226"/>
    </row>
    <row r="63" spans="1:11" s="210" customFormat="1" ht="15" customHeight="1">
      <c r="A63" s="203"/>
      <c r="B63" s="203"/>
      <c r="C63" s="41">
        <v>2019</v>
      </c>
      <c r="D63" s="204">
        <v>0</v>
      </c>
      <c r="E63" s="204">
        <v>0</v>
      </c>
      <c r="F63" s="204">
        <v>0</v>
      </c>
      <c r="G63" s="204">
        <v>0</v>
      </c>
      <c r="H63" s="204">
        <v>0</v>
      </c>
      <c r="I63" s="204">
        <v>0</v>
      </c>
      <c r="J63" s="204">
        <v>0</v>
      </c>
      <c r="K63" s="226"/>
    </row>
    <row r="64" spans="1:11" s="210" customFormat="1" ht="15" customHeight="1">
      <c r="A64" s="203"/>
      <c r="B64" s="203"/>
      <c r="C64" s="41">
        <v>2020</v>
      </c>
      <c r="D64" s="76">
        <v>0</v>
      </c>
      <c r="E64" s="76">
        <v>0</v>
      </c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226"/>
    </row>
    <row r="65" spans="1:11" s="210" customFormat="1" ht="8.15" customHeight="1">
      <c r="A65" s="211"/>
      <c r="B65" s="211"/>
      <c r="C65" s="207"/>
      <c r="D65" s="76"/>
      <c r="E65" s="76"/>
      <c r="F65" s="76"/>
      <c r="G65" s="76"/>
      <c r="H65" s="76"/>
      <c r="I65" s="76"/>
      <c r="J65" s="76"/>
    </row>
    <row r="66" spans="1:11" s="210" customFormat="1" ht="15" customHeight="1">
      <c r="A66" s="203" t="s">
        <v>312</v>
      </c>
      <c r="B66" s="203"/>
      <c r="C66" s="41">
        <v>2018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0</v>
      </c>
      <c r="J66" s="204">
        <v>1</v>
      </c>
      <c r="K66" s="225"/>
    </row>
    <row r="67" spans="1:11" s="210" customFormat="1" ht="15" customHeight="1">
      <c r="A67" s="203"/>
      <c r="B67" s="203"/>
      <c r="C67" s="2">
        <v>2019</v>
      </c>
      <c r="D67" s="204">
        <v>0</v>
      </c>
      <c r="E67" s="204">
        <v>0</v>
      </c>
      <c r="F67" s="204">
        <v>0</v>
      </c>
      <c r="G67" s="204">
        <v>0</v>
      </c>
      <c r="H67" s="204">
        <v>0</v>
      </c>
      <c r="I67" s="204">
        <v>0</v>
      </c>
      <c r="J67" s="204">
        <v>0</v>
      </c>
      <c r="K67" s="225"/>
    </row>
    <row r="68" spans="1:11" s="210" customFormat="1" ht="15" customHeight="1">
      <c r="A68" s="203"/>
      <c r="B68" s="203"/>
      <c r="C68" s="2">
        <v>2020</v>
      </c>
      <c r="D68" s="204">
        <v>0</v>
      </c>
      <c r="E68" s="204">
        <v>0</v>
      </c>
      <c r="F68" s="204">
        <v>0</v>
      </c>
      <c r="G68" s="204">
        <v>0</v>
      </c>
      <c r="H68" s="204">
        <v>0</v>
      </c>
      <c r="I68" s="204">
        <v>0</v>
      </c>
      <c r="J68" s="204">
        <v>0</v>
      </c>
      <c r="K68" s="225"/>
    </row>
    <row r="69" spans="1:11" s="210" customFormat="1" ht="8.15" customHeight="1">
      <c r="A69" s="476"/>
      <c r="B69" s="476"/>
      <c r="C69" s="477"/>
      <c r="D69" s="476"/>
      <c r="E69" s="478"/>
      <c r="F69" s="476"/>
      <c r="G69" s="476"/>
      <c r="H69" s="476"/>
      <c r="I69" s="476"/>
      <c r="J69" s="476"/>
    </row>
    <row r="70" spans="1:11" ht="15" customHeight="1">
      <c r="H70" s="197"/>
      <c r="I70" s="197"/>
      <c r="J70" s="197"/>
      <c r="K70" s="24" t="s">
        <v>9</v>
      </c>
    </row>
    <row r="71" spans="1:11" ht="15" customHeight="1">
      <c r="H71" s="199"/>
      <c r="I71" s="199"/>
      <c r="J71" s="199"/>
      <c r="K71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7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19.54296875" style="195" customWidth="1"/>
    <col min="3" max="3" width="19.6328125" style="196" customWidth="1"/>
    <col min="4" max="4" width="14.7265625" style="195" customWidth="1"/>
    <col min="5" max="5" width="12.81640625" style="195" customWidth="1"/>
    <col min="6" max="6" width="15.6328125" style="195" customWidth="1"/>
    <col min="7" max="7" width="14.6328125" style="195" customWidth="1"/>
    <col min="8" max="8" width="19" style="195" customWidth="1"/>
    <col min="9" max="9" width="17.54296875" style="195" customWidth="1"/>
    <col min="10" max="10" width="12.81640625" style="195" customWidth="1"/>
    <col min="11" max="11" width="0.36328125" style="195" customWidth="1"/>
    <col min="12" max="12" width="8.453125" style="195" hidden="1" customWidth="1"/>
    <col min="13" max="16384" width="8.453125" style="195"/>
  </cols>
  <sheetData>
    <row r="1" spans="1:11" ht="8.15" customHeight="1"/>
    <row r="2" spans="1:11" ht="16.5" customHeight="1">
      <c r="A2" s="310" t="s">
        <v>411</v>
      </c>
      <c r="B2" s="197"/>
      <c r="C2" s="198"/>
    </row>
    <row r="3" spans="1:11" ht="15.5" customHeight="1">
      <c r="A3" s="500" t="s">
        <v>412</v>
      </c>
      <c r="B3" s="199"/>
      <c r="C3" s="200"/>
    </row>
    <row r="4" spans="1:11" ht="16" thickBot="1">
      <c r="K4" s="433"/>
    </row>
    <row r="5" spans="1:11" s="201" customFormat="1" ht="8.15" customHeight="1" thickTop="1">
      <c r="A5" s="343"/>
      <c r="B5" s="343"/>
      <c r="C5" s="344"/>
      <c r="D5" s="343"/>
      <c r="E5" s="343"/>
      <c r="F5" s="343"/>
      <c r="G5" s="343"/>
      <c r="H5" s="343"/>
      <c r="I5" s="343"/>
      <c r="J5" s="343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289</v>
      </c>
      <c r="E6" s="347" t="s">
        <v>289</v>
      </c>
      <c r="F6" s="347" t="s">
        <v>289</v>
      </c>
      <c r="G6" s="347" t="s">
        <v>289</v>
      </c>
      <c r="H6" s="347" t="s">
        <v>174</v>
      </c>
      <c r="I6" s="347" t="s">
        <v>174</v>
      </c>
      <c r="J6" s="347" t="s">
        <v>175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47" t="s">
        <v>176</v>
      </c>
      <c r="E7" s="347" t="s">
        <v>176</v>
      </c>
      <c r="F7" s="347" t="s">
        <v>177</v>
      </c>
      <c r="G7" s="347" t="s">
        <v>177</v>
      </c>
      <c r="H7" s="347" t="s">
        <v>178</v>
      </c>
      <c r="I7" s="347" t="s">
        <v>178</v>
      </c>
      <c r="J7" s="347" t="s">
        <v>179</v>
      </c>
      <c r="K7" s="435"/>
    </row>
    <row r="8" spans="1:11" s="201" customFormat="1" ht="15" customHeight="1">
      <c r="A8" s="351"/>
      <c r="B8" s="351"/>
      <c r="C8" s="352"/>
      <c r="D8" s="347" t="s">
        <v>180</v>
      </c>
      <c r="E8" s="347" t="s">
        <v>181</v>
      </c>
      <c r="F8" s="347" t="s">
        <v>180</v>
      </c>
      <c r="G8" s="347" t="s">
        <v>181</v>
      </c>
      <c r="H8" s="347" t="s">
        <v>180</v>
      </c>
      <c r="I8" s="347" t="s">
        <v>181</v>
      </c>
      <c r="J8" s="350" t="s">
        <v>182</v>
      </c>
      <c r="K8" s="436"/>
    </row>
    <row r="9" spans="1:11" s="201" customFormat="1" ht="15" customHeight="1">
      <c r="A9" s="351"/>
      <c r="B9" s="351"/>
      <c r="C9" s="352"/>
      <c r="D9" s="350" t="s">
        <v>183</v>
      </c>
      <c r="E9" s="350" t="s">
        <v>184</v>
      </c>
      <c r="F9" s="350" t="s">
        <v>183</v>
      </c>
      <c r="G9" s="350" t="s">
        <v>184</v>
      </c>
      <c r="H9" s="350" t="s">
        <v>183</v>
      </c>
      <c r="I9" s="350" t="s">
        <v>184</v>
      </c>
      <c r="J9" s="350" t="s">
        <v>185</v>
      </c>
      <c r="K9" s="436"/>
    </row>
    <row r="10" spans="1:11" s="201" customFormat="1" ht="15" customHeight="1">
      <c r="A10" s="351"/>
      <c r="B10" s="351"/>
      <c r="C10" s="352"/>
      <c r="D10" s="350" t="s">
        <v>186</v>
      </c>
      <c r="E10" s="350" t="s">
        <v>186</v>
      </c>
      <c r="F10" s="350" t="s">
        <v>187</v>
      </c>
      <c r="G10" s="350" t="s">
        <v>187</v>
      </c>
      <c r="H10" s="350" t="s">
        <v>290</v>
      </c>
      <c r="I10" s="350" t="s">
        <v>290</v>
      </c>
      <c r="J10" s="350"/>
      <c r="K10" s="436"/>
    </row>
    <row r="11" spans="1:11" s="201" customFormat="1" ht="15" customHeight="1">
      <c r="A11" s="351"/>
      <c r="B11" s="351"/>
      <c r="C11" s="352"/>
      <c r="D11" s="350" t="s">
        <v>188</v>
      </c>
      <c r="E11" s="350" t="s">
        <v>188</v>
      </c>
      <c r="F11" s="350" t="s">
        <v>188</v>
      </c>
      <c r="G11" s="350" t="s">
        <v>188</v>
      </c>
      <c r="H11" s="350" t="s">
        <v>189</v>
      </c>
      <c r="I11" s="350" t="s">
        <v>189</v>
      </c>
      <c r="J11" s="350"/>
      <c r="K11" s="436"/>
    </row>
    <row r="12" spans="1:11" s="201" customFormat="1" ht="8.15" customHeight="1" thickBot="1">
      <c r="A12" s="439" t="s">
        <v>32</v>
      </c>
      <c r="B12" s="439"/>
      <c r="C12" s="440"/>
      <c r="D12" s="441"/>
      <c r="E12" s="441"/>
      <c r="F12" s="441"/>
      <c r="G12" s="441"/>
      <c r="H12" s="441"/>
      <c r="I12" s="441"/>
      <c r="J12" s="441"/>
      <c r="K12" s="433"/>
    </row>
    <row r="13" spans="1:11" ht="8.15" customHeight="1">
      <c r="A13" s="203"/>
      <c r="B13" s="203"/>
      <c r="C13" s="2"/>
      <c r="D13" s="204"/>
      <c r="E13" s="204"/>
      <c r="F13" s="204"/>
      <c r="G13" s="204"/>
      <c r="H13" s="204"/>
      <c r="I13" s="204"/>
      <c r="J13" s="204"/>
      <c r="K13" s="443"/>
    </row>
    <row r="14" spans="1:11" ht="15" customHeight="1">
      <c r="A14" s="203" t="s">
        <v>313</v>
      </c>
      <c r="B14" s="203"/>
      <c r="C14" s="2">
        <v>2018</v>
      </c>
      <c r="D14" s="204">
        <v>0</v>
      </c>
      <c r="E14" s="204">
        <v>0</v>
      </c>
      <c r="F14" s="204">
        <v>0</v>
      </c>
      <c r="G14" s="204">
        <v>0</v>
      </c>
      <c r="H14" s="204">
        <v>0</v>
      </c>
      <c r="I14" s="204">
        <v>0</v>
      </c>
      <c r="J14" s="204">
        <v>0</v>
      </c>
      <c r="K14" s="226"/>
    </row>
    <row r="15" spans="1:11" ht="15" customHeight="1">
      <c r="A15" s="203"/>
      <c r="B15" s="203"/>
      <c r="C15" s="2">
        <v>2019</v>
      </c>
      <c r="D15" s="204">
        <v>0</v>
      </c>
      <c r="E15" s="204">
        <v>0</v>
      </c>
      <c r="F15" s="204">
        <v>0</v>
      </c>
      <c r="G15" s="204">
        <v>0</v>
      </c>
      <c r="H15" s="204">
        <v>0</v>
      </c>
      <c r="I15" s="204">
        <v>0</v>
      </c>
      <c r="J15" s="204">
        <v>0</v>
      </c>
      <c r="K15" s="226"/>
    </row>
    <row r="16" spans="1:11" ht="15" customHeight="1">
      <c r="A16" s="203"/>
      <c r="B16" s="203"/>
      <c r="C16" s="2">
        <v>2020</v>
      </c>
      <c r="D16" s="204">
        <v>0</v>
      </c>
      <c r="E16" s="204">
        <v>0</v>
      </c>
      <c r="F16" s="204">
        <v>0</v>
      </c>
      <c r="G16" s="204">
        <v>0</v>
      </c>
      <c r="H16" s="204">
        <v>0</v>
      </c>
      <c r="I16" s="204">
        <v>0</v>
      </c>
      <c r="J16" s="204">
        <v>0</v>
      </c>
      <c r="K16" s="226"/>
    </row>
    <row r="17" spans="1:11" ht="8.15" customHeight="1">
      <c r="A17" s="203"/>
      <c r="B17" s="203"/>
      <c r="C17" s="2"/>
      <c r="D17" s="204"/>
      <c r="E17" s="204"/>
      <c r="F17" s="204"/>
      <c r="G17" s="204"/>
      <c r="H17" s="204"/>
      <c r="I17" s="204"/>
      <c r="J17" s="204"/>
      <c r="K17" s="226"/>
    </row>
    <row r="18" spans="1:11" ht="15" customHeight="1">
      <c r="A18" s="203" t="s">
        <v>314</v>
      </c>
      <c r="B18" s="203"/>
      <c r="C18" s="2">
        <v>2018</v>
      </c>
      <c r="D18" s="204">
        <v>0</v>
      </c>
      <c r="E18" s="204">
        <v>0</v>
      </c>
      <c r="F18" s="204">
        <v>0</v>
      </c>
      <c r="G18" s="204">
        <v>0</v>
      </c>
      <c r="H18" s="204">
        <v>0</v>
      </c>
      <c r="I18" s="204">
        <v>0</v>
      </c>
      <c r="J18" s="204">
        <v>0</v>
      </c>
      <c r="K18" s="226"/>
    </row>
    <row r="19" spans="1:11" ht="15" customHeight="1">
      <c r="A19" s="203"/>
      <c r="B19" s="203"/>
      <c r="C19" s="2">
        <v>2019</v>
      </c>
      <c r="D19" s="204">
        <v>0</v>
      </c>
      <c r="E19" s="204">
        <v>0</v>
      </c>
      <c r="F19" s="204">
        <v>0</v>
      </c>
      <c r="G19" s="204">
        <v>0</v>
      </c>
      <c r="H19" s="204">
        <v>0</v>
      </c>
      <c r="I19" s="204">
        <v>0</v>
      </c>
      <c r="J19" s="204">
        <v>0</v>
      </c>
      <c r="K19" s="226"/>
    </row>
    <row r="20" spans="1:11" ht="15" customHeight="1">
      <c r="A20" s="203"/>
      <c r="B20" s="203"/>
      <c r="C20" s="2">
        <v>2020</v>
      </c>
      <c r="D20" s="204">
        <v>0</v>
      </c>
      <c r="E20" s="204">
        <v>0</v>
      </c>
      <c r="F20" s="204">
        <v>0</v>
      </c>
      <c r="G20" s="204">
        <v>0</v>
      </c>
      <c r="H20" s="204">
        <v>0</v>
      </c>
      <c r="I20" s="204">
        <v>0</v>
      </c>
      <c r="J20" s="204">
        <v>0</v>
      </c>
      <c r="K20" s="226"/>
    </row>
    <row r="21" spans="1:11" ht="8.15" customHeight="1">
      <c r="A21" s="203"/>
      <c r="B21" s="203"/>
      <c r="C21" s="2"/>
      <c r="D21" s="204"/>
      <c r="E21" s="204"/>
      <c r="F21" s="204"/>
      <c r="G21" s="204"/>
      <c r="H21" s="204"/>
      <c r="I21" s="204"/>
      <c r="J21" s="204"/>
      <c r="K21" s="226"/>
    </row>
    <row r="22" spans="1:11" ht="15" customHeight="1">
      <c r="A22" s="203" t="s">
        <v>315</v>
      </c>
      <c r="B22" s="203"/>
      <c r="C22" s="2">
        <v>2018</v>
      </c>
      <c r="D22" s="204">
        <v>0</v>
      </c>
      <c r="E22" s="204">
        <v>0</v>
      </c>
      <c r="F22" s="204">
        <v>0</v>
      </c>
      <c r="G22" s="204">
        <v>0</v>
      </c>
      <c r="H22" s="204">
        <v>0</v>
      </c>
      <c r="I22" s="204">
        <v>0</v>
      </c>
      <c r="J22" s="204">
        <v>0</v>
      </c>
      <c r="K22" s="226"/>
    </row>
    <row r="23" spans="1:11" ht="15" customHeight="1">
      <c r="A23" s="203"/>
      <c r="B23" s="203"/>
      <c r="C23" s="2">
        <v>2019</v>
      </c>
      <c r="D23" s="204">
        <v>0</v>
      </c>
      <c r="E23" s="204">
        <v>0</v>
      </c>
      <c r="F23" s="204">
        <v>0</v>
      </c>
      <c r="G23" s="204">
        <v>0</v>
      </c>
      <c r="H23" s="204">
        <v>0</v>
      </c>
      <c r="I23" s="204">
        <v>0</v>
      </c>
      <c r="J23" s="204">
        <v>0</v>
      </c>
      <c r="K23" s="226"/>
    </row>
    <row r="24" spans="1:11" ht="15" customHeight="1">
      <c r="A24" s="203"/>
      <c r="B24" s="203"/>
      <c r="C24" s="2">
        <v>2020</v>
      </c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76">
        <v>0</v>
      </c>
      <c r="K24" s="226"/>
    </row>
    <row r="25" spans="1:11" ht="8.15" customHeight="1">
      <c r="A25" s="228"/>
      <c r="B25" s="229"/>
      <c r="C25" s="2"/>
      <c r="D25" s="204"/>
      <c r="E25" s="204"/>
      <c r="F25" s="204"/>
      <c r="G25" s="204"/>
      <c r="H25" s="204"/>
      <c r="I25" s="204"/>
      <c r="J25" s="204"/>
      <c r="K25" s="226"/>
    </row>
    <row r="26" spans="1:11" ht="15" customHeight="1">
      <c r="A26" s="203" t="s">
        <v>316</v>
      </c>
      <c r="B26" s="203"/>
      <c r="C26" s="2">
        <v>2018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4">
        <v>0</v>
      </c>
      <c r="K26" s="226"/>
    </row>
    <row r="27" spans="1:11" ht="15" customHeight="1">
      <c r="A27" s="203"/>
      <c r="B27" s="203"/>
      <c r="C27" s="2">
        <v>2019</v>
      </c>
      <c r="D27" s="204">
        <v>1</v>
      </c>
      <c r="E27" s="204">
        <v>0</v>
      </c>
      <c r="F27" s="204">
        <v>0</v>
      </c>
      <c r="G27" s="204">
        <v>0</v>
      </c>
      <c r="H27" s="204">
        <v>0</v>
      </c>
      <c r="I27" s="204">
        <v>0</v>
      </c>
      <c r="J27" s="204">
        <v>0</v>
      </c>
      <c r="K27" s="226"/>
    </row>
    <row r="28" spans="1:11" ht="15" customHeight="1">
      <c r="A28" s="203"/>
      <c r="B28" s="203"/>
      <c r="C28" s="2">
        <v>2020</v>
      </c>
      <c r="D28" s="204">
        <v>0</v>
      </c>
      <c r="E28" s="204">
        <v>0</v>
      </c>
      <c r="F28" s="204">
        <v>0</v>
      </c>
      <c r="G28" s="204">
        <v>0</v>
      </c>
      <c r="H28" s="204">
        <v>0</v>
      </c>
      <c r="I28" s="204">
        <v>0</v>
      </c>
      <c r="J28" s="204">
        <v>0</v>
      </c>
      <c r="K28" s="226"/>
    </row>
    <row r="29" spans="1:11" ht="8.15" customHeight="1">
      <c r="A29" s="206"/>
      <c r="B29" s="206"/>
      <c r="C29" s="2"/>
      <c r="D29" s="204"/>
      <c r="E29" s="204"/>
      <c r="F29" s="204"/>
      <c r="G29" s="204"/>
      <c r="H29" s="204"/>
      <c r="I29" s="204"/>
      <c r="J29" s="204"/>
      <c r="K29" s="226"/>
    </row>
    <row r="30" spans="1:11" ht="15" customHeight="1">
      <c r="A30" s="203" t="s">
        <v>317</v>
      </c>
      <c r="B30" s="203"/>
      <c r="C30" s="2">
        <v>2018</v>
      </c>
      <c r="D30" s="204">
        <v>0</v>
      </c>
      <c r="E30" s="204">
        <v>0</v>
      </c>
      <c r="F30" s="204">
        <v>0</v>
      </c>
      <c r="G30" s="204">
        <v>0</v>
      </c>
      <c r="H30" s="204">
        <v>0</v>
      </c>
      <c r="I30" s="204">
        <v>0</v>
      </c>
      <c r="J30" s="204">
        <v>0</v>
      </c>
      <c r="K30" s="226"/>
    </row>
    <row r="31" spans="1:11" ht="15" customHeight="1">
      <c r="A31" s="203"/>
      <c r="B31" s="203"/>
      <c r="C31" s="2">
        <v>2019</v>
      </c>
      <c r="D31" s="204">
        <v>0</v>
      </c>
      <c r="E31" s="204">
        <v>0</v>
      </c>
      <c r="F31" s="204">
        <v>0</v>
      </c>
      <c r="G31" s="204">
        <v>0</v>
      </c>
      <c r="H31" s="204">
        <v>0</v>
      </c>
      <c r="I31" s="204">
        <v>0</v>
      </c>
      <c r="J31" s="204">
        <v>0</v>
      </c>
      <c r="K31" s="226"/>
    </row>
    <row r="32" spans="1:11" ht="15" customHeight="1">
      <c r="A32" s="203"/>
      <c r="B32" s="203"/>
      <c r="C32" s="2">
        <v>2020</v>
      </c>
      <c r="D32" s="204">
        <v>0</v>
      </c>
      <c r="E32" s="204">
        <v>0</v>
      </c>
      <c r="F32" s="204">
        <v>0</v>
      </c>
      <c r="G32" s="204">
        <v>0</v>
      </c>
      <c r="H32" s="204">
        <v>0</v>
      </c>
      <c r="I32" s="204">
        <v>0</v>
      </c>
      <c r="J32" s="204">
        <v>0</v>
      </c>
      <c r="K32" s="226"/>
    </row>
    <row r="33" spans="1:11" ht="8.15" customHeight="1">
      <c r="A33" s="203"/>
      <c r="B33" s="203"/>
      <c r="C33" s="2"/>
      <c r="D33" s="204"/>
      <c r="E33" s="204"/>
      <c r="F33" s="204"/>
      <c r="G33" s="204"/>
      <c r="H33" s="204"/>
      <c r="I33" s="204"/>
      <c r="J33" s="204"/>
      <c r="K33" s="226"/>
    </row>
    <row r="34" spans="1:11" ht="15" customHeight="1">
      <c r="A34" s="203" t="s">
        <v>318</v>
      </c>
      <c r="B34" s="203"/>
      <c r="C34" s="2">
        <v>2018</v>
      </c>
      <c r="D34" s="204">
        <v>0</v>
      </c>
      <c r="E34" s="204">
        <v>0</v>
      </c>
      <c r="F34" s="204">
        <v>0</v>
      </c>
      <c r="G34" s="204">
        <v>0</v>
      </c>
      <c r="H34" s="204">
        <v>0</v>
      </c>
      <c r="I34" s="204">
        <v>0</v>
      </c>
      <c r="J34" s="204">
        <v>0</v>
      </c>
      <c r="K34" s="226"/>
    </row>
    <row r="35" spans="1:11" ht="15" customHeight="1">
      <c r="A35" s="203"/>
      <c r="B35" s="203"/>
      <c r="C35" s="2">
        <v>2019</v>
      </c>
      <c r="D35" s="204">
        <v>0</v>
      </c>
      <c r="E35" s="204">
        <v>0</v>
      </c>
      <c r="F35" s="204">
        <v>0</v>
      </c>
      <c r="G35" s="204">
        <v>0</v>
      </c>
      <c r="H35" s="204">
        <v>0</v>
      </c>
      <c r="I35" s="204">
        <v>0</v>
      </c>
      <c r="J35" s="204">
        <v>0</v>
      </c>
      <c r="K35" s="226"/>
    </row>
    <row r="36" spans="1:11" ht="15" customHeight="1">
      <c r="A36" s="203"/>
      <c r="B36" s="203"/>
      <c r="C36" s="2">
        <v>2020</v>
      </c>
      <c r="D36" s="204">
        <v>0</v>
      </c>
      <c r="E36" s="204">
        <v>0</v>
      </c>
      <c r="F36" s="204">
        <v>0</v>
      </c>
      <c r="G36" s="204">
        <v>0</v>
      </c>
      <c r="H36" s="204">
        <v>0</v>
      </c>
      <c r="I36" s="204">
        <v>0</v>
      </c>
      <c r="J36" s="204">
        <v>0</v>
      </c>
      <c r="K36" s="226"/>
    </row>
    <row r="37" spans="1:11" ht="8.15" customHeight="1">
      <c r="A37" s="203"/>
      <c r="B37" s="203"/>
      <c r="C37" s="2"/>
      <c r="D37" s="204"/>
      <c r="E37" s="204"/>
      <c r="F37" s="204"/>
      <c r="G37" s="204"/>
      <c r="H37" s="204"/>
      <c r="I37" s="204"/>
      <c r="J37" s="204"/>
      <c r="K37" s="226"/>
    </row>
    <row r="38" spans="1:11" ht="15" customHeight="1">
      <c r="A38" s="203" t="s">
        <v>319</v>
      </c>
      <c r="B38" s="203"/>
      <c r="C38" s="2">
        <v>2018</v>
      </c>
      <c r="D38" s="204">
        <v>0</v>
      </c>
      <c r="E38" s="204">
        <v>0</v>
      </c>
      <c r="F38" s="204">
        <v>0</v>
      </c>
      <c r="G38" s="204">
        <v>0</v>
      </c>
      <c r="H38" s="204">
        <v>0</v>
      </c>
      <c r="I38" s="204">
        <v>0</v>
      </c>
      <c r="J38" s="204">
        <v>0</v>
      </c>
      <c r="K38" s="226"/>
    </row>
    <row r="39" spans="1:11" ht="15" customHeight="1">
      <c r="A39" s="203"/>
      <c r="B39" s="203"/>
      <c r="C39" s="2">
        <v>2019</v>
      </c>
      <c r="D39" s="204">
        <v>0</v>
      </c>
      <c r="E39" s="204">
        <v>0</v>
      </c>
      <c r="F39" s="204">
        <v>0</v>
      </c>
      <c r="G39" s="204">
        <v>0</v>
      </c>
      <c r="H39" s="204">
        <v>0</v>
      </c>
      <c r="I39" s="204">
        <v>0</v>
      </c>
      <c r="J39" s="204">
        <v>0</v>
      </c>
      <c r="K39" s="226"/>
    </row>
    <row r="40" spans="1:11" ht="15" customHeight="1">
      <c r="A40" s="203"/>
      <c r="B40" s="203"/>
      <c r="C40" s="2">
        <v>2020</v>
      </c>
      <c r="D40" s="204">
        <v>0</v>
      </c>
      <c r="E40" s="204">
        <v>0</v>
      </c>
      <c r="F40" s="204">
        <v>0</v>
      </c>
      <c r="G40" s="204">
        <v>0</v>
      </c>
      <c r="H40" s="204">
        <v>0</v>
      </c>
      <c r="I40" s="204">
        <v>0</v>
      </c>
      <c r="J40" s="204">
        <v>0</v>
      </c>
      <c r="K40" s="226"/>
    </row>
    <row r="41" spans="1:11" ht="8.15" customHeight="1">
      <c r="A41" s="203"/>
      <c r="B41" s="203"/>
      <c r="C41" s="2"/>
      <c r="D41" s="204"/>
      <c r="E41" s="204"/>
      <c r="F41" s="204"/>
      <c r="G41" s="204"/>
      <c r="H41" s="204"/>
      <c r="I41" s="204"/>
      <c r="J41" s="204"/>
      <c r="K41" s="226"/>
    </row>
    <row r="42" spans="1:11" ht="15" customHeight="1">
      <c r="A42" s="203" t="s">
        <v>320</v>
      </c>
      <c r="B42" s="203"/>
      <c r="C42" s="2">
        <v>2018</v>
      </c>
      <c r="D42" s="204">
        <v>0</v>
      </c>
      <c r="E42" s="204">
        <v>0</v>
      </c>
      <c r="F42" s="204">
        <v>0</v>
      </c>
      <c r="G42" s="204">
        <v>0</v>
      </c>
      <c r="H42" s="204">
        <v>0</v>
      </c>
      <c r="I42" s="204">
        <v>0</v>
      </c>
      <c r="J42" s="204">
        <v>1</v>
      </c>
      <c r="K42" s="232"/>
    </row>
    <row r="43" spans="1:11" ht="15" customHeight="1">
      <c r="A43" s="203"/>
      <c r="B43" s="203"/>
      <c r="C43" s="2">
        <v>2019</v>
      </c>
      <c r="D43" s="204">
        <v>0</v>
      </c>
      <c r="E43" s="204">
        <v>0</v>
      </c>
      <c r="F43" s="204">
        <v>0</v>
      </c>
      <c r="G43" s="204">
        <v>0</v>
      </c>
      <c r="H43" s="204">
        <v>1</v>
      </c>
      <c r="I43" s="204">
        <v>0</v>
      </c>
      <c r="J43" s="204">
        <v>1</v>
      </c>
      <c r="K43" s="232"/>
    </row>
    <row r="44" spans="1:11" ht="15" customHeight="1">
      <c r="A44" s="203"/>
      <c r="B44" s="203"/>
      <c r="C44" s="2">
        <v>2020</v>
      </c>
      <c r="D44" s="204">
        <v>0</v>
      </c>
      <c r="E44" s="204">
        <v>0</v>
      </c>
      <c r="F44" s="204">
        <v>0</v>
      </c>
      <c r="G44" s="204">
        <v>0</v>
      </c>
      <c r="H44" s="204">
        <v>0</v>
      </c>
      <c r="I44" s="204">
        <v>0</v>
      </c>
      <c r="J44" s="204">
        <v>0</v>
      </c>
      <c r="K44" s="232"/>
    </row>
    <row r="45" spans="1:11" ht="8.15" customHeight="1">
      <c r="A45" s="203"/>
      <c r="B45" s="203"/>
      <c r="C45" s="2"/>
      <c r="D45" s="204"/>
      <c r="E45" s="204"/>
      <c r="F45" s="204"/>
      <c r="G45" s="204"/>
      <c r="H45" s="204"/>
      <c r="I45" s="204"/>
      <c r="J45" s="204"/>
      <c r="K45" s="232"/>
    </row>
    <row r="46" spans="1:11" ht="15" customHeight="1">
      <c r="A46" s="203" t="s">
        <v>321</v>
      </c>
      <c r="B46" s="203"/>
      <c r="C46" s="2">
        <v>2018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4">
        <v>0</v>
      </c>
      <c r="K46" s="226"/>
    </row>
    <row r="47" spans="1:11" ht="15" customHeight="1">
      <c r="A47" s="203"/>
      <c r="B47" s="203"/>
      <c r="C47" s="2">
        <v>2019</v>
      </c>
      <c r="D47" s="204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4">
        <v>0</v>
      </c>
      <c r="K47" s="226"/>
    </row>
    <row r="48" spans="1:11" ht="15" customHeight="1">
      <c r="A48" s="203"/>
      <c r="B48" s="203"/>
      <c r="C48" s="2">
        <v>2020</v>
      </c>
      <c r="D48" s="204">
        <v>0</v>
      </c>
      <c r="E48" s="204">
        <v>0</v>
      </c>
      <c r="F48" s="204">
        <v>0</v>
      </c>
      <c r="G48" s="204">
        <v>0</v>
      </c>
      <c r="H48" s="204">
        <v>0</v>
      </c>
      <c r="I48" s="204">
        <v>0</v>
      </c>
      <c r="J48" s="204">
        <v>0</v>
      </c>
      <c r="K48" s="226"/>
    </row>
    <row r="49" spans="1:11" ht="8.15" customHeight="1">
      <c r="A49" s="203"/>
      <c r="B49" s="203"/>
      <c r="C49" s="2"/>
      <c r="D49" s="204"/>
      <c r="E49" s="204"/>
      <c r="F49" s="204"/>
      <c r="G49" s="204"/>
      <c r="H49" s="204"/>
      <c r="I49" s="204"/>
      <c r="J49" s="204"/>
      <c r="K49" s="232"/>
    </row>
    <row r="50" spans="1:11" ht="15" customHeight="1">
      <c r="A50" s="203" t="s">
        <v>322</v>
      </c>
      <c r="B50" s="203"/>
      <c r="C50" s="2">
        <v>2018</v>
      </c>
      <c r="D50" s="204">
        <v>0</v>
      </c>
      <c r="E50" s="204">
        <v>0</v>
      </c>
      <c r="F50" s="204">
        <v>0</v>
      </c>
      <c r="G50" s="204">
        <v>0</v>
      </c>
      <c r="H50" s="204">
        <v>0</v>
      </c>
      <c r="I50" s="204">
        <v>0</v>
      </c>
      <c r="J50" s="204">
        <v>0</v>
      </c>
      <c r="K50" s="226"/>
    </row>
    <row r="51" spans="1:11" ht="15" customHeight="1">
      <c r="A51" s="203"/>
      <c r="B51" s="203"/>
      <c r="C51" s="2">
        <v>2019</v>
      </c>
      <c r="D51" s="204">
        <v>0</v>
      </c>
      <c r="E51" s="204">
        <v>0</v>
      </c>
      <c r="F51" s="204">
        <v>0</v>
      </c>
      <c r="G51" s="204">
        <v>0</v>
      </c>
      <c r="H51" s="204">
        <v>0</v>
      </c>
      <c r="I51" s="204">
        <v>0</v>
      </c>
      <c r="J51" s="204">
        <v>0</v>
      </c>
      <c r="K51" s="226"/>
    </row>
    <row r="52" spans="1:11" ht="15" customHeight="1">
      <c r="A52" s="203"/>
      <c r="B52" s="203"/>
      <c r="C52" s="2">
        <v>2020</v>
      </c>
      <c r="D52" s="204">
        <v>0</v>
      </c>
      <c r="E52" s="204">
        <v>0</v>
      </c>
      <c r="F52" s="204">
        <v>0</v>
      </c>
      <c r="G52" s="204">
        <v>0</v>
      </c>
      <c r="H52" s="204">
        <v>0</v>
      </c>
      <c r="I52" s="204">
        <v>0</v>
      </c>
      <c r="J52" s="204">
        <v>0</v>
      </c>
      <c r="K52" s="226"/>
    </row>
    <row r="53" spans="1:11" ht="8.15" customHeight="1">
      <c r="A53" s="203"/>
      <c r="B53" s="203"/>
      <c r="C53" s="2"/>
      <c r="D53" s="204"/>
      <c r="E53" s="204"/>
      <c r="F53" s="204"/>
      <c r="G53" s="204"/>
      <c r="H53" s="204"/>
      <c r="I53" s="204"/>
      <c r="J53" s="204"/>
      <c r="K53" s="226"/>
    </row>
    <row r="54" spans="1:11" ht="15" customHeight="1">
      <c r="A54" s="203" t="s">
        <v>323</v>
      </c>
      <c r="B54" s="203"/>
      <c r="C54" s="2">
        <v>2018</v>
      </c>
      <c r="D54" s="204">
        <v>0</v>
      </c>
      <c r="E54" s="204">
        <v>0</v>
      </c>
      <c r="F54" s="204">
        <v>0</v>
      </c>
      <c r="G54" s="204">
        <v>0</v>
      </c>
      <c r="H54" s="204">
        <v>0</v>
      </c>
      <c r="I54" s="204">
        <v>0</v>
      </c>
      <c r="J54" s="204">
        <v>0</v>
      </c>
      <c r="K54" s="232"/>
    </row>
    <row r="55" spans="1:11" ht="15" customHeight="1">
      <c r="A55" s="203"/>
      <c r="B55" s="203"/>
      <c r="C55" s="2">
        <v>2019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204">
        <v>0</v>
      </c>
      <c r="J55" s="204">
        <v>0</v>
      </c>
      <c r="K55" s="232"/>
    </row>
    <row r="56" spans="1:11" ht="15" customHeight="1">
      <c r="A56" s="203"/>
      <c r="B56" s="203"/>
      <c r="C56" s="2">
        <v>2020</v>
      </c>
      <c r="D56" s="204">
        <v>0</v>
      </c>
      <c r="E56" s="204">
        <v>0</v>
      </c>
      <c r="F56" s="204">
        <v>0</v>
      </c>
      <c r="G56" s="204">
        <v>0</v>
      </c>
      <c r="H56" s="204">
        <v>0</v>
      </c>
      <c r="I56" s="204">
        <v>0</v>
      </c>
      <c r="J56" s="204">
        <v>0</v>
      </c>
      <c r="K56" s="232"/>
    </row>
    <row r="57" spans="1:11" ht="8.15" customHeight="1">
      <c r="A57" s="203"/>
      <c r="B57" s="203"/>
      <c r="C57" s="2"/>
      <c r="D57" s="204"/>
      <c r="E57" s="204"/>
      <c r="F57" s="204"/>
      <c r="G57" s="204"/>
      <c r="H57" s="204"/>
      <c r="I57" s="204"/>
      <c r="J57" s="204"/>
      <c r="K57" s="232"/>
    </row>
    <row r="58" spans="1:11" ht="15" customHeight="1">
      <c r="A58" s="203" t="s">
        <v>324</v>
      </c>
      <c r="B58" s="203"/>
      <c r="C58" s="2">
        <v>2018</v>
      </c>
      <c r="D58" s="204">
        <v>0</v>
      </c>
      <c r="E58" s="204">
        <v>0</v>
      </c>
      <c r="F58" s="204">
        <v>0</v>
      </c>
      <c r="G58" s="204">
        <v>0</v>
      </c>
      <c r="H58" s="204">
        <v>0</v>
      </c>
      <c r="I58" s="204">
        <v>0</v>
      </c>
      <c r="J58" s="204">
        <v>0</v>
      </c>
      <c r="K58" s="226"/>
    </row>
    <row r="59" spans="1:11" ht="15" customHeight="1">
      <c r="A59" s="203"/>
      <c r="B59" s="203"/>
      <c r="C59" s="41">
        <v>2019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0</v>
      </c>
      <c r="J59" s="204">
        <v>0</v>
      </c>
      <c r="K59" s="226"/>
    </row>
    <row r="60" spans="1:11" s="210" customFormat="1" ht="15" customHeight="1">
      <c r="A60" s="203"/>
      <c r="B60" s="203"/>
      <c r="C60" s="41">
        <v>2020</v>
      </c>
      <c r="D60" s="204">
        <v>0</v>
      </c>
      <c r="E60" s="204">
        <v>0</v>
      </c>
      <c r="F60" s="204">
        <v>0</v>
      </c>
      <c r="G60" s="204">
        <v>0</v>
      </c>
      <c r="H60" s="204">
        <v>0</v>
      </c>
      <c r="I60" s="204">
        <v>0</v>
      </c>
      <c r="J60" s="204">
        <v>0</v>
      </c>
      <c r="K60" s="226"/>
    </row>
    <row r="61" spans="1:11" s="210" customFormat="1" ht="8.15" customHeight="1">
      <c r="A61" s="203"/>
      <c r="B61" s="203"/>
      <c r="C61" s="207"/>
      <c r="D61" s="204"/>
      <c r="E61" s="204"/>
      <c r="F61" s="204"/>
      <c r="G61" s="204"/>
      <c r="H61" s="204"/>
      <c r="I61" s="204"/>
      <c r="J61" s="204"/>
      <c r="K61" s="232"/>
    </row>
    <row r="62" spans="1:11" s="210" customFormat="1" ht="15" customHeight="1">
      <c r="A62" s="203" t="s">
        <v>325</v>
      </c>
      <c r="B62" s="203"/>
      <c r="C62" s="41">
        <v>2018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204">
        <v>0</v>
      </c>
      <c r="J62" s="204">
        <v>0</v>
      </c>
      <c r="K62" s="226"/>
    </row>
    <row r="63" spans="1:11" s="210" customFormat="1" ht="15" customHeight="1">
      <c r="A63" s="203"/>
      <c r="B63" s="203"/>
      <c r="C63" s="2">
        <v>2019</v>
      </c>
      <c r="D63" s="204">
        <v>0</v>
      </c>
      <c r="E63" s="204">
        <v>0</v>
      </c>
      <c r="F63" s="204">
        <v>0</v>
      </c>
      <c r="G63" s="204">
        <v>0</v>
      </c>
      <c r="H63" s="204">
        <v>0</v>
      </c>
      <c r="I63" s="204">
        <v>0</v>
      </c>
      <c r="J63" s="204">
        <v>0</v>
      </c>
      <c r="K63" s="226"/>
    </row>
    <row r="64" spans="1:11" s="210" customFormat="1" ht="15" customHeight="1">
      <c r="A64" s="203"/>
      <c r="B64" s="203"/>
      <c r="C64" s="2">
        <v>2020</v>
      </c>
      <c r="D64" s="204">
        <v>0</v>
      </c>
      <c r="E64" s="204">
        <v>0</v>
      </c>
      <c r="F64" s="204">
        <v>0</v>
      </c>
      <c r="G64" s="204">
        <v>0</v>
      </c>
      <c r="H64" s="204">
        <v>0</v>
      </c>
      <c r="I64" s="204">
        <v>0</v>
      </c>
      <c r="J64" s="204">
        <v>0</v>
      </c>
      <c r="K64" s="226"/>
    </row>
    <row r="65" spans="1:11" s="210" customFormat="1" ht="8.15" customHeight="1">
      <c r="A65" s="203"/>
      <c r="B65" s="203"/>
      <c r="C65" s="2"/>
      <c r="D65" s="204"/>
      <c r="E65" s="204"/>
      <c r="F65" s="204"/>
      <c r="G65" s="204"/>
      <c r="H65" s="204"/>
      <c r="I65" s="204"/>
      <c r="J65" s="204"/>
      <c r="K65" s="226"/>
    </row>
    <row r="66" spans="1:11" s="210" customFormat="1" ht="15" customHeight="1">
      <c r="A66" s="203" t="s">
        <v>326</v>
      </c>
      <c r="B66" s="203"/>
      <c r="C66" s="41">
        <v>2018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0</v>
      </c>
      <c r="J66" s="204">
        <v>0</v>
      </c>
      <c r="K66" s="226"/>
    </row>
    <row r="67" spans="1:11" s="210" customFormat="1" ht="15" customHeight="1">
      <c r="A67" s="203"/>
      <c r="B67" s="203"/>
      <c r="C67" s="2">
        <v>2019</v>
      </c>
      <c r="D67" s="204">
        <v>0</v>
      </c>
      <c r="E67" s="204">
        <v>0</v>
      </c>
      <c r="F67" s="204">
        <v>0</v>
      </c>
      <c r="G67" s="204">
        <v>0</v>
      </c>
      <c r="H67" s="204">
        <v>0</v>
      </c>
      <c r="I67" s="204">
        <v>0</v>
      </c>
      <c r="J67" s="204">
        <v>0</v>
      </c>
      <c r="K67" s="226"/>
    </row>
    <row r="68" spans="1:11" s="210" customFormat="1" ht="15" customHeight="1">
      <c r="A68" s="203"/>
      <c r="B68" s="203"/>
      <c r="C68" s="2">
        <v>2020</v>
      </c>
      <c r="D68" s="76">
        <v>0</v>
      </c>
      <c r="E68" s="76">
        <v>0</v>
      </c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226"/>
    </row>
    <row r="69" spans="1:11" s="210" customFormat="1" ht="8.15" customHeight="1">
      <c r="A69" s="476"/>
      <c r="B69" s="476"/>
      <c r="C69" s="477"/>
      <c r="D69" s="479"/>
      <c r="E69" s="479"/>
      <c r="F69" s="476"/>
      <c r="G69" s="476"/>
      <c r="H69" s="476"/>
      <c r="I69" s="476"/>
      <c r="J69" s="476"/>
    </row>
    <row r="70" spans="1:11" ht="15" customHeight="1">
      <c r="D70" s="217"/>
      <c r="E70" s="217"/>
      <c r="G70" s="234"/>
      <c r="H70" s="197"/>
      <c r="I70" s="197"/>
      <c r="J70" s="197"/>
      <c r="K70" s="24" t="s">
        <v>9</v>
      </c>
    </row>
    <row r="71" spans="1:11" ht="15" customHeight="1">
      <c r="D71" s="234"/>
      <c r="E71" s="234"/>
      <c r="G71" s="217"/>
      <c r="H71" s="199"/>
      <c r="I71" s="199"/>
      <c r="J71" s="199"/>
      <c r="K71" s="51" t="s">
        <v>10</v>
      </c>
    </row>
    <row r="72" spans="1:11" ht="15" customHeight="1">
      <c r="D72" s="234"/>
      <c r="E72" s="234"/>
      <c r="G72" s="217"/>
    </row>
    <row r="73" spans="1:11" ht="15" customHeight="1">
      <c r="D73" s="234"/>
      <c r="E73" s="234"/>
      <c r="G73" s="217"/>
    </row>
    <row r="74" spans="1:11" ht="15" customHeight="1">
      <c r="G74" s="217"/>
    </row>
    <row r="75" spans="1:11" ht="15" customHeight="1">
      <c r="G75" s="234"/>
    </row>
    <row r="76" spans="1:11" ht="15" customHeight="1">
      <c r="G76" s="234"/>
    </row>
    <row r="77" spans="1:11" ht="15" customHeight="1">
      <c r="G77" s="234"/>
    </row>
    <row r="78" spans="1:11" ht="15" customHeight="1">
      <c r="G78" s="234"/>
    </row>
    <row r="79" spans="1:11" ht="15" customHeight="1">
      <c r="G79" s="217"/>
    </row>
    <row r="80" spans="1:11" ht="15" customHeight="1">
      <c r="G80" s="217"/>
    </row>
    <row r="81" spans="7:7" ht="15" customHeight="1">
      <c r="G81" s="217"/>
    </row>
    <row r="82" spans="7:7" ht="15" customHeight="1">
      <c r="G82" s="217"/>
    </row>
    <row r="83" spans="7:7" ht="15" customHeight="1">
      <c r="G83" s="234"/>
    </row>
    <row r="84" spans="7:7" ht="15" customHeight="1">
      <c r="G84" s="234"/>
    </row>
    <row r="85" spans="7:7" ht="15" customHeight="1">
      <c r="G85" s="234"/>
    </row>
    <row r="86" spans="7:7" ht="15" customHeight="1">
      <c r="G86" s="234"/>
    </row>
    <row r="87" spans="7:7" ht="15" customHeight="1">
      <c r="G87" s="217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8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2.26953125" style="195" customWidth="1"/>
    <col min="3" max="3" width="19.7265625" style="196" customWidth="1"/>
    <col min="4" max="4" width="12.7265625" style="195" customWidth="1"/>
    <col min="5" max="5" width="14.7265625" style="195" customWidth="1"/>
    <col min="6" max="6" width="17.1796875" style="195" customWidth="1"/>
    <col min="7" max="7" width="17.26953125" style="195" customWidth="1"/>
    <col min="8" max="8" width="16" style="195" customWidth="1"/>
    <col min="9" max="9" width="12.7265625" style="195" customWidth="1"/>
    <col min="10" max="10" width="13.26953125" style="195" customWidth="1"/>
    <col min="11" max="11" width="0.36328125" style="195" customWidth="1"/>
    <col min="12" max="12" width="8.453125" style="195" hidden="1" customWidth="1"/>
    <col min="13" max="16384" width="8.453125" style="195"/>
  </cols>
  <sheetData>
    <row r="1" spans="1:11" ht="8" customHeight="1"/>
    <row r="2" spans="1:11" ht="17.5" customHeight="1">
      <c r="A2" s="310" t="s">
        <v>411</v>
      </c>
      <c r="B2" s="197"/>
      <c r="C2" s="198"/>
    </row>
    <row r="3" spans="1:11" ht="18" customHeight="1">
      <c r="A3" s="500" t="s">
        <v>412</v>
      </c>
      <c r="B3" s="199"/>
      <c r="C3" s="200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175</v>
      </c>
      <c r="E6" s="347" t="s">
        <v>190</v>
      </c>
      <c r="F6" s="347" t="s">
        <v>190</v>
      </c>
      <c r="G6" s="347" t="s">
        <v>191</v>
      </c>
      <c r="H6" s="347" t="s">
        <v>192</v>
      </c>
      <c r="I6" s="347" t="s">
        <v>127</v>
      </c>
      <c r="J6" s="347" t="s">
        <v>208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47" t="s">
        <v>193</v>
      </c>
      <c r="E7" s="347" t="s">
        <v>291</v>
      </c>
      <c r="F7" s="347" t="s">
        <v>292</v>
      </c>
      <c r="G7" s="347" t="s">
        <v>293</v>
      </c>
      <c r="H7" s="347" t="s">
        <v>195</v>
      </c>
      <c r="I7" s="347" t="s">
        <v>196</v>
      </c>
      <c r="J7" s="350" t="s">
        <v>82</v>
      </c>
      <c r="K7" s="435"/>
    </row>
    <row r="8" spans="1:11" s="201" customFormat="1" ht="15" customHeight="1">
      <c r="A8" s="351"/>
      <c r="B8" s="351"/>
      <c r="C8" s="352"/>
      <c r="D8" s="350" t="s">
        <v>197</v>
      </c>
      <c r="E8" s="350" t="s">
        <v>357</v>
      </c>
      <c r="F8" s="350" t="s">
        <v>184</v>
      </c>
      <c r="G8" s="350" t="s">
        <v>199</v>
      </c>
      <c r="H8" s="347" t="s">
        <v>198</v>
      </c>
      <c r="I8" s="350" t="s">
        <v>118</v>
      </c>
      <c r="J8" s="350"/>
      <c r="K8" s="436"/>
    </row>
    <row r="9" spans="1:11" s="201" customFormat="1" ht="15" customHeight="1">
      <c r="A9" s="351"/>
      <c r="B9" s="351"/>
      <c r="C9" s="352"/>
      <c r="D9" s="350" t="s">
        <v>185</v>
      </c>
      <c r="E9" s="350" t="s">
        <v>201</v>
      </c>
      <c r="F9" s="350" t="s">
        <v>201</v>
      </c>
      <c r="G9" s="350" t="s">
        <v>202</v>
      </c>
      <c r="H9" s="350" t="s">
        <v>200</v>
      </c>
      <c r="I9" s="350" t="s">
        <v>151</v>
      </c>
      <c r="J9" s="350"/>
      <c r="K9" s="436"/>
    </row>
    <row r="10" spans="1:11" s="201" customFormat="1" ht="15" customHeight="1">
      <c r="A10" s="351"/>
      <c r="B10" s="351"/>
      <c r="C10" s="352"/>
      <c r="D10" s="350"/>
      <c r="E10" s="350" t="s">
        <v>204</v>
      </c>
      <c r="F10" s="350" t="s">
        <v>204</v>
      </c>
      <c r="G10" s="350" t="s">
        <v>194</v>
      </c>
      <c r="H10" s="350" t="s">
        <v>203</v>
      </c>
      <c r="I10" s="350"/>
      <c r="J10" s="350"/>
      <c r="K10" s="436"/>
    </row>
    <row r="11" spans="1:11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1"/>
      <c r="K11" s="433"/>
    </row>
    <row r="12" spans="1:11" ht="8.15" customHeight="1">
      <c r="A12" s="211"/>
      <c r="B12" s="211"/>
      <c r="C12" s="212"/>
      <c r="D12" s="210"/>
      <c r="E12" s="210"/>
      <c r="F12" s="210"/>
      <c r="G12" s="210"/>
      <c r="H12" s="210"/>
      <c r="I12" s="210"/>
      <c r="J12" s="210"/>
      <c r="K12" s="433"/>
    </row>
    <row r="13" spans="1:11" ht="15" customHeight="1">
      <c r="A13" s="111" t="s">
        <v>299</v>
      </c>
      <c r="B13" s="111"/>
      <c r="C13" s="20">
        <v>2018</v>
      </c>
      <c r="D13" s="213">
        <f>SUM(D17,D21,D25,D29,D33,D37,D41,D45,D49,D53,D57,D61,D65,'58_samb_5 (2)'!D13,'58_samb_5 (2)'!D17,'58_samb_5 (2)'!D21,'58_samb_5 (2)'!D25,'58_samb_5 (2)'!D29,'58_samb_5 (2)'!D37,'58_samb_5 (2)'!D41,'58_samb_5 (2)'!D45,'58_samb_5 (2)'!D49,'58_samb_5 (2)'!D53,'58_samb_5 (2)'!D57,'58_samb_5 (2)'!D61,'58_samb_5 (2)'!D65)</f>
        <v>8</v>
      </c>
      <c r="E13" s="213">
        <f>SUM(E17,E21,E25,E29,E33,E37,E41,E45,E49,E53,E57,E61,E65,'58_samb_5 (2)'!E13,'58_samb_5 (2)'!E17,'58_samb_5 (2)'!E21,'58_samb_5 (2)'!E25,'58_samb_5 (2)'!E29,'58_samb_5 (2)'!E37,'58_samb_5 (2)'!E41,'58_samb_5 (2)'!E45,'58_samb_5 (2)'!E49,'58_samb_5 (2)'!E53,'58_samb_5 (2)'!E57,'58_samb_5 (2)'!E61,'58_samb_5 (2)'!E65)</f>
        <v>5</v>
      </c>
      <c r="F13" s="213">
        <f>SUM(F17,F21,F25,F29,F33,F37,F41,F45,F49,F53,F57,F61,F65,'58_samb_5 (2)'!F13,'58_samb_5 (2)'!F17,'58_samb_5 (2)'!F21,'58_samb_5 (2)'!F25,'58_samb_5 (2)'!F29,'58_samb_5 (2)'!F37,'58_samb_5 (2)'!F41,'58_samb_5 (2)'!F45,'58_samb_5 (2)'!F49,'58_samb_5 (2)'!F53,'58_samb_5 (2)'!F57,'58_samb_5 (2)'!F61,'58_samb_5 (2)'!F65)</f>
        <v>0</v>
      </c>
      <c r="G13" s="213">
        <f>SUM(G17,G21,G25,G29,G33,G37,G41,G45,G49,G53,G57,G61,G65,'58_samb_5 (2)'!G13,'58_samb_5 (2)'!G17,'58_samb_5 (2)'!G21,'58_samb_5 (2)'!G25,'58_samb_5 (2)'!G29,'58_samb_5 (2)'!G37,'58_samb_5 (2)'!G41,'58_samb_5 (2)'!G45,'58_samb_5 (2)'!G49,'58_samb_5 (2)'!G53,'58_samb_5 (2)'!G57,'58_samb_5 (2)'!G61,'58_samb_5 (2)'!G65)</f>
        <v>0</v>
      </c>
      <c r="H13" s="213">
        <f>SUM(H17,H21,H25,H29,H33,H37,H41,H45,H49,H53,H57,H61,H65,'58_samb_5 (2)'!H13,'58_samb_5 (2)'!H17,'58_samb_5 (2)'!H21,'58_samb_5 (2)'!H25,'58_samb_5 (2)'!H29,'58_samb_5 (2)'!H37,'58_samb_5 (2)'!H41,'58_samb_5 (2)'!H45,'58_samb_5 (2)'!H49,'58_samb_5 (2)'!H53,'58_samb_5 (2)'!H57,'58_samb_5 (2)'!H61,'58_samb_5 (2)'!H65)</f>
        <v>0</v>
      </c>
      <c r="I13" s="213">
        <f>SUM(I17,I21,I25,I29,I33,I37,I41,I45,I49,I53,I57,I61,I65,'58_samb_5 (2)'!I13,'58_samb_5 (2)'!I17,'58_samb_5 (2)'!I21,'58_samb_5 (2)'!I25,'58_samb_5 (2)'!I29,'58_samb_5 (2)'!I37,'58_samb_5 (2)'!I41,'58_samb_5 (2)'!I45,'58_samb_5 (2)'!I49,'58_samb_5 (2)'!I53,'58_samb_5 (2)'!I57,'58_samb_5 (2)'!I61,'58_samb_5 (2)'!I65)</f>
        <v>6</v>
      </c>
      <c r="J13" s="213">
        <f>SUM(J17,J21,J25,J29,J33,J37,J41,J45,J49,J53,J57,J61,J65,'58_samb_5 (2)'!J13,'58_samb_5 (2)'!J17,'58_samb_5 (2)'!J21,'58_samb_5 (2)'!J25,'58_samb_5 (2)'!J29,'58_samb_5 (2)'!J37,'58_samb_5 (2)'!J41,'58_samb_5 (2)'!J45,'58_samb_5 (2)'!J49,'58_samb_5 (2)'!J53,'58_samb_5 (2)'!J57,'58_samb_5 (2)'!J61,'58_samb_5 (2)'!J65)</f>
        <v>14</v>
      </c>
      <c r="K13" s="225"/>
    </row>
    <row r="14" spans="1:11" ht="15" customHeight="1">
      <c r="A14" s="111"/>
      <c r="B14" s="111"/>
      <c r="C14" s="20">
        <v>2019</v>
      </c>
      <c r="D14" s="213">
        <f>SUM(D18,D22,D26,D30,D34,D38,D42,D46,D50,D54,D58,D62,D66,'58_samb_5 (2)'!D14,'58_samb_5 (2)'!D18,'58_samb_5 (2)'!D22,'58_samb_5 (2)'!D26,'58_samb_5 (2)'!D30,'58_samb_5 (2)'!D34,'58_samb_5 (2)'!D38,'58_samb_5 (2)'!D42,'58_samb_5 (2)'!D46,'58_samb_5 (2)'!D50,'58_samb_5 (2)'!D54,'58_samb_5 (2)'!D58,'58_samb_5 (2)'!D62,'58_samb_5 (2)'!D66)</f>
        <v>9</v>
      </c>
      <c r="E14" s="213">
        <f>SUM(E18,E22,E26,E30,E34,E38,E42,E46,E50,E54,E58,E62,E66,'58_samb_5 (2)'!E14,'58_samb_5 (2)'!E18,'58_samb_5 (2)'!E22,'58_samb_5 (2)'!E26,'58_samb_5 (2)'!E30,'58_samb_5 (2)'!E34,'58_samb_5 (2)'!E38,'58_samb_5 (2)'!E42,'58_samb_5 (2)'!E46,'58_samb_5 (2)'!E50,'58_samb_5 (2)'!E54,'58_samb_5 (2)'!E58,'58_samb_5 (2)'!E62,'58_samb_5 (2)'!E66)</f>
        <v>0</v>
      </c>
      <c r="F14" s="213">
        <f>SUM(F18,F22,F26,F30,F34,F38,F42,F46,F50,F54,F58,F62,F66,'58_samb_5 (2)'!F14,'58_samb_5 (2)'!F18,'58_samb_5 (2)'!F22,'58_samb_5 (2)'!F26,'58_samb_5 (2)'!F30,'58_samb_5 (2)'!F34,'58_samb_5 (2)'!F38,'58_samb_5 (2)'!F42,'58_samb_5 (2)'!F46,'58_samb_5 (2)'!F50,'58_samb_5 (2)'!F54,'58_samb_5 (2)'!F58,'58_samb_5 (2)'!F62,'58_samb_5 (2)'!F66)</f>
        <v>0</v>
      </c>
      <c r="G14" s="213">
        <f>SUM(G18,G22,G26,G30,G34,G38,G42,G46,G50,G54,G58,G62,G66,'58_samb_5 (2)'!G14,'58_samb_5 (2)'!G18,'58_samb_5 (2)'!G22,'58_samb_5 (2)'!G26,'58_samb_5 (2)'!G30,'58_samb_5 (2)'!G34,'58_samb_5 (2)'!G38,'58_samb_5 (2)'!G42,'58_samb_5 (2)'!G46,'58_samb_5 (2)'!G50,'58_samb_5 (2)'!G54,'58_samb_5 (2)'!G58,'58_samb_5 (2)'!G62,'58_samb_5 (2)'!G66)</f>
        <v>0</v>
      </c>
      <c r="H14" s="213">
        <f>SUM(H18,H22,H26,H30,H34,H38,H42,H46,H50,H54,H58,H62,H66,'58_samb_5 (2)'!H14,'58_samb_5 (2)'!H18,'58_samb_5 (2)'!H22,'58_samb_5 (2)'!H26,'58_samb_5 (2)'!H30,'58_samb_5 (2)'!H34,'58_samb_5 (2)'!H38,'58_samb_5 (2)'!H42,'58_samb_5 (2)'!H46,'58_samb_5 (2)'!H50,'58_samb_5 (2)'!H54,'58_samb_5 (2)'!H58,'58_samb_5 (2)'!H62,'58_samb_5 (2)'!H66)</f>
        <v>3</v>
      </c>
      <c r="I14" s="213">
        <f>SUM(I18,I22,I26,I30,I34,I38,I42,I46,I50,I54,I58,I62,I66,'58_samb_5 (2)'!I14,'58_samb_5 (2)'!I18,'58_samb_5 (2)'!I22,'58_samb_5 (2)'!I26,'58_samb_5 (2)'!I30,'58_samb_5 (2)'!I34,'58_samb_5 (2)'!I38,'58_samb_5 (2)'!I42,'58_samb_5 (2)'!I46,'58_samb_5 (2)'!I50,'58_samb_5 (2)'!I54,'58_samb_5 (2)'!I58,'58_samb_5 (2)'!I62,'58_samb_5 (2)'!I66)</f>
        <v>6</v>
      </c>
      <c r="J14" s="213">
        <f>SUM(J18,J22,J26,J30,J34,J38,J42,J46,J50,J54,J58,J62,J66,'58_samb_5 (2)'!J14,'58_samb_5 (2)'!J18,'58_samb_5 (2)'!J22,'58_samb_5 (2)'!J26,'58_samb_5 (2)'!J30,'58_samb_5 (2)'!J34,'58_samb_5 (2)'!J38,'58_samb_5 (2)'!J42,'58_samb_5 (2)'!J46,'58_samb_5 (2)'!J50,'58_samb_5 (2)'!J54,'58_samb_5 (2)'!J58,'58_samb_5 (2)'!J62,'58_samb_5 (2)'!J66)</f>
        <v>15</v>
      </c>
      <c r="K14" s="225"/>
    </row>
    <row r="15" spans="1:11" ht="15" customHeight="1">
      <c r="A15" s="111"/>
      <c r="B15" s="111"/>
      <c r="C15" s="20">
        <v>2020</v>
      </c>
      <c r="D15" s="213">
        <f>SUM(D19,D23,D27,D31,D35,D39,D43,D47,D51,D55,D59,D63,D67,'58_samb_5 (2)'!D15,'58_samb_5 (2)'!D19,'58_samb_5 (2)'!D23,'58_samb_5 (2)'!D27,'58_samb_5 (2)'!D31,'58_samb_5 (2)'!D35,'58_samb_5 (2)'!D39,'58_samb_5 (2)'!D43,'58_samb_5 (2)'!D47,'58_samb_5 (2)'!D51,'58_samb_5 (2)'!D55,'58_samb_5 (2)'!D59,'58_samb_5 (2)'!D63,'58_samb_5 (2)'!D67)</f>
        <v>9</v>
      </c>
      <c r="E15" s="213">
        <f>SUM(E19,E23,E27,E31,E35,E39,E43,E47,E51,E55,E59,E63,E67,'58_samb_5 (2)'!E15,'58_samb_5 (2)'!E19,'58_samb_5 (2)'!E23,'58_samb_5 (2)'!E27,'58_samb_5 (2)'!E31,'58_samb_5 (2)'!E35,'58_samb_5 (2)'!E39,'58_samb_5 (2)'!E43,'58_samb_5 (2)'!E47,'58_samb_5 (2)'!E51,'58_samb_5 (2)'!E55,'58_samb_5 (2)'!E59,'58_samb_5 (2)'!E63,'58_samb_5 (2)'!E67)</f>
        <v>0</v>
      </c>
      <c r="F15" s="213">
        <f>SUM(F19,F23,F27,F31,F35,F39,F43,F47,F51,F55,F59,F63,F67,'58_samb_5 (2)'!F15,'58_samb_5 (2)'!F19,'58_samb_5 (2)'!F23,'58_samb_5 (2)'!F27,'58_samb_5 (2)'!F31,'58_samb_5 (2)'!F35,'58_samb_5 (2)'!F39,'58_samb_5 (2)'!F43,'58_samb_5 (2)'!F47,'58_samb_5 (2)'!F51,'58_samb_5 (2)'!F55,'58_samb_5 (2)'!F59,'58_samb_5 (2)'!F63,'58_samb_5 (2)'!F67)</f>
        <v>0</v>
      </c>
      <c r="G15" s="213">
        <f>SUM(G19,G23,G27,G31,G35,G39,G43,G47,G51,G55,G59,G63,G67,'58_samb_5 (2)'!G15,'58_samb_5 (2)'!G19,'58_samb_5 (2)'!G23,'58_samb_5 (2)'!G27,'58_samb_5 (2)'!G31,'58_samb_5 (2)'!G35,'58_samb_5 (2)'!G39,'58_samb_5 (2)'!G43,'58_samb_5 (2)'!G47,'58_samb_5 (2)'!G51,'58_samb_5 (2)'!G55,'58_samb_5 (2)'!G59,'58_samb_5 (2)'!G63,'58_samb_5 (2)'!G67)</f>
        <v>0</v>
      </c>
      <c r="H15" s="213">
        <f>SUM(H19,H23,H27,H31,H35,H39,H43,H47,H51,H55,H59,H63,H67,'58_samb_5 (2)'!H15,'58_samb_5 (2)'!H19,'58_samb_5 (2)'!H23,'58_samb_5 (2)'!H27,'58_samb_5 (2)'!H31,'58_samb_5 (2)'!H35,'58_samb_5 (2)'!H39,'58_samb_5 (2)'!H43,'58_samb_5 (2)'!H47,'58_samb_5 (2)'!H51,'58_samb_5 (2)'!H55,'58_samb_5 (2)'!H59,'58_samb_5 (2)'!H63,'58_samb_5 (2)'!H67)</f>
        <v>3</v>
      </c>
      <c r="I15" s="213">
        <f>SUM(I19,I23,I27,I31,I35,I39,I43,I47,I51,I55,I59,I63,I67,'58_samb_5 (2)'!I15,'58_samb_5 (2)'!I19,'58_samb_5 (2)'!I23,'58_samb_5 (2)'!I27,'58_samb_5 (2)'!I31,'58_samb_5 (2)'!I35,'58_samb_5 (2)'!I39,'58_samb_5 (2)'!I43,'58_samb_5 (2)'!I47,'58_samb_5 (2)'!I51,'58_samb_5 (2)'!I55,'58_samb_5 (2)'!I59,'58_samb_5 (2)'!I63,'58_samb_5 (2)'!I67)</f>
        <v>5</v>
      </c>
      <c r="J15" s="213">
        <f>SUM(J19,J23,J27,J31,J35,J39,J43,J47,J51,J55,J59,J63,J67,'58_samb_5 (2)'!J15,'58_samb_5 (2)'!J19,'58_samb_5 (2)'!J23,'58_samb_5 (2)'!J27,'58_samb_5 (2)'!J31,'58_samb_5 (2)'!J35,'58_samb_5 (2)'!J39,'58_samb_5 (2)'!J43,'58_samb_5 (2)'!J47,'58_samb_5 (2)'!J51,'58_samb_5 (2)'!J55,'58_samb_5 (2)'!J59,'58_samb_5 (2)'!J63,'58_samb_5 (2)'!J67)</f>
        <v>20</v>
      </c>
      <c r="K15" s="225"/>
    </row>
    <row r="16" spans="1:11" ht="8.15" customHeight="1">
      <c r="A16" s="111"/>
      <c r="B16" s="111"/>
      <c r="C16" s="2"/>
      <c r="D16" s="204"/>
      <c r="E16" s="204"/>
      <c r="F16" s="204"/>
      <c r="G16" s="204"/>
      <c r="H16" s="204"/>
      <c r="I16" s="204"/>
      <c r="J16" s="204"/>
      <c r="K16" s="225"/>
    </row>
    <row r="17" spans="1:11" ht="15" customHeight="1">
      <c r="A17" s="203" t="s">
        <v>300</v>
      </c>
      <c r="B17" s="203"/>
      <c r="C17" s="2">
        <v>2018</v>
      </c>
      <c r="D17" s="204">
        <v>1</v>
      </c>
      <c r="E17" s="204">
        <v>0</v>
      </c>
      <c r="F17" s="204">
        <v>0</v>
      </c>
      <c r="G17" s="204">
        <v>0</v>
      </c>
      <c r="H17" s="204">
        <v>0</v>
      </c>
      <c r="I17" s="204">
        <v>0</v>
      </c>
      <c r="J17" s="204">
        <v>0</v>
      </c>
      <c r="K17" s="226"/>
    </row>
    <row r="18" spans="1:11" ht="15" customHeight="1">
      <c r="A18" s="203"/>
      <c r="B18" s="203"/>
      <c r="C18" s="2">
        <v>2019</v>
      </c>
      <c r="D18" s="204">
        <v>2</v>
      </c>
      <c r="E18" s="204">
        <v>0</v>
      </c>
      <c r="F18" s="204">
        <v>0</v>
      </c>
      <c r="G18" s="204">
        <v>0</v>
      </c>
      <c r="H18" s="204">
        <v>0</v>
      </c>
      <c r="I18" s="204">
        <v>3</v>
      </c>
      <c r="J18" s="204">
        <v>2</v>
      </c>
      <c r="K18" s="226"/>
    </row>
    <row r="19" spans="1:11" ht="15" customHeight="1">
      <c r="A19" s="203"/>
      <c r="B19" s="203"/>
      <c r="C19" s="2">
        <v>2020</v>
      </c>
      <c r="D19" s="204">
        <v>1</v>
      </c>
      <c r="E19" s="204">
        <v>0</v>
      </c>
      <c r="F19" s="204">
        <v>0</v>
      </c>
      <c r="G19" s="204">
        <v>0</v>
      </c>
      <c r="H19" s="204">
        <v>2</v>
      </c>
      <c r="I19" s="204">
        <v>0</v>
      </c>
      <c r="J19" s="204">
        <v>4</v>
      </c>
      <c r="K19" s="226"/>
    </row>
    <row r="20" spans="1:11" ht="8.15" customHeight="1">
      <c r="A20" s="203"/>
      <c r="B20" s="203"/>
      <c r="C20" s="2"/>
      <c r="D20" s="204"/>
      <c r="E20" s="204"/>
      <c r="F20" s="204"/>
      <c r="G20" s="204"/>
      <c r="H20" s="204"/>
      <c r="I20" s="204"/>
      <c r="J20" s="204"/>
      <c r="K20" s="226"/>
    </row>
    <row r="21" spans="1:11" ht="15" customHeight="1">
      <c r="A21" s="203" t="s">
        <v>301</v>
      </c>
      <c r="B21" s="203"/>
      <c r="C21" s="2">
        <v>2018</v>
      </c>
      <c r="D21" s="204">
        <v>2</v>
      </c>
      <c r="E21" s="204">
        <v>0</v>
      </c>
      <c r="F21" s="204">
        <v>0</v>
      </c>
      <c r="G21" s="204">
        <v>0</v>
      </c>
      <c r="H21" s="204">
        <v>0</v>
      </c>
      <c r="I21" s="204">
        <v>0</v>
      </c>
      <c r="J21" s="204">
        <v>1</v>
      </c>
      <c r="K21" s="226"/>
    </row>
    <row r="22" spans="1:11" ht="15" customHeight="1">
      <c r="A22" s="203"/>
      <c r="B22" s="203"/>
      <c r="C22" s="2">
        <v>2019</v>
      </c>
      <c r="D22" s="204">
        <v>1</v>
      </c>
      <c r="E22" s="204">
        <v>0</v>
      </c>
      <c r="F22" s="204">
        <v>0</v>
      </c>
      <c r="G22" s="204">
        <v>0</v>
      </c>
      <c r="H22" s="204">
        <v>0</v>
      </c>
      <c r="I22" s="204">
        <v>0</v>
      </c>
      <c r="J22" s="204">
        <v>2</v>
      </c>
      <c r="K22" s="226"/>
    </row>
    <row r="23" spans="1:11" ht="15" customHeight="1">
      <c r="A23" s="203"/>
      <c r="B23" s="203"/>
      <c r="C23" s="2">
        <v>2020</v>
      </c>
      <c r="D23" s="204">
        <v>0</v>
      </c>
      <c r="E23" s="204">
        <v>0</v>
      </c>
      <c r="F23" s="204">
        <v>0</v>
      </c>
      <c r="G23" s="204">
        <v>0</v>
      </c>
      <c r="H23" s="204">
        <v>0</v>
      </c>
      <c r="I23" s="204">
        <v>0</v>
      </c>
      <c r="J23" s="204">
        <v>1</v>
      </c>
      <c r="K23" s="226"/>
    </row>
    <row r="24" spans="1:11" ht="8.15" customHeight="1">
      <c r="A24" s="203"/>
      <c r="B24" s="203"/>
      <c r="C24" s="2"/>
      <c r="D24" s="204"/>
      <c r="E24" s="204"/>
      <c r="F24" s="204"/>
      <c r="G24" s="204"/>
      <c r="H24" s="204"/>
      <c r="I24" s="204"/>
      <c r="J24" s="204"/>
      <c r="K24" s="226"/>
    </row>
    <row r="25" spans="1:11" ht="15" customHeight="1">
      <c r="A25" s="203" t="s">
        <v>302</v>
      </c>
      <c r="B25" s="203"/>
      <c r="C25" s="2">
        <v>2018</v>
      </c>
      <c r="D25" s="204">
        <v>0</v>
      </c>
      <c r="E25" s="204">
        <v>0</v>
      </c>
      <c r="F25" s="204">
        <v>0</v>
      </c>
      <c r="G25" s="204">
        <v>0</v>
      </c>
      <c r="H25" s="204">
        <v>0</v>
      </c>
      <c r="I25" s="204">
        <v>0</v>
      </c>
      <c r="J25" s="204">
        <v>0</v>
      </c>
      <c r="K25" s="226"/>
    </row>
    <row r="26" spans="1:11" ht="15" customHeight="1">
      <c r="A26" s="203"/>
      <c r="B26" s="203"/>
      <c r="C26" s="2">
        <v>2019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4">
        <v>0</v>
      </c>
      <c r="K26" s="226"/>
    </row>
    <row r="27" spans="1:11" ht="15" customHeight="1">
      <c r="A27" s="203"/>
      <c r="B27" s="203"/>
      <c r="C27" s="2">
        <v>2020</v>
      </c>
      <c r="D27" s="204">
        <v>0</v>
      </c>
      <c r="E27" s="204">
        <v>0</v>
      </c>
      <c r="F27" s="204">
        <v>0</v>
      </c>
      <c r="G27" s="204">
        <v>0</v>
      </c>
      <c r="H27" s="204">
        <v>0</v>
      </c>
      <c r="I27" s="204">
        <v>0</v>
      </c>
      <c r="J27" s="204">
        <v>0</v>
      </c>
      <c r="K27" s="226"/>
    </row>
    <row r="28" spans="1:11" ht="8.15" customHeight="1">
      <c r="A28" s="203"/>
      <c r="B28" s="203"/>
      <c r="C28" s="2"/>
      <c r="D28" s="204"/>
      <c r="E28" s="204"/>
      <c r="F28" s="204"/>
      <c r="G28" s="204"/>
      <c r="H28" s="204"/>
      <c r="I28" s="204"/>
      <c r="J28" s="204"/>
      <c r="K28" s="226"/>
    </row>
    <row r="29" spans="1:11" ht="15" customHeight="1">
      <c r="A29" s="203" t="s">
        <v>303</v>
      </c>
      <c r="B29" s="203"/>
      <c r="C29" s="2">
        <v>2018</v>
      </c>
      <c r="D29" s="204">
        <v>0</v>
      </c>
      <c r="E29" s="204">
        <v>0</v>
      </c>
      <c r="F29" s="204">
        <v>0</v>
      </c>
      <c r="G29" s="204">
        <v>0</v>
      </c>
      <c r="H29" s="204">
        <v>0</v>
      </c>
      <c r="I29" s="204">
        <v>0</v>
      </c>
      <c r="J29" s="204">
        <v>1</v>
      </c>
      <c r="K29" s="226"/>
    </row>
    <row r="30" spans="1:11" ht="15" customHeight="1">
      <c r="A30" s="203"/>
      <c r="B30" s="203"/>
      <c r="C30" s="2">
        <v>2019</v>
      </c>
      <c r="D30" s="204">
        <v>0</v>
      </c>
      <c r="E30" s="204">
        <v>0</v>
      </c>
      <c r="F30" s="204">
        <v>0</v>
      </c>
      <c r="G30" s="204">
        <v>0</v>
      </c>
      <c r="H30" s="204">
        <v>0</v>
      </c>
      <c r="I30" s="204">
        <v>0</v>
      </c>
      <c r="J30" s="204">
        <v>3</v>
      </c>
      <c r="K30" s="226"/>
    </row>
    <row r="31" spans="1:11" ht="15" customHeight="1">
      <c r="A31" s="203"/>
      <c r="B31" s="203"/>
      <c r="C31" s="2">
        <v>2020</v>
      </c>
      <c r="D31" s="204">
        <v>2</v>
      </c>
      <c r="E31" s="204">
        <v>0</v>
      </c>
      <c r="F31" s="204">
        <v>0</v>
      </c>
      <c r="G31" s="204">
        <v>0</v>
      </c>
      <c r="H31" s="204">
        <v>0</v>
      </c>
      <c r="I31" s="204">
        <v>1</v>
      </c>
      <c r="J31" s="204">
        <v>1</v>
      </c>
      <c r="K31" s="226"/>
    </row>
    <row r="32" spans="1:11" ht="8.15" customHeight="1">
      <c r="A32" s="203"/>
      <c r="B32" s="203"/>
      <c r="C32" s="2"/>
      <c r="D32" s="204"/>
      <c r="E32" s="204"/>
      <c r="F32" s="204"/>
      <c r="G32" s="204"/>
      <c r="H32" s="204"/>
      <c r="I32" s="204"/>
      <c r="J32" s="204"/>
      <c r="K32" s="226"/>
    </row>
    <row r="33" spans="1:11" ht="15" customHeight="1">
      <c r="A33" s="203" t="s">
        <v>304</v>
      </c>
      <c r="B33" s="203"/>
      <c r="C33" s="2">
        <v>2018</v>
      </c>
      <c r="D33" s="204">
        <v>1</v>
      </c>
      <c r="E33" s="204">
        <v>0</v>
      </c>
      <c r="F33" s="204">
        <v>0</v>
      </c>
      <c r="G33" s="204">
        <v>0</v>
      </c>
      <c r="H33" s="204">
        <v>0</v>
      </c>
      <c r="I33" s="204">
        <v>1</v>
      </c>
      <c r="J33" s="204">
        <v>0</v>
      </c>
      <c r="K33" s="226"/>
    </row>
    <row r="34" spans="1:11" ht="15" customHeight="1">
      <c r="A34" s="203"/>
      <c r="B34" s="203"/>
      <c r="C34" s="2">
        <v>2019</v>
      </c>
      <c r="D34" s="204">
        <v>0</v>
      </c>
      <c r="E34" s="204">
        <v>0</v>
      </c>
      <c r="F34" s="204">
        <v>0</v>
      </c>
      <c r="G34" s="204">
        <v>0</v>
      </c>
      <c r="H34" s="204">
        <v>0</v>
      </c>
      <c r="I34" s="204">
        <v>1</v>
      </c>
      <c r="J34" s="204">
        <v>0</v>
      </c>
      <c r="K34" s="226"/>
    </row>
    <row r="35" spans="1:11" ht="15" customHeight="1">
      <c r="A35" s="203"/>
      <c r="B35" s="203"/>
      <c r="C35" s="2">
        <v>2020</v>
      </c>
      <c r="D35" s="204">
        <v>1</v>
      </c>
      <c r="E35" s="204">
        <v>0</v>
      </c>
      <c r="F35" s="204">
        <v>0</v>
      </c>
      <c r="G35" s="204">
        <v>0</v>
      </c>
      <c r="H35" s="204">
        <v>0</v>
      </c>
      <c r="I35" s="204">
        <v>0</v>
      </c>
      <c r="J35" s="204">
        <v>2</v>
      </c>
      <c r="K35" s="226"/>
    </row>
    <row r="36" spans="1:11" ht="8.15" customHeight="1">
      <c r="A36" s="203"/>
      <c r="B36" s="203"/>
      <c r="C36" s="2"/>
      <c r="D36" s="204"/>
      <c r="E36" s="204"/>
      <c r="F36" s="204"/>
      <c r="G36" s="204"/>
      <c r="H36" s="204"/>
      <c r="I36" s="204"/>
      <c r="J36" s="204"/>
      <c r="K36" s="226"/>
    </row>
    <row r="37" spans="1:11" ht="15" customHeight="1">
      <c r="A37" s="203" t="s">
        <v>305</v>
      </c>
      <c r="B37" s="203"/>
      <c r="C37" s="2">
        <v>2018</v>
      </c>
      <c r="D37" s="204">
        <v>0</v>
      </c>
      <c r="E37" s="204">
        <v>0</v>
      </c>
      <c r="F37" s="204">
        <v>0</v>
      </c>
      <c r="G37" s="204">
        <v>0</v>
      </c>
      <c r="H37" s="204">
        <v>0</v>
      </c>
      <c r="I37" s="204">
        <v>0</v>
      </c>
      <c r="J37" s="204">
        <v>0</v>
      </c>
      <c r="K37" s="226"/>
    </row>
    <row r="38" spans="1:11" ht="15" customHeight="1">
      <c r="A38" s="203"/>
      <c r="B38" s="203"/>
      <c r="C38" s="2">
        <v>2019</v>
      </c>
      <c r="D38" s="204">
        <v>1</v>
      </c>
      <c r="E38" s="204">
        <v>0</v>
      </c>
      <c r="F38" s="204">
        <v>0</v>
      </c>
      <c r="G38" s="204">
        <v>0</v>
      </c>
      <c r="H38" s="204">
        <v>1</v>
      </c>
      <c r="I38" s="204">
        <v>0</v>
      </c>
      <c r="J38" s="204">
        <v>0</v>
      </c>
      <c r="K38" s="226"/>
    </row>
    <row r="39" spans="1:11" ht="15" customHeight="1">
      <c r="A39" s="203"/>
      <c r="B39" s="203"/>
      <c r="C39" s="2">
        <v>2020</v>
      </c>
      <c r="D39" s="204">
        <v>1</v>
      </c>
      <c r="E39" s="204">
        <v>0</v>
      </c>
      <c r="F39" s="204">
        <v>0</v>
      </c>
      <c r="G39" s="204">
        <v>0</v>
      </c>
      <c r="H39" s="204">
        <v>0</v>
      </c>
      <c r="I39" s="204">
        <v>0</v>
      </c>
      <c r="J39" s="204">
        <v>1</v>
      </c>
      <c r="K39" s="226"/>
    </row>
    <row r="40" spans="1:11" ht="8.15" customHeight="1">
      <c r="A40" s="203"/>
      <c r="B40" s="203"/>
      <c r="C40" s="2"/>
      <c r="D40" s="204"/>
      <c r="E40" s="204"/>
      <c r="F40" s="204"/>
      <c r="G40" s="204"/>
      <c r="H40" s="204"/>
      <c r="I40" s="204"/>
      <c r="J40" s="204"/>
      <c r="K40" s="226"/>
    </row>
    <row r="41" spans="1:11" ht="15" customHeight="1">
      <c r="A41" s="203" t="s">
        <v>306</v>
      </c>
      <c r="B41" s="203"/>
      <c r="C41" s="2">
        <v>2018</v>
      </c>
      <c r="D41" s="204">
        <v>1</v>
      </c>
      <c r="E41" s="204">
        <v>3</v>
      </c>
      <c r="F41" s="204">
        <v>0</v>
      </c>
      <c r="G41" s="204">
        <v>0</v>
      </c>
      <c r="H41" s="204">
        <v>0</v>
      </c>
      <c r="I41" s="204">
        <v>0</v>
      </c>
      <c r="J41" s="204">
        <v>4</v>
      </c>
      <c r="K41" s="226"/>
    </row>
    <row r="42" spans="1:11" ht="15" customHeight="1">
      <c r="A42" s="203"/>
      <c r="B42" s="203"/>
      <c r="C42" s="2">
        <v>2019</v>
      </c>
      <c r="D42" s="204">
        <v>0</v>
      </c>
      <c r="E42" s="204">
        <v>0</v>
      </c>
      <c r="F42" s="204">
        <v>0</v>
      </c>
      <c r="G42" s="204">
        <v>0</v>
      </c>
      <c r="H42" s="204">
        <v>1</v>
      </c>
      <c r="I42" s="204">
        <v>1</v>
      </c>
      <c r="J42" s="204">
        <v>2</v>
      </c>
      <c r="K42" s="226"/>
    </row>
    <row r="43" spans="1:11" ht="15" customHeight="1">
      <c r="A43" s="203"/>
      <c r="B43" s="203"/>
      <c r="C43" s="2">
        <v>2020</v>
      </c>
      <c r="D43" s="204">
        <v>0</v>
      </c>
      <c r="E43" s="204">
        <v>0</v>
      </c>
      <c r="F43" s="204">
        <v>0</v>
      </c>
      <c r="G43" s="204">
        <v>0</v>
      </c>
      <c r="H43" s="204">
        <v>1</v>
      </c>
      <c r="I43" s="204">
        <v>0</v>
      </c>
      <c r="J43" s="204">
        <v>4</v>
      </c>
      <c r="K43" s="226"/>
    </row>
    <row r="44" spans="1:11" ht="8.15" customHeight="1">
      <c r="A44" s="203"/>
      <c r="B44" s="203"/>
      <c r="C44" s="2"/>
      <c r="D44" s="204"/>
      <c r="E44" s="204"/>
      <c r="F44" s="204"/>
      <c r="G44" s="204"/>
      <c r="H44" s="204"/>
      <c r="I44" s="204"/>
      <c r="J44" s="204"/>
      <c r="K44" s="226"/>
    </row>
    <row r="45" spans="1:11" ht="15" customHeight="1">
      <c r="A45" s="203" t="s">
        <v>307</v>
      </c>
      <c r="B45" s="203"/>
      <c r="C45" s="2">
        <v>2018</v>
      </c>
      <c r="D45" s="204">
        <v>0</v>
      </c>
      <c r="E45" s="204">
        <v>0</v>
      </c>
      <c r="F45" s="204">
        <v>0</v>
      </c>
      <c r="G45" s="204">
        <v>0</v>
      </c>
      <c r="H45" s="204">
        <v>0</v>
      </c>
      <c r="I45" s="204">
        <v>0</v>
      </c>
      <c r="J45" s="204">
        <v>0</v>
      </c>
      <c r="K45" s="232"/>
    </row>
    <row r="46" spans="1:11" ht="15" customHeight="1">
      <c r="A46" s="203"/>
      <c r="B46" s="203"/>
      <c r="C46" s="2">
        <v>2019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4">
        <v>0</v>
      </c>
      <c r="K46" s="232"/>
    </row>
    <row r="47" spans="1:11" ht="15" customHeight="1">
      <c r="A47" s="203"/>
      <c r="B47" s="203"/>
      <c r="C47" s="2">
        <v>2020</v>
      </c>
      <c r="D47" s="204">
        <v>1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4">
        <v>2</v>
      </c>
      <c r="K47" s="232"/>
    </row>
    <row r="48" spans="1:11" ht="8.15" customHeight="1">
      <c r="A48" s="203"/>
      <c r="B48" s="203"/>
      <c r="C48" s="2"/>
      <c r="D48" s="204"/>
      <c r="E48" s="204"/>
      <c r="F48" s="204"/>
      <c r="G48" s="204"/>
      <c r="H48" s="204"/>
      <c r="I48" s="204"/>
      <c r="J48" s="204"/>
      <c r="K48" s="232"/>
    </row>
    <row r="49" spans="1:11" ht="15" customHeight="1">
      <c r="A49" s="203" t="s">
        <v>308</v>
      </c>
      <c r="B49" s="203"/>
      <c r="C49" s="2">
        <v>2018</v>
      </c>
      <c r="D49" s="204">
        <v>0</v>
      </c>
      <c r="E49" s="204">
        <v>0</v>
      </c>
      <c r="F49" s="204">
        <v>0</v>
      </c>
      <c r="G49" s="204">
        <v>0</v>
      </c>
      <c r="H49" s="204">
        <v>0</v>
      </c>
      <c r="I49" s="204">
        <v>0</v>
      </c>
      <c r="J49" s="204">
        <v>0</v>
      </c>
      <c r="K49" s="226"/>
    </row>
    <row r="50" spans="1:11" ht="15" customHeight="1">
      <c r="A50" s="203"/>
      <c r="B50" s="203"/>
      <c r="C50" s="2">
        <v>2019</v>
      </c>
      <c r="D50" s="204">
        <v>0</v>
      </c>
      <c r="E50" s="204">
        <v>0</v>
      </c>
      <c r="F50" s="204">
        <v>0</v>
      </c>
      <c r="G50" s="204">
        <v>0</v>
      </c>
      <c r="H50" s="204">
        <v>0</v>
      </c>
      <c r="I50" s="204">
        <v>0</v>
      </c>
      <c r="J50" s="204">
        <v>3</v>
      </c>
      <c r="K50" s="226"/>
    </row>
    <row r="51" spans="1:11" ht="15" customHeight="1">
      <c r="A51" s="203"/>
      <c r="B51" s="203"/>
      <c r="C51" s="2">
        <v>2020</v>
      </c>
      <c r="D51" s="204">
        <v>0</v>
      </c>
      <c r="E51" s="204">
        <v>0</v>
      </c>
      <c r="F51" s="204">
        <v>0</v>
      </c>
      <c r="G51" s="204">
        <v>0</v>
      </c>
      <c r="H51" s="204">
        <v>0</v>
      </c>
      <c r="I51" s="204">
        <v>0</v>
      </c>
      <c r="J51" s="204">
        <v>0</v>
      </c>
      <c r="K51" s="226"/>
    </row>
    <row r="52" spans="1:11" ht="8.15" customHeight="1">
      <c r="A52" s="203"/>
      <c r="B52" s="203"/>
      <c r="C52" s="2"/>
      <c r="D52" s="204"/>
      <c r="E52" s="204"/>
      <c r="F52" s="204"/>
      <c r="G52" s="204"/>
      <c r="H52" s="204"/>
      <c r="I52" s="204"/>
      <c r="J52" s="204"/>
      <c r="K52" s="232"/>
    </row>
    <row r="53" spans="1:11" ht="15" customHeight="1">
      <c r="A53" s="203" t="s">
        <v>309</v>
      </c>
      <c r="B53" s="203"/>
      <c r="C53" s="2">
        <v>2018</v>
      </c>
      <c r="D53" s="204">
        <v>0</v>
      </c>
      <c r="E53" s="204">
        <v>0</v>
      </c>
      <c r="F53" s="204">
        <v>0</v>
      </c>
      <c r="G53" s="204">
        <v>0</v>
      </c>
      <c r="H53" s="204">
        <v>0</v>
      </c>
      <c r="I53" s="204">
        <v>2</v>
      </c>
      <c r="J53" s="204">
        <v>0</v>
      </c>
      <c r="K53" s="226"/>
    </row>
    <row r="54" spans="1:11" ht="15" customHeight="1">
      <c r="A54" s="203"/>
      <c r="B54" s="203"/>
      <c r="C54" s="2">
        <v>2019</v>
      </c>
      <c r="D54" s="204">
        <v>2</v>
      </c>
      <c r="E54" s="204">
        <v>0</v>
      </c>
      <c r="F54" s="204">
        <v>0</v>
      </c>
      <c r="G54" s="204">
        <v>0</v>
      </c>
      <c r="H54" s="204">
        <v>0</v>
      </c>
      <c r="I54" s="204">
        <v>0</v>
      </c>
      <c r="J54" s="204">
        <v>0</v>
      </c>
      <c r="K54" s="226"/>
    </row>
    <row r="55" spans="1:11" ht="15" customHeight="1">
      <c r="A55" s="203"/>
      <c r="B55" s="203"/>
      <c r="C55" s="2">
        <v>2020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204">
        <v>0</v>
      </c>
      <c r="J55" s="204">
        <v>0</v>
      </c>
      <c r="K55" s="226"/>
    </row>
    <row r="56" spans="1:11" ht="8.15" customHeight="1">
      <c r="A56" s="203"/>
      <c r="B56" s="203"/>
      <c r="C56" s="2"/>
      <c r="D56" s="204"/>
      <c r="E56" s="204"/>
      <c r="F56" s="204"/>
      <c r="G56" s="204"/>
      <c r="H56" s="204"/>
      <c r="I56" s="204"/>
      <c r="J56" s="204"/>
      <c r="K56" s="226"/>
    </row>
    <row r="57" spans="1:11" ht="15" customHeight="1">
      <c r="A57" s="203" t="s">
        <v>310</v>
      </c>
      <c r="B57" s="203"/>
      <c r="C57" s="2">
        <v>2018</v>
      </c>
      <c r="D57" s="204">
        <v>0</v>
      </c>
      <c r="E57" s="204">
        <v>0</v>
      </c>
      <c r="F57" s="204">
        <v>0</v>
      </c>
      <c r="G57" s="204">
        <v>0</v>
      </c>
      <c r="H57" s="204">
        <v>0</v>
      </c>
      <c r="I57" s="204">
        <v>1</v>
      </c>
      <c r="J57" s="204">
        <v>1</v>
      </c>
      <c r="K57" s="232"/>
    </row>
    <row r="58" spans="1:11" ht="15" customHeight="1">
      <c r="A58" s="203"/>
      <c r="B58" s="203"/>
      <c r="C58" s="2">
        <v>2019</v>
      </c>
      <c r="D58" s="204">
        <v>0</v>
      </c>
      <c r="E58" s="204">
        <v>0</v>
      </c>
      <c r="F58" s="204">
        <v>0</v>
      </c>
      <c r="G58" s="204">
        <v>0</v>
      </c>
      <c r="H58" s="204">
        <v>1</v>
      </c>
      <c r="I58" s="204">
        <v>0</v>
      </c>
      <c r="J58" s="204">
        <v>2</v>
      </c>
      <c r="K58" s="232"/>
    </row>
    <row r="59" spans="1:11" ht="15" customHeight="1">
      <c r="A59" s="203"/>
      <c r="B59" s="203"/>
      <c r="C59" s="2">
        <v>2020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2</v>
      </c>
      <c r="J59" s="204">
        <v>0</v>
      </c>
      <c r="K59" s="232"/>
    </row>
    <row r="60" spans="1:11" s="210" customFormat="1" ht="8.15" customHeight="1">
      <c r="A60" s="203"/>
      <c r="B60" s="203"/>
      <c r="C60" s="2"/>
      <c r="D60" s="204"/>
      <c r="E60" s="204"/>
      <c r="F60" s="204"/>
      <c r="G60" s="204"/>
      <c r="H60" s="204"/>
      <c r="I60" s="204"/>
      <c r="J60" s="204"/>
      <c r="K60" s="232"/>
    </row>
    <row r="61" spans="1:11" s="210" customFormat="1" ht="15" customHeight="1">
      <c r="A61" s="203" t="s">
        <v>311</v>
      </c>
      <c r="B61" s="203"/>
      <c r="C61" s="2">
        <v>2018</v>
      </c>
      <c r="D61" s="204">
        <v>0</v>
      </c>
      <c r="E61" s="204">
        <v>0</v>
      </c>
      <c r="F61" s="204">
        <v>0</v>
      </c>
      <c r="G61" s="204">
        <v>0</v>
      </c>
      <c r="H61" s="204">
        <v>0</v>
      </c>
      <c r="I61" s="204">
        <v>0</v>
      </c>
      <c r="J61" s="204">
        <v>1</v>
      </c>
      <c r="K61" s="226"/>
    </row>
    <row r="62" spans="1:11" s="210" customFormat="1" ht="15" customHeight="1">
      <c r="A62" s="203"/>
      <c r="B62" s="203"/>
      <c r="C62" s="41">
        <v>2019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204">
        <v>0</v>
      </c>
      <c r="J62" s="204">
        <v>1</v>
      </c>
      <c r="K62" s="226"/>
    </row>
    <row r="63" spans="1:11" s="210" customFormat="1" ht="15" customHeight="1">
      <c r="A63" s="203"/>
      <c r="B63" s="203"/>
      <c r="C63" s="41">
        <v>2020</v>
      </c>
      <c r="D63" s="76">
        <v>1</v>
      </c>
      <c r="E63" s="76">
        <v>0</v>
      </c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226"/>
    </row>
    <row r="64" spans="1:11" s="210" customFormat="1" ht="8.15" customHeight="1">
      <c r="A64" s="211"/>
      <c r="B64" s="211"/>
      <c r="C64" s="207"/>
      <c r="D64" s="76"/>
      <c r="E64" s="76"/>
      <c r="F64" s="76"/>
      <c r="G64" s="76"/>
      <c r="H64" s="76"/>
      <c r="I64" s="76"/>
      <c r="J64" s="76"/>
    </row>
    <row r="65" spans="1:11" s="210" customFormat="1" ht="15" customHeight="1">
      <c r="A65" s="203" t="s">
        <v>312</v>
      </c>
      <c r="B65" s="203"/>
      <c r="C65" s="41">
        <v>2018</v>
      </c>
      <c r="D65" s="204">
        <v>0</v>
      </c>
      <c r="E65" s="204">
        <v>0</v>
      </c>
      <c r="F65" s="204">
        <v>0</v>
      </c>
      <c r="G65" s="76">
        <v>0</v>
      </c>
      <c r="H65" s="76">
        <v>0</v>
      </c>
      <c r="I65" s="76">
        <v>0</v>
      </c>
      <c r="J65" s="76">
        <v>1</v>
      </c>
      <c r="K65" s="225"/>
    </row>
    <row r="66" spans="1:11" s="210" customFormat="1" ht="15" customHeight="1">
      <c r="A66" s="203"/>
      <c r="B66" s="203"/>
      <c r="C66" s="2">
        <v>2019</v>
      </c>
      <c r="D66" s="204">
        <v>0</v>
      </c>
      <c r="E66" s="204">
        <v>0</v>
      </c>
      <c r="F66" s="204">
        <v>0</v>
      </c>
      <c r="G66" s="76">
        <v>0</v>
      </c>
      <c r="H66" s="76">
        <v>0</v>
      </c>
      <c r="I66" s="76">
        <v>0</v>
      </c>
      <c r="J66" s="224">
        <v>0</v>
      </c>
      <c r="K66" s="225"/>
    </row>
    <row r="67" spans="1:11" s="210" customFormat="1" ht="15" customHeight="1">
      <c r="A67" s="203"/>
      <c r="B67" s="203"/>
      <c r="C67" s="2">
        <v>2020</v>
      </c>
      <c r="D67" s="204">
        <v>0</v>
      </c>
      <c r="E67" s="204">
        <v>0</v>
      </c>
      <c r="F67" s="204">
        <v>0</v>
      </c>
      <c r="G67" s="76">
        <v>0</v>
      </c>
      <c r="H67" s="76">
        <v>0</v>
      </c>
      <c r="I67" s="76">
        <v>0</v>
      </c>
      <c r="J67" s="76">
        <v>0</v>
      </c>
      <c r="K67" s="225"/>
    </row>
    <row r="68" spans="1:11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1" s="210" customFormat="1" ht="15" customHeight="1">
      <c r="C69" s="233"/>
      <c r="H69" s="211"/>
      <c r="I69" s="211"/>
      <c r="J69" s="211"/>
      <c r="K69" s="17" t="s">
        <v>9</v>
      </c>
    </row>
    <row r="70" spans="1:11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8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2" style="195" customWidth="1"/>
    <col min="3" max="3" width="19.453125" style="196" customWidth="1"/>
    <col min="4" max="4" width="12.7265625" style="195" customWidth="1"/>
    <col min="5" max="5" width="16.54296875" style="195" customWidth="1"/>
    <col min="6" max="6" width="17.1796875" style="195" customWidth="1"/>
    <col min="7" max="7" width="18.6328125" style="195" customWidth="1"/>
    <col min="8" max="8" width="16.08984375" style="195" customWidth="1"/>
    <col min="9" max="9" width="12.7265625" style="195" customWidth="1"/>
    <col min="10" max="10" width="14.1796875" style="195" customWidth="1"/>
    <col min="11" max="11" width="8.984375E-2" style="195" customWidth="1"/>
    <col min="12" max="12" width="0.81640625" style="195" hidden="1" customWidth="1"/>
    <col min="13" max="16384" width="8.453125" style="195"/>
  </cols>
  <sheetData>
    <row r="1" spans="1:11" ht="8.15" customHeight="1"/>
    <row r="2" spans="1:11" ht="16.5" customHeight="1">
      <c r="A2" s="310" t="s">
        <v>411</v>
      </c>
      <c r="B2" s="197"/>
      <c r="C2" s="198"/>
    </row>
    <row r="3" spans="1:11" ht="16.5" customHeight="1">
      <c r="A3" s="500" t="s">
        <v>412</v>
      </c>
      <c r="B3" s="199"/>
      <c r="C3" s="200"/>
    </row>
    <row r="4" spans="1:11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1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1" s="201" customFormat="1" ht="15" customHeight="1">
      <c r="A6" s="336" t="s">
        <v>8</v>
      </c>
      <c r="B6" s="345"/>
      <c r="C6" s="346" t="s">
        <v>3</v>
      </c>
      <c r="D6" s="347" t="s">
        <v>175</v>
      </c>
      <c r="E6" s="347" t="s">
        <v>190</v>
      </c>
      <c r="F6" s="347" t="s">
        <v>190</v>
      </c>
      <c r="G6" s="347" t="s">
        <v>191</v>
      </c>
      <c r="H6" s="347" t="s">
        <v>192</v>
      </c>
      <c r="I6" s="347" t="s">
        <v>127</v>
      </c>
      <c r="J6" s="347" t="s">
        <v>208</v>
      </c>
      <c r="K6" s="434"/>
    </row>
    <row r="7" spans="1:11" s="201" customFormat="1" ht="15" customHeight="1">
      <c r="A7" s="339" t="s">
        <v>4</v>
      </c>
      <c r="B7" s="348"/>
      <c r="C7" s="349" t="s">
        <v>5</v>
      </c>
      <c r="D7" s="347" t="s">
        <v>193</v>
      </c>
      <c r="E7" s="347" t="s">
        <v>291</v>
      </c>
      <c r="F7" s="347" t="s">
        <v>292</v>
      </c>
      <c r="G7" s="347" t="s">
        <v>293</v>
      </c>
      <c r="H7" s="347" t="s">
        <v>195</v>
      </c>
      <c r="I7" s="347" t="s">
        <v>196</v>
      </c>
      <c r="J7" s="350" t="s">
        <v>82</v>
      </c>
      <c r="K7" s="435"/>
    </row>
    <row r="8" spans="1:11" s="201" customFormat="1" ht="15" customHeight="1">
      <c r="A8" s="351"/>
      <c r="B8" s="351"/>
      <c r="C8" s="352"/>
      <c r="D8" s="350" t="s">
        <v>197</v>
      </c>
      <c r="E8" s="350" t="s">
        <v>357</v>
      </c>
      <c r="F8" s="350" t="s">
        <v>184</v>
      </c>
      <c r="G8" s="350" t="s">
        <v>199</v>
      </c>
      <c r="H8" s="347" t="s">
        <v>198</v>
      </c>
      <c r="I8" s="350" t="s">
        <v>118</v>
      </c>
      <c r="J8" s="350"/>
      <c r="K8" s="436"/>
    </row>
    <row r="9" spans="1:11" s="201" customFormat="1" ht="15" customHeight="1">
      <c r="A9" s="351"/>
      <c r="B9" s="351"/>
      <c r="C9" s="352"/>
      <c r="D9" s="350" t="s">
        <v>185</v>
      </c>
      <c r="E9" s="350" t="s">
        <v>201</v>
      </c>
      <c r="F9" s="350" t="s">
        <v>201</v>
      </c>
      <c r="G9" s="350" t="s">
        <v>202</v>
      </c>
      <c r="H9" s="350" t="s">
        <v>200</v>
      </c>
      <c r="I9" s="350" t="s">
        <v>151</v>
      </c>
      <c r="J9" s="350"/>
      <c r="K9" s="436"/>
    </row>
    <row r="10" spans="1:11" s="201" customFormat="1" ht="15" customHeight="1">
      <c r="A10" s="351"/>
      <c r="B10" s="351"/>
      <c r="C10" s="352"/>
      <c r="D10" s="350"/>
      <c r="E10" s="350" t="s">
        <v>204</v>
      </c>
      <c r="F10" s="350" t="s">
        <v>204</v>
      </c>
      <c r="G10" s="350" t="s">
        <v>194</v>
      </c>
      <c r="H10" s="350" t="s">
        <v>203</v>
      </c>
      <c r="I10" s="350"/>
      <c r="J10" s="350"/>
      <c r="K10" s="436"/>
    </row>
    <row r="11" spans="1:11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1"/>
      <c r="K11" s="433"/>
    </row>
    <row r="12" spans="1:11" ht="8.15" customHeight="1">
      <c r="A12" s="203"/>
      <c r="B12" s="203"/>
      <c r="C12" s="2"/>
      <c r="D12" s="204"/>
      <c r="E12" s="204"/>
      <c r="F12" s="204"/>
      <c r="G12" s="76"/>
      <c r="H12" s="76"/>
      <c r="I12" s="76"/>
      <c r="J12" s="224"/>
      <c r="K12" s="443"/>
    </row>
    <row r="13" spans="1:11" ht="15" customHeight="1">
      <c r="A13" s="203" t="s">
        <v>313</v>
      </c>
      <c r="B13" s="203"/>
      <c r="C13" s="2">
        <v>2018</v>
      </c>
      <c r="D13" s="204">
        <v>0</v>
      </c>
      <c r="E13" s="204">
        <v>0</v>
      </c>
      <c r="F13" s="204">
        <v>0</v>
      </c>
      <c r="G13" s="76">
        <v>0</v>
      </c>
      <c r="H13" s="76">
        <v>0</v>
      </c>
      <c r="I13" s="76">
        <v>1</v>
      </c>
      <c r="J13" s="224">
        <v>1</v>
      </c>
      <c r="K13" s="226"/>
    </row>
    <row r="14" spans="1:11" ht="15" customHeight="1">
      <c r="A14" s="203"/>
      <c r="B14" s="203"/>
      <c r="C14" s="2">
        <v>2019</v>
      </c>
      <c r="D14" s="204">
        <v>1</v>
      </c>
      <c r="E14" s="204">
        <v>0</v>
      </c>
      <c r="F14" s="204">
        <v>0</v>
      </c>
      <c r="G14" s="76">
        <v>0</v>
      </c>
      <c r="H14" s="76">
        <v>0</v>
      </c>
      <c r="I14" s="76">
        <v>0</v>
      </c>
      <c r="J14" s="224">
        <v>0</v>
      </c>
      <c r="K14" s="226"/>
    </row>
    <row r="15" spans="1:11" ht="15" customHeight="1">
      <c r="A15" s="203"/>
      <c r="B15" s="203"/>
      <c r="C15" s="2">
        <v>2020</v>
      </c>
      <c r="D15" s="204">
        <v>0</v>
      </c>
      <c r="E15" s="204">
        <v>0</v>
      </c>
      <c r="F15" s="204">
        <v>0</v>
      </c>
      <c r="G15" s="76">
        <v>0</v>
      </c>
      <c r="H15" s="76">
        <v>0</v>
      </c>
      <c r="I15" s="76">
        <v>0</v>
      </c>
      <c r="J15" s="76">
        <v>0</v>
      </c>
      <c r="K15" s="226"/>
    </row>
    <row r="16" spans="1:11" ht="8.15" customHeight="1">
      <c r="A16" s="203"/>
      <c r="B16" s="203"/>
      <c r="C16" s="2"/>
      <c r="D16" s="204"/>
      <c r="E16" s="204"/>
      <c r="F16" s="204"/>
      <c r="G16" s="74"/>
      <c r="H16" s="74"/>
      <c r="I16" s="74"/>
      <c r="J16" s="227"/>
      <c r="K16" s="226"/>
    </row>
    <row r="17" spans="1:11" ht="15" customHeight="1">
      <c r="A17" s="203" t="s">
        <v>314</v>
      </c>
      <c r="B17" s="203"/>
      <c r="C17" s="2">
        <v>2018</v>
      </c>
      <c r="D17" s="204">
        <v>0</v>
      </c>
      <c r="E17" s="204">
        <v>0</v>
      </c>
      <c r="F17" s="204">
        <v>0</v>
      </c>
      <c r="G17" s="74">
        <v>0</v>
      </c>
      <c r="H17" s="74">
        <v>0</v>
      </c>
      <c r="I17" s="74">
        <v>0</v>
      </c>
      <c r="J17" s="227">
        <v>0</v>
      </c>
      <c r="K17" s="226"/>
    </row>
    <row r="18" spans="1:11" ht="15" customHeight="1">
      <c r="A18" s="203"/>
      <c r="B18" s="203"/>
      <c r="C18" s="2">
        <v>2019</v>
      </c>
      <c r="D18" s="204">
        <v>0</v>
      </c>
      <c r="E18" s="204">
        <v>0</v>
      </c>
      <c r="F18" s="204">
        <v>0</v>
      </c>
      <c r="G18" s="74">
        <v>0</v>
      </c>
      <c r="H18" s="74">
        <v>0</v>
      </c>
      <c r="I18" s="74">
        <v>0</v>
      </c>
      <c r="J18" s="227">
        <v>0</v>
      </c>
      <c r="K18" s="226"/>
    </row>
    <row r="19" spans="1:11" ht="15" customHeight="1">
      <c r="A19" s="203"/>
      <c r="B19" s="203"/>
      <c r="C19" s="2">
        <v>2020</v>
      </c>
      <c r="D19" s="204">
        <v>0</v>
      </c>
      <c r="E19" s="204">
        <v>0</v>
      </c>
      <c r="F19" s="204">
        <v>0</v>
      </c>
      <c r="G19" s="74">
        <v>0</v>
      </c>
      <c r="H19" s="74">
        <v>0</v>
      </c>
      <c r="I19" s="74">
        <v>0</v>
      </c>
      <c r="J19" s="74">
        <v>0</v>
      </c>
      <c r="K19" s="226"/>
    </row>
    <row r="20" spans="1:11" ht="8.15" customHeight="1">
      <c r="A20" s="203"/>
      <c r="B20" s="203"/>
      <c r="C20" s="2"/>
      <c r="D20" s="204"/>
      <c r="E20" s="204"/>
      <c r="F20" s="204"/>
      <c r="G20" s="76"/>
      <c r="H20" s="76"/>
      <c r="I20" s="76"/>
      <c r="J20" s="224"/>
      <c r="K20" s="226"/>
    </row>
    <row r="21" spans="1:11" ht="15" customHeight="1">
      <c r="A21" s="203" t="s">
        <v>315</v>
      </c>
      <c r="B21" s="203"/>
      <c r="C21" s="2">
        <v>2018</v>
      </c>
      <c r="D21" s="204">
        <v>0</v>
      </c>
      <c r="E21" s="204">
        <v>0</v>
      </c>
      <c r="F21" s="204">
        <v>0</v>
      </c>
      <c r="G21" s="76">
        <v>0</v>
      </c>
      <c r="H21" s="224">
        <v>0</v>
      </c>
      <c r="I21" s="224">
        <v>0</v>
      </c>
      <c r="J21" s="224">
        <v>0</v>
      </c>
      <c r="K21" s="226"/>
    </row>
    <row r="22" spans="1:11" ht="15" customHeight="1">
      <c r="A22" s="203"/>
      <c r="B22" s="203"/>
      <c r="C22" s="2">
        <v>2019</v>
      </c>
      <c r="D22" s="204">
        <v>0</v>
      </c>
      <c r="E22" s="204">
        <v>0</v>
      </c>
      <c r="F22" s="204">
        <v>0</v>
      </c>
      <c r="G22" s="76">
        <v>0</v>
      </c>
      <c r="H22" s="76">
        <v>0</v>
      </c>
      <c r="I22" s="76">
        <v>0</v>
      </c>
      <c r="J22" s="224">
        <v>0</v>
      </c>
      <c r="K22" s="226"/>
    </row>
    <row r="23" spans="1:11" ht="15" customHeight="1">
      <c r="A23" s="203"/>
      <c r="B23" s="203"/>
      <c r="C23" s="2">
        <v>2020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1</v>
      </c>
      <c r="K23" s="226"/>
    </row>
    <row r="24" spans="1:11" ht="8.15" customHeight="1">
      <c r="A24" s="228"/>
      <c r="B24" s="229"/>
      <c r="C24" s="2"/>
      <c r="D24" s="204"/>
      <c r="E24" s="204"/>
      <c r="F24" s="204"/>
      <c r="G24" s="227"/>
      <c r="H24" s="74"/>
      <c r="I24" s="74"/>
      <c r="J24" s="227"/>
      <c r="K24" s="226"/>
    </row>
    <row r="25" spans="1:11" ht="15" customHeight="1">
      <c r="A25" s="203" t="s">
        <v>316</v>
      </c>
      <c r="B25" s="203"/>
      <c r="C25" s="2">
        <v>2018</v>
      </c>
      <c r="D25" s="204">
        <v>0</v>
      </c>
      <c r="E25" s="204">
        <v>0</v>
      </c>
      <c r="F25" s="204">
        <v>0</v>
      </c>
      <c r="G25" s="74">
        <v>0</v>
      </c>
      <c r="H25" s="74">
        <v>0</v>
      </c>
      <c r="I25" s="74">
        <v>0</v>
      </c>
      <c r="J25" s="227">
        <v>0</v>
      </c>
      <c r="K25" s="226"/>
    </row>
    <row r="26" spans="1:11" ht="15" customHeight="1">
      <c r="A26" s="203"/>
      <c r="B26" s="203"/>
      <c r="C26" s="2">
        <v>2019</v>
      </c>
      <c r="D26" s="204">
        <v>0</v>
      </c>
      <c r="E26" s="204">
        <v>0</v>
      </c>
      <c r="F26" s="204">
        <v>0</v>
      </c>
      <c r="G26" s="74">
        <v>0</v>
      </c>
      <c r="H26" s="74">
        <v>0</v>
      </c>
      <c r="I26" s="74">
        <v>0</v>
      </c>
      <c r="J26" s="227">
        <v>0</v>
      </c>
      <c r="K26" s="226"/>
    </row>
    <row r="27" spans="1:11" ht="15" customHeight="1">
      <c r="A27" s="203"/>
      <c r="B27" s="203"/>
      <c r="C27" s="2">
        <v>2020</v>
      </c>
      <c r="D27" s="204">
        <v>0</v>
      </c>
      <c r="E27" s="204">
        <v>0</v>
      </c>
      <c r="F27" s="204">
        <v>0</v>
      </c>
      <c r="G27" s="74">
        <v>0</v>
      </c>
      <c r="H27" s="74">
        <v>0</v>
      </c>
      <c r="I27" s="74">
        <v>0</v>
      </c>
      <c r="J27" s="74">
        <v>0</v>
      </c>
      <c r="K27" s="226"/>
    </row>
    <row r="28" spans="1:11" ht="8.15" customHeight="1">
      <c r="A28" s="206"/>
      <c r="B28" s="206"/>
      <c r="C28" s="2"/>
      <c r="D28" s="204"/>
      <c r="E28" s="204"/>
      <c r="F28" s="204"/>
      <c r="G28" s="224"/>
      <c r="H28" s="76"/>
      <c r="I28" s="76"/>
      <c r="J28" s="224"/>
      <c r="K28" s="226"/>
    </row>
    <row r="29" spans="1:11" ht="15" customHeight="1">
      <c r="A29" s="203" t="s">
        <v>317</v>
      </c>
      <c r="B29" s="203"/>
      <c r="C29" s="2">
        <v>2018</v>
      </c>
      <c r="D29" s="204">
        <v>1</v>
      </c>
      <c r="E29" s="204">
        <v>0</v>
      </c>
      <c r="F29" s="204">
        <v>0</v>
      </c>
      <c r="G29" s="76">
        <v>0</v>
      </c>
      <c r="H29" s="224">
        <v>0</v>
      </c>
      <c r="I29" s="224">
        <v>0</v>
      </c>
      <c r="J29" s="224">
        <v>0</v>
      </c>
      <c r="K29" s="226"/>
    </row>
    <row r="30" spans="1:11" ht="15" customHeight="1">
      <c r="A30" s="203"/>
      <c r="B30" s="203"/>
      <c r="C30" s="2">
        <v>2019</v>
      </c>
      <c r="D30" s="204">
        <v>0</v>
      </c>
      <c r="E30" s="204">
        <v>0</v>
      </c>
      <c r="F30" s="204">
        <v>0</v>
      </c>
      <c r="G30" s="224">
        <v>0</v>
      </c>
      <c r="H30" s="76">
        <v>0</v>
      </c>
      <c r="I30" s="76">
        <v>1</v>
      </c>
      <c r="J30" s="224">
        <v>0</v>
      </c>
      <c r="K30" s="226"/>
    </row>
    <row r="31" spans="1:11" ht="15" customHeight="1">
      <c r="A31" s="203"/>
      <c r="B31" s="203"/>
      <c r="C31" s="2">
        <v>2020</v>
      </c>
      <c r="D31" s="204">
        <v>0</v>
      </c>
      <c r="E31" s="204">
        <v>0</v>
      </c>
      <c r="F31" s="204">
        <v>0</v>
      </c>
      <c r="G31" s="76">
        <v>0</v>
      </c>
      <c r="H31" s="76">
        <v>0</v>
      </c>
      <c r="I31" s="76">
        <v>0</v>
      </c>
      <c r="J31" s="76">
        <v>0</v>
      </c>
      <c r="K31" s="226"/>
    </row>
    <row r="32" spans="1:11" ht="8.15" customHeight="1">
      <c r="A32" s="203"/>
      <c r="B32" s="203"/>
      <c r="C32" s="2"/>
      <c r="D32" s="204"/>
      <c r="E32" s="204"/>
      <c r="F32" s="204"/>
      <c r="G32" s="74"/>
      <c r="H32" s="230"/>
      <c r="I32" s="230"/>
      <c r="J32" s="227"/>
      <c r="K32" s="226"/>
    </row>
    <row r="33" spans="1:11" ht="15" customHeight="1">
      <c r="A33" s="203" t="s">
        <v>318</v>
      </c>
      <c r="B33" s="203"/>
      <c r="C33" s="2">
        <v>2018</v>
      </c>
      <c r="D33" s="204">
        <v>0</v>
      </c>
      <c r="E33" s="204">
        <v>0</v>
      </c>
      <c r="F33" s="204">
        <v>0</v>
      </c>
      <c r="G33" s="74">
        <v>0</v>
      </c>
      <c r="H33" s="230">
        <v>0</v>
      </c>
      <c r="I33" s="230">
        <v>0</v>
      </c>
      <c r="J33" s="227">
        <v>0</v>
      </c>
      <c r="K33" s="226"/>
    </row>
    <row r="34" spans="1:11" ht="15" customHeight="1">
      <c r="A34" s="203"/>
      <c r="B34" s="203"/>
      <c r="C34" s="2">
        <v>2019</v>
      </c>
      <c r="D34" s="204">
        <v>0</v>
      </c>
      <c r="E34" s="204">
        <v>0</v>
      </c>
      <c r="F34" s="204">
        <v>0</v>
      </c>
      <c r="G34" s="74">
        <v>0</v>
      </c>
      <c r="H34" s="231">
        <v>0</v>
      </c>
      <c r="I34" s="231">
        <v>0</v>
      </c>
      <c r="J34" s="227">
        <v>0</v>
      </c>
      <c r="K34" s="226"/>
    </row>
    <row r="35" spans="1:11" ht="15" customHeight="1">
      <c r="A35" s="203"/>
      <c r="B35" s="203"/>
      <c r="C35" s="2">
        <v>2020</v>
      </c>
      <c r="D35" s="204">
        <v>0</v>
      </c>
      <c r="E35" s="204">
        <v>0</v>
      </c>
      <c r="F35" s="204">
        <v>0</v>
      </c>
      <c r="G35" s="74">
        <v>0</v>
      </c>
      <c r="H35" s="231">
        <v>0</v>
      </c>
      <c r="I35" s="231">
        <v>0</v>
      </c>
      <c r="J35" s="74">
        <v>2</v>
      </c>
      <c r="K35" s="226"/>
    </row>
    <row r="36" spans="1:11" ht="8.15" customHeight="1">
      <c r="A36" s="203"/>
      <c r="B36" s="203"/>
      <c r="C36" s="2"/>
      <c r="D36" s="204"/>
      <c r="E36" s="204"/>
      <c r="F36" s="204"/>
      <c r="G36" s="76"/>
      <c r="H36" s="76"/>
      <c r="I36" s="76"/>
      <c r="J36" s="224"/>
      <c r="K36" s="226"/>
    </row>
    <row r="37" spans="1:11" ht="15" customHeight="1">
      <c r="A37" s="203" t="s">
        <v>319</v>
      </c>
      <c r="B37" s="203"/>
      <c r="C37" s="2">
        <v>2018</v>
      </c>
      <c r="D37" s="204">
        <v>0</v>
      </c>
      <c r="E37" s="204">
        <v>2</v>
      </c>
      <c r="F37" s="204">
        <v>0</v>
      </c>
      <c r="G37" s="76">
        <v>0</v>
      </c>
      <c r="H37" s="76">
        <v>0</v>
      </c>
      <c r="I37" s="76">
        <v>0</v>
      </c>
      <c r="J37" s="224">
        <v>0</v>
      </c>
      <c r="K37" s="226"/>
    </row>
    <row r="38" spans="1:11" ht="15" customHeight="1">
      <c r="A38" s="203"/>
      <c r="B38" s="203"/>
      <c r="C38" s="2">
        <v>2019</v>
      </c>
      <c r="D38" s="204">
        <v>0</v>
      </c>
      <c r="E38" s="204">
        <v>0</v>
      </c>
      <c r="F38" s="204">
        <v>0</v>
      </c>
      <c r="G38" s="76">
        <v>0</v>
      </c>
      <c r="H38" s="76">
        <v>0</v>
      </c>
      <c r="I38" s="76">
        <v>0</v>
      </c>
      <c r="J38" s="224">
        <v>0</v>
      </c>
      <c r="K38" s="226"/>
    </row>
    <row r="39" spans="1:11" ht="15" customHeight="1">
      <c r="A39" s="203"/>
      <c r="B39" s="203"/>
      <c r="C39" s="2">
        <v>2020</v>
      </c>
      <c r="D39" s="204">
        <v>0</v>
      </c>
      <c r="E39" s="204">
        <v>0</v>
      </c>
      <c r="F39" s="204">
        <v>0</v>
      </c>
      <c r="G39" s="76">
        <v>0</v>
      </c>
      <c r="H39" s="76">
        <v>0</v>
      </c>
      <c r="I39" s="76">
        <v>0</v>
      </c>
      <c r="J39" s="76">
        <v>0</v>
      </c>
      <c r="K39" s="226"/>
    </row>
    <row r="40" spans="1:11" ht="8.15" customHeight="1">
      <c r="A40" s="203"/>
      <c r="B40" s="203"/>
      <c r="C40" s="2"/>
      <c r="D40" s="204"/>
      <c r="E40" s="204"/>
      <c r="F40" s="204"/>
      <c r="G40" s="227"/>
      <c r="H40" s="230"/>
      <c r="I40" s="230"/>
      <c r="J40" s="227"/>
      <c r="K40" s="226"/>
    </row>
    <row r="41" spans="1:11" ht="15" customHeight="1">
      <c r="A41" s="203" t="s">
        <v>320</v>
      </c>
      <c r="B41" s="203"/>
      <c r="C41" s="2">
        <v>2018</v>
      </c>
      <c r="D41" s="204">
        <v>1</v>
      </c>
      <c r="E41" s="204">
        <v>0</v>
      </c>
      <c r="F41" s="204">
        <v>0</v>
      </c>
      <c r="G41" s="74">
        <v>0</v>
      </c>
      <c r="H41" s="231">
        <v>0</v>
      </c>
      <c r="I41" s="231">
        <v>1</v>
      </c>
      <c r="J41" s="227">
        <v>2</v>
      </c>
      <c r="K41" s="232"/>
    </row>
    <row r="42" spans="1:11" ht="15" customHeight="1">
      <c r="A42" s="203"/>
      <c r="B42" s="203"/>
      <c r="C42" s="2">
        <v>2019</v>
      </c>
      <c r="D42" s="204">
        <v>2</v>
      </c>
      <c r="E42" s="204">
        <v>0</v>
      </c>
      <c r="F42" s="204">
        <v>0</v>
      </c>
      <c r="G42" s="74">
        <v>0</v>
      </c>
      <c r="H42" s="231">
        <v>0</v>
      </c>
      <c r="I42" s="231">
        <v>0</v>
      </c>
      <c r="J42" s="227">
        <v>0</v>
      </c>
      <c r="K42" s="232"/>
    </row>
    <row r="43" spans="1:11" ht="15" customHeight="1">
      <c r="A43" s="203"/>
      <c r="B43" s="203"/>
      <c r="C43" s="2">
        <v>2020</v>
      </c>
      <c r="D43" s="204">
        <v>1</v>
      </c>
      <c r="E43" s="204">
        <v>0</v>
      </c>
      <c r="F43" s="204">
        <v>0</v>
      </c>
      <c r="G43" s="74">
        <v>0</v>
      </c>
      <c r="H43" s="231">
        <v>0</v>
      </c>
      <c r="I43" s="231">
        <v>0</v>
      </c>
      <c r="J43" s="74">
        <v>0</v>
      </c>
      <c r="K43" s="232"/>
    </row>
    <row r="44" spans="1:11" ht="8.15" customHeight="1">
      <c r="A44" s="203"/>
      <c r="B44" s="203"/>
      <c r="C44" s="2"/>
      <c r="D44" s="204"/>
      <c r="E44" s="204"/>
      <c r="F44" s="204"/>
      <c r="G44" s="76"/>
      <c r="H44" s="76"/>
      <c r="I44" s="76"/>
      <c r="J44" s="224"/>
      <c r="K44" s="232"/>
    </row>
    <row r="45" spans="1:11" ht="15" customHeight="1">
      <c r="A45" s="203" t="s">
        <v>321</v>
      </c>
      <c r="B45" s="203"/>
      <c r="C45" s="2">
        <v>2018</v>
      </c>
      <c r="D45" s="204">
        <v>0</v>
      </c>
      <c r="E45" s="204">
        <v>0</v>
      </c>
      <c r="F45" s="204">
        <v>0</v>
      </c>
      <c r="G45" s="76">
        <v>0</v>
      </c>
      <c r="H45" s="76">
        <v>0</v>
      </c>
      <c r="I45" s="76">
        <v>0</v>
      </c>
      <c r="J45" s="224">
        <v>0</v>
      </c>
      <c r="K45" s="226"/>
    </row>
    <row r="46" spans="1:11" ht="15" customHeight="1">
      <c r="A46" s="203"/>
      <c r="B46" s="203"/>
      <c r="C46" s="2">
        <v>2019</v>
      </c>
      <c r="D46" s="204">
        <v>0</v>
      </c>
      <c r="E46" s="204">
        <v>0</v>
      </c>
      <c r="F46" s="204">
        <v>0</v>
      </c>
      <c r="G46" s="76">
        <v>0</v>
      </c>
      <c r="H46" s="76">
        <v>0</v>
      </c>
      <c r="I46" s="76">
        <v>0</v>
      </c>
      <c r="J46" s="224">
        <v>0</v>
      </c>
      <c r="K46" s="226"/>
    </row>
    <row r="47" spans="1:11" ht="15" customHeight="1">
      <c r="A47" s="203"/>
      <c r="B47" s="203"/>
      <c r="C47" s="2">
        <v>2020</v>
      </c>
      <c r="D47" s="204">
        <v>0</v>
      </c>
      <c r="E47" s="204">
        <v>0</v>
      </c>
      <c r="F47" s="204">
        <v>0</v>
      </c>
      <c r="G47" s="74">
        <v>0</v>
      </c>
      <c r="H47" s="231">
        <v>0</v>
      </c>
      <c r="I47" s="231">
        <v>0</v>
      </c>
      <c r="J47" s="74">
        <v>0</v>
      </c>
      <c r="K47" s="226"/>
    </row>
    <row r="48" spans="1:11" ht="8.15" customHeight="1">
      <c r="A48" s="203"/>
      <c r="B48" s="203"/>
      <c r="C48" s="2"/>
      <c r="D48" s="204"/>
      <c r="E48" s="204"/>
      <c r="F48" s="204"/>
      <c r="G48" s="76"/>
      <c r="H48" s="76"/>
      <c r="I48" s="76"/>
      <c r="J48" s="224"/>
      <c r="K48" s="232"/>
    </row>
    <row r="49" spans="1:11" ht="15" customHeight="1">
      <c r="A49" s="203" t="s">
        <v>322</v>
      </c>
      <c r="B49" s="203"/>
      <c r="C49" s="2">
        <v>2018</v>
      </c>
      <c r="D49" s="204">
        <v>0</v>
      </c>
      <c r="E49" s="204">
        <v>0</v>
      </c>
      <c r="F49" s="204">
        <v>0</v>
      </c>
      <c r="G49" s="224">
        <v>0</v>
      </c>
      <c r="H49" s="76">
        <v>0</v>
      </c>
      <c r="I49" s="76">
        <v>0</v>
      </c>
      <c r="J49" s="76">
        <v>0</v>
      </c>
      <c r="K49" s="226"/>
    </row>
    <row r="50" spans="1:11" ht="15" customHeight="1">
      <c r="A50" s="203"/>
      <c r="B50" s="203"/>
      <c r="C50" s="2">
        <v>2019</v>
      </c>
      <c r="D50" s="204">
        <v>0</v>
      </c>
      <c r="E50" s="204">
        <v>0</v>
      </c>
      <c r="F50" s="204">
        <v>0</v>
      </c>
      <c r="G50" s="76">
        <v>0</v>
      </c>
      <c r="H50" s="76">
        <v>0</v>
      </c>
      <c r="I50" s="76">
        <v>0</v>
      </c>
      <c r="J50" s="224">
        <v>0</v>
      </c>
      <c r="K50" s="226"/>
    </row>
    <row r="51" spans="1:11" ht="15" customHeight="1">
      <c r="A51" s="203"/>
      <c r="B51" s="203"/>
      <c r="C51" s="2">
        <v>2020</v>
      </c>
      <c r="D51" s="204">
        <v>0</v>
      </c>
      <c r="E51" s="204">
        <v>0</v>
      </c>
      <c r="F51" s="204">
        <v>0</v>
      </c>
      <c r="G51" s="76">
        <v>0</v>
      </c>
      <c r="H51" s="76">
        <v>0</v>
      </c>
      <c r="I51" s="76">
        <v>0</v>
      </c>
      <c r="J51" s="76">
        <v>0</v>
      </c>
      <c r="K51" s="226"/>
    </row>
    <row r="52" spans="1:11" ht="8.15" customHeight="1">
      <c r="A52" s="203"/>
      <c r="B52" s="203"/>
      <c r="C52" s="2"/>
      <c r="D52" s="204"/>
      <c r="E52" s="204"/>
      <c r="F52" s="204"/>
      <c r="G52" s="227"/>
      <c r="H52" s="230"/>
      <c r="I52" s="230"/>
      <c r="J52" s="227"/>
      <c r="K52" s="226"/>
    </row>
    <row r="53" spans="1:11" ht="15" customHeight="1">
      <c r="A53" s="203" t="s">
        <v>323</v>
      </c>
      <c r="B53" s="203"/>
      <c r="C53" s="2">
        <v>2018</v>
      </c>
      <c r="D53" s="204">
        <v>0</v>
      </c>
      <c r="E53" s="204">
        <v>0</v>
      </c>
      <c r="F53" s="204">
        <v>0</v>
      </c>
      <c r="G53" s="74">
        <v>0</v>
      </c>
      <c r="H53" s="231">
        <v>0</v>
      </c>
      <c r="I53" s="231">
        <v>0</v>
      </c>
      <c r="J53" s="227">
        <v>0</v>
      </c>
      <c r="K53" s="232"/>
    </row>
    <row r="54" spans="1:11" ht="15" customHeight="1">
      <c r="A54" s="203"/>
      <c r="B54" s="203"/>
      <c r="C54" s="2">
        <v>2019</v>
      </c>
      <c r="D54" s="204">
        <v>0</v>
      </c>
      <c r="E54" s="204">
        <v>0</v>
      </c>
      <c r="F54" s="204">
        <v>0</v>
      </c>
      <c r="G54" s="74">
        <v>0</v>
      </c>
      <c r="H54" s="231">
        <v>0</v>
      </c>
      <c r="I54" s="231">
        <v>0</v>
      </c>
      <c r="J54" s="227">
        <v>0</v>
      </c>
      <c r="K54" s="232"/>
    </row>
    <row r="55" spans="1:11" ht="15" customHeight="1">
      <c r="A55" s="203"/>
      <c r="B55" s="203"/>
      <c r="C55" s="2">
        <v>2020</v>
      </c>
      <c r="D55" s="204">
        <v>0</v>
      </c>
      <c r="E55" s="204">
        <v>0</v>
      </c>
      <c r="F55" s="204">
        <v>0</v>
      </c>
      <c r="G55" s="74">
        <v>0</v>
      </c>
      <c r="H55" s="231">
        <v>0</v>
      </c>
      <c r="I55" s="231">
        <v>0</v>
      </c>
      <c r="J55" s="74">
        <v>0</v>
      </c>
      <c r="K55" s="232"/>
    </row>
    <row r="56" spans="1:11" ht="8.15" customHeight="1">
      <c r="A56" s="203"/>
      <c r="B56" s="203"/>
      <c r="C56" s="2"/>
      <c r="D56" s="204"/>
      <c r="E56" s="204"/>
      <c r="F56" s="204"/>
      <c r="G56" s="76"/>
      <c r="H56" s="76"/>
      <c r="I56" s="76"/>
      <c r="J56" s="224"/>
      <c r="K56" s="232"/>
    </row>
    <row r="57" spans="1:11" ht="15" customHeight="1">
      <c r="A57" s="203" t="s">
        <v>324</v>
      </c>
      <c r="B57" s="203"/>
      <c r="C57" s="2">
        <v>2018</v>
      </c>
      <c r="D57" s="204">
        <v>0</v>
      </c>
      <c r="E57" s="204">
        <v>0</v>
      </c>
      <c r="F57" s="204">
        <v>0</v>
      </c>
      <c r="G57" s="76">
        <v>0</v>
      </c>
      <c r="H57" s="76">
        <v>0</v>
      </c>
      <c r="I57" s="76">
        <v>0</v>
      </c>
      <c r="J57" s="224">
        <v>2</v>
      </c>
      <c r="K57" s="226"/>
    </row>
    <row r="58" spans="1:11" ht="15" customHeight="1">
      <c r="A58" s="203"/>
      <c r="B58" s="203"/>
      <c r="C58" s="41">
        <v>2019</v>
      </c>
      <c r="D58" s="204">
        <v>0</v>
      </c>
      <c r="E58" s="204">
        <v>0</v>
      </c>
      <c r="F58" s="204">
        <v>0</v>
      </c>
      <c r="G58" s="76">
        <v>0</v>
      </c>
      <c r="H58" s="76">
        <v>0</v>
      </c>
      <c r="I58" s="76">
        <v>0</v>
      </c>
      <c r="J58" s="224">
        <v>0</v>
      </c>
      <c r="K58" s="226"/>
    </row>
    <row r="59" spans="1:11" ht="15" customHeight="1">
      <c r="A59" s="203"/>
      <c r="B59" s="203"/>
      <c r="C59" s="41">
        <v>2020</v>
      </c>
      <c r="D59" s="204">
        <v>0</v>
      </c>
      <c r="E59" s="204">
        <v>0</v>
      </c>
      <c r="F59" s="204">
        <v>0</v>
      </c>
      <c r="G59" s="74">
        <v>0</v>
      </c>
      <c r="H59" s="231">
        <v>0</v>
      </c>
      <c r="I59" s="231">
        <v>1</v>
      </c>
      <c r="J59" s="74">
        <v>2</v>
      </c>
      <c r="K59" s="226"/>
    </row>
    <row r="60" spans="1:11" s="210" customFormat="1" ht="8.15" customHeight="1">
      <c r="A60" s="203"/>
      <c r="B60" s="203"/>
      <c r="C60" s="207"/>
      <c r="D60" s="204"/>
      <c r="E60" s="204"/>
      <c r="F60" s="204"/>
      <c r="G60" s="76"/>
      <c r="H60" s="76"/>
      <c r="I60" s="76"/>
      <c r="J60" s="224"/>
      <c r="K60" s="232"/>
    </row>
    <row r="61" spans="1:11" s="210" customFormat="1" ht="15" customHeight="1">
      <c r="A61" s="203" t="s">
        <v>325</v>
      </c>
      <c r="B61" s="203"/>
      <c r="C61" s="41">
        <v>2018</v>
      </c>
      <c r="D61" s="204">
        <v>0</v>
      </c>
      <c r="E61" s="204">
        <v>0</v>
      </c>
      <c r="F61" s="204">
        <v>0</v>
      </c>
      <c r="G61" s="224">
        <v>0</v>
      </c>
      <c r="H61" s="76">
        <v>0</v>
      </c>
      <c r="I61" s="76">
        <v>0</v>
      </c>
      <c r="J61" s="76">
        <v>0</v>
      </c>
      <c r="K61" s="226"/>
    </row>
    <row r="62" spans="1:11" s="210" customFormat="1" ht="15" customHeight="1">
      <c r="A62" s="203"/>
      <c r="B62" s="203"/>
      <c r="C62" s="2">
        <v>2019</v>
      </c>
      <c r="D62" s="204">
        <v>0</v>
      </c>
      <c r="E62" s="204">
        <v>0</v>
      </c>
      <c r="F62" s="204">
        <v>0</v>
      </c>
      <c r="G62" s="76">
        <v>0</v>
      </c>
      <c r="H62" s="76">
        <v>0</v>
      </c>
      <c r="I62" s="76">
        <v>0</v>
      </c>
      <c r="J62" s="224">
        <v>0</v>
      </c>
      <c r="K62" s="226"/>
    </row>
    <row r="63" spans="1:11" s="210" customFormat="1" ht="15" customHeight="1">
      <c r="A63" s="203"/>
      <c r="B63" s="203"/>
      <c r="C63" s="2">
        <v>2020</v>
      </c>
      <c r="D63" s="204">
        <v>0</v>
      </c>
      <c r="E63" s="204">
        <v>0</v>
      </c>
      <c r="F63" s="204">
        <v>0</v>
      </c>
      <c r="G63" s="76">
        <v>0</v>
      </c>
      <c r="H63" s="76">
        <v>0</v>
      </c>
      <c r="I63" s="76">
        <v>1</v>
      </c>
      <c r="J63" s="224">
        <v>0</v>
      </c>
      <c r="K63" s="226"/>
    </row>
    <row r="64" spans="1:11" s="210" customFormat="1" ht="8.15" customHeight="1">
      <c r="A64" s="203"/>
      <c r="B64" s="203"/>
      <c r="C64" s="2"/>
      <c r="D64" s="204"/>
      <c r="E64" s="204"/>
      <c r="F64" s="204"/>
      <c r="G64" s="76"/>
      <c r="H64" s="76"/>
      <c r="I64" s="76"/>
      <c r="J64" s="224"/>
      <c r="K64" s="226"/>
    </row>
    <row r="65" spans="1:11" s="210" customFormat="1" ht="15" customHeight="1">
      <c r="A65" s="203" t="s">
        <v>326</v>
      </c>
      <c r="B65" s="203"/>
      <c r="C65" s="41">
        <v>2018</v>
      </c>
      <c r="D65" s="204">
        <v>1</v>
      </c>
      <c r="E65" s="204">
        <v>0</v>
      </c>
      <c r="F65" s="204">
        <v>0</v>
      </c>
      <c r="G65" s="76">
        <v>0</v>
      </c>
      <c r="H65" s="76">
        <v>0</v>
      </c>
      <c r="I65" s="76">
        <v>0</v>
      </c>
      <c r="J65" s="224">
        <v>0</v>
      </c>
      <c r="K65" s="226"/>
    </row>
    <row r="66" spans="1:11" s="210" customFormat="1" ht="15" customHeight="1">
      <c r="A66" s="203"/>
      <c r="B66" s="203"/>
      <c r="C66" s="2">
        <v>2019</v>
      </c>
      <c r="D66" s="204">
        <v>0</v>
      </c>
      <c r="E66" s="204">
        <v>0</v>
      </c>
      <c r="F66" s="204">
        <v>0</v>
      </c>
      <c r="G66" s="76">
        <v>0</v>
      </c>
      <c r="H66" s="76">
        <v>0</v>
      </c>
      <c r="I66" s="76">
        <v>0</v>
      </c>
      <c r="J66" s="224">
        <v>0</v>
      </c>
      <c r="K66" s="226"/>
    </row>
    <row r="67" spans="1:11" s="210" customFormat="1" ht="15" customHeight="1">
      <c r="A67" s="203"/>
      <c r="B67" s="203"/>
      <c r="C67" s="2">
        <v>2020</v>
      </c>
      <c r="D67" s="76">
        <v>1</v>
      </c>
      <c r="E67" s="76">
        <v>0</v>
      </c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226"/>
    </row>
    <row r="68" spans="1:11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1" s="210" customFormat="1" ht="15" customHeight="1">
      <c r="C69" s="233"/>
      <c r="H69" s="211"/>
      <c r="I69" s="211"/>
      <c r="J69" s="211"/>
      <c r="K69" s="17" t="s">
        <v>9</v>
      </c>
    </row>
    <row r="70" spans="1:11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7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showGridLines="0"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20.90625" style="195" customWidth="1"/>
    <col min="3" max="3" width="19" style="196" customWidth="1"/>
    <col min="4" max="4" width="13" style="195" customWidth="1"/>
    <col min="5" max="5" width="13.90625" style="195" customWidth="1"/>
    <col min="6" max="6" width="13.81640625" style="195" customWidth="1"/>
    <col min="7" max="7" width="14.54296875" style="195" customWidth="1"/>
    <col min="8" max="8" width="16.81640625" style="195" customWidth="1"/>
    <col min="9" max="9" width="17.453125" style="195" customWidth="1"/>
    <col min="10" max="10" width="19.54296875" style="195" customWidth="1"/>
    <col min="11" max="11" width="0.54296875" style="195" customWidth="1"/>
    <col min="12" max="12" width="1.36328125" style="195" hidden="1" customWidth="1"/>
    <col min="13" max="16384" width="8.453125" style="195"/>
  </cols>
  <sheetData>
    <row r="1" spans="1:18" ht="8.15" customHeight="1"/>
    <row r="2" spans="1:18" ht="16.5" customHeight="1">
      <c r="A2" s="310" t="s">
        <v>414</v>
      </c>
      <c r="B2" s="197"/>
      <c r="C2" s="198"/>
    </row>
    <row r="3" spans="1:18" ht="16.5" customHeight="1">
      <c r="A3" s="500" t="s">
        <v>415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16</v>
      </c>
      <c r="E6" s="347" t="s">
        <v>205</v>
      </c>
      <c r="F6" s="347" t="s">
        <v>84</v>
      </c>
      <c r="G6" s="347" t="s">
        <v>85</v>
      </c>
      <c r="H6" s="347" t="s">
        <v>86</v>
      </c>
      <c r="I6" s="347" t="s">
        <v>261</v>
      </c>
      <c r="J6" s="347" t="s">
        <v>262</v>
      </c>
      <c r="K6" s="434"/>
    </row>
    <row r="7" spans="1:18" s="201" customFormat="1" ht="15" customHeight="1">
      <c r="A7" s="339" t="s">
        <v>4</v>
      </c>
      <c r="B7" s="348"/>
      <c r="C7" s="349" t="s">
        <v>5</v>
      </c>
      <c r="D7" s="350" t="s">
        <v>19</v>
      </c>
      <c r="E7" s="350" t="s">
        <v>206</v>
      </c>
      <c r="F7" s="347" t="s">
        <v>88</v>
      </c>
      <c r="G7" s="347" t="s">
        <v>89</v>
      </c>
      <c r="H7" s="347" t="s">
        <v>90</v>
      </c>
      <c r="I7" s="347" t="s">
        <v>93</v>
      </c>
      <c r="J7" s="347" t="s">
        <v>263</v>
      </c>
      <c r="K7" s="435"/>
    </row>
    <row r="8" spans="1:18" s="201" customFormat="1" ht="15" customHeight="1">
      <c r="A8" s="351"/>
      <c r="B8" s="351"/>
      <c r="C8" s="352"/>
      <c r="D8" s="351"/>
      <c r="E8" s="350"/>
      <c r="F8" s="350" t="s">
        <v>91</v>
      </c>
      <c r="G8" s="350" t="s">
        <v>258</v>
      </c>
      <c r="H8" s="350" t="s">
        <v>92</v>
      </c>
      <c r="I8" s="350" t="s">
        <v>96</v>
      </c>
      <c r="J8" s="350" t="s">
        <v>207</v>
      </c>
      <c r="K8" s="436"/>
    </row>
    <row r="9" spans="1:18" s="201" customFormat="1" ht="15" customHeight="1">
      <c r="A9" s="351"/>
      <c r="B9" s="351"/>
      <c r="C9" s="352"/>
      <c r="D9" s="351"/>
      <c r="E9" s="350"/>
      <c r="F9" s="350" t="s">
        <v>94</v>
      </c>
      <c r="G9" s="350" t="s">
        <v>259</v>
      </c>
      <c r="H9" s="350" t="s">
        <v>95</v>
      </c>
      <c r="I9" s="350" t="s">
        <v>264</v>
      </c>
      <c r="J9" s="350" t="s">
        <v>98</v>
      </c>
      <c r="K9" s="436"/>
    </row>
    <row r="10" spans="1:18" s="201" customFormat="1" ht="15" customHeight="1">
      <c r="A10" s="351"/>
      <c r="B10" s="351"/>
      <c r="C10" s="352"/>
      <c r="D10" s="351"/>
      <c r="E10" s="350"/>
      <c r="F10" s="353"/>
      <c r="G10" s="347"/>
      <c r="H10" s="350" t="s">
        <v>260</v>
      </c>
      <c r="I10" s="350" t="s">
        <v>97</v>
      </c>
      <c r="J10" s="350"/>
      <c r="K10" s="436"/>
    </row>
    <row r="11" spans="1:18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2"/>
      <c r="K11" s="433"/>
    </row>
    <row r="12" spans="1:18" ht="8.15" customHeight="1">
      <c r="A12" s="211"/>
      <c r="B12" s="211"/>
      <c r="C12" s="212"/>
      <c r="D12" s="210"/>
      <c r="E12" s="210"/>
      <c r="F12" s="210"/>
      <c r="G12" s="210"/>
      <c r="H12" s="210"/>
      <c r="I12" s="210"/>
      <c r="J12" s="222"/>
      <c r="K12" s="433"/>
    </row>
    <row r="13" spans="1:18" s="23" customFormat="1" ht="15" customHeight="1">
      <c r="A13" s="111" t="s">
        <v>299</v>
      </c>
      <c r="B13" s="111"/>
      <c r="C13" s="20">
        <v>2018</v>
      </c>
      <c r="D13" s="214">
        <f>SUM(E13:J13)+SUM('59_samb'!D13:J13)</f>
        <v>468</v>
      </c>
      <c r="E13" s="213">
        <f>SUM(E17,E21,E25,E29,E33,E37,E41,E45,E49,E53,E57,E61,E65,'59 (2)'!E13,'59 (2)'!E17,'59 (2)'!E21,'59 (2)'!E25,'59 (2)'!E29,'59 (2)'!E33,'59 (2)'!E37,'59 (2)'!E41,'59 (2)'!E45,'59 (2)'!E49,'59 (2)'!E53,'59 (2)'!E57,'59 (2)'!E61,'59 (2)'!E65)</f>
        <v>14</v>
      </c>
      <c r="F13" s="213">
        <f>SUM(F17,F21,F25,F29,F33,F37,F41,F45,F49,F53,F57,F61,F65,'59 (2)'!F13,'59 (2)'!F17,'59 (2)'!F21,'59 (2)'!F25,'59 (2)'!F29,'59 (2)'!F33,'59 (2)'!F37,'59 (2)'!F41,'59 (2)'!F45,'59 (2)'!F49,'59 (2)'!F53,'59 (2)'!F57,'59 (2)'!F61,'59 (2)'!F65)</f>
        <v>1</v>
      </c>
      <c r="G13" s="213">
        <f>SUM(G17,G21,G25,G29,G33,G37,G41,G45,G49,G53,G57,G61,G65,'59 (2)'!G13,'59 (2)'!G17,'59 (2)'!G21,'59 (2)'!G25,'59 (2)'!G29,'59 (2)'!G33,'59 (2)'!G37,'59 (2)'!G41,'59 (2)'!G45,'59 (2)'!G49,'59 (2)'!G53,'59 (2)'!G57,'59 (2)'!G61,'59 (2)'!G65)</f>
        <v>0</v>
      </c>
      <c r="H13" s="213">
        <f>SUM(H17,H21,H25,H29,H33,H37,H41,H45,H49,H53,H57,H61,H65,'59 (2)'!H13,'59 (2)'!H17,'59 (2)'!H21,'59 (2)'!H25,'59 (2)'!H29,'59 (2)'!H33,'59 (2)'!H37,'59 (2)'!H41,'59 (2)'!H45,'59 (2)'!H49,'59 (2)'!H53,'59 (2)'!H57,'59 (2)'!H61,'59 (2)'!H65)</f>
        <v>0</v>
      </c>
      <c r="I13" s="213">
        <f>SUM(I17,I21,I25,I29,I33,I37,I41,I45,I49,I53,I57,I61,I65,'59 (2)'!I13,'59 (2)'!I17,'59 (2)'!I21,'59 (2)'!I25,'59 (2)'!I29,'59 (2)'!I33,'59 (2)'!I37,'59 (2)'!I41,'59 (2)'!I45,'59 (2)'!I49,'59 (2)'!I53,'59 (2)'!I57,'59 (2)'!I61,'59 (2)'!I65)</f>
        <v>1</v>
      </c>
      <c r="J13" s="213">
        <f>SUM(J17,J21,J25,J29,J33,J37,J41,J45,J49,J53,J57,J61,J65,'59 (2)'!J13,'59 (2)'!J17,'59 (2)'!J21,'59 (2)'!J25,'59 (2)'!J29,'59 (2)'!J33,'59 (2)'!J37,'59 (2)'!J41,'59 (2)'!J45,'59 (2)'!J49,'59 (2)'!J53,'59 (2)'!J57,'59 (2)'!J61,'59 (2)'!J65)</f>
        <v>1</v>
      </c>
      <c r="K13" s="363"/>
      <c r="L13" s="24"/>
      <c r="M13" s="3"/>
      <c r="N13" s="3"/>
      <c r="O13" s="3"/>
      <c r="P13" s="3"/>
      <c r="Q13" s="3"/>
      <c r="R13" s="3"/>
    </row>
    <row r="14" spans="1:18" s="23" customFormat="1" ht="15" customHeight="1">
      <c r="A14" s="111"/>
      <c r="B14" s="111"/>
      <c r="C14" s="20">
        <v>2019</v>
      </c>
      <c r="D14" s="214">
        <f>SUM(E14:J14)+SUM('59_samb'!D14:J14)</f>
        <v>467</v>
      </c>
      <c r="E14" s="213">
        <f>SUM(E18,E22,E26,E30,E34,E38,E42,E46,E50,E54,E58,E62,E66,'59 (2)'!E14,'59 (2)'!E18,'59 (2)'!E22,'59 (2)'!E26,'59 (2)'!E30,'59 (2)'!E34,'59 (2)'!E38,'59 (2)'!E42,'59 (2)'!E46,'59 (2)'!E50,'59 (2)'!E54,'59 (2)'!E58,'59 (2)'!E62,'59 (2)'!E66)</f>
        <v>8</v>
      </c>
      <c r="F14" s="213">
        <f>SUM(F18,F22,F26,F30,F34,F38,F42,F46,F50,F54,F58,F62,F66,'59 (2)'!F14,'59 (2)'!F18,'59 (2)'!F22,'59 (2)'!F26,'59 (2)'!F30,'59 (2)'!F34,'59 (2)'!F38,'59 (2)'!F42,'59 (2)'!F46,'59 (2)'!F50,'59 (2)'!F54,'59 (2)'!F58,'59 (2)'!F62,'59 (2)'!F66)</f>
        <v>1</v>
      </c>
      <c r="G14" s="213">
        <f>SUM(G18,G22,G26,G30,G34,G38,G42,G46,G50,G54,G58,G62,G66,'59 (2)'!G14,'59 (2)'!G18,'59 (2)'!G22,'59 (2)'!G26,'59 (2)'!G30,'59 (2)'!G34,'59 (2)'!G38,'59 (2)'!G42,'59 (2)'!G46,'59 (2)'!G50,'59 (2)'!G54,'59 (2)'!G58,'59 (2)'!G62,'59 (2)'!G66)</f>
        <v>0</v>
      </c>
      <c r="H14" s="213">
        <f>SUM(H18,H22,H26,H30,H34,H38,H42,H46,H50,H54,H58,H62,H66,'59 (2)'!H14,'59 (2)'!H18,'59 (2)'!H22,'59 (2)'!H26,'59 (2)'!H30,'59 (2)'!H34,'59 (2)'!H38,'59 (2)'!H42,'59 (2)'!H46,'59 (2)'!H50,'59 (2)'!H54,'59 (2)'!H58,'59 (2)'!H62,'59 (2)'!H66)</f>
        <v>0</v>
      </c>
      <c r="I14" s="213">
        <f>SUM(I18,I22,I26,I30,I34,I38,I42,I46,I50,I54,I58,I62,I66,'59 (2)'!I14,'59 (2)'!I18,'59 (2)'!I22,'59 (2)'!I26,'59 (2)'!I30,'59 (2)'!I34,'59 (2)'!I38,'59 (2)'!I42,'59 (2)'!I46,'59 (2)'!I50,'59 (2)'!I54,'59 (2)'!I58,'59 (2)'!I62,'59 (2)'!I66)</f>
        <v>2</v>
      </c>
      <c r="J14" s="213">
        <f>SUM(J18,J22,J26,J30,J34,J38,J42,J46,J50,J54,J58,J62,J66,'59 (2)'!J14,'59 (2)'!J18,'59 (2)'!J22,'59 (2)'!J26,'59 (2)'!J30,'59 (2)'!J34,'59 (2)'!J38,'59 (2)'!J42,'59 (2)'!J46,'59 (2)'!J50,'59 (2)'!J54,'59 (2)'!J58,'59 (2)'!J62,'59 (2)'!J66)</f>
        <v>8</v>
      </c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111"/>
      <c r="B15" s="111"/>
      <c r="C15" s="20">
        <v>2020</v>
      </c>
      <c r="D15" s="213">
        <f>SUM(E15:J15)+SUM('59_samb'!D15:J15)</f>
        <v>419</v>
      </c>
      <c r="E15" s="213">
        <f>SUM(E19,E23,E27,E31,E35,E39,E43,E47,E51,E55,E59,E63,E67,'59 (2)'!E15,'59 (2)'!E19,'59 (2)'!E23,'59 (2)'!E27,'59 (2)'!E31,'59 (2)'!E35,'59 (2)'!E39,'59 (2)'!E43,'59 (2)'!E47,'59 (2)'!E51,'59 (2)'!E55,'59 (2)'!E59,'59 (2)'!E63,'59 (2)'!E67)</f>
        <v>24</v>
      </c>
      <c r="F15" s="213">
        <f>SUM(F19,F23,F27,F31,F35,F39,F43,F47,F51,F55,F59,F63,F67,'59 (2)'!F15,'59 (2)'!F19,'59 (2)'!F23,'59 (2)'!F27,'59 (2)'!F31,'59 (2)'!F35,'59 (2)'!F39,'59 (2)'!F43,'59 (2)'!F47,'59 (2)'!F51,'59 (2)'!F55,'59 (2)'!F59,'59 (2)'!F63,'59 (2)'!F67)</f>
        <v>0</v>
      </c>
      <c r="G15" s="213">
        <f>SUM(G19,G23,G27,G31,G35,G39,G43,G47,G51,G55,G59,G63,G67,'59 (2)'!G15,'59 (2)'!G19,'59 (2)'!G23,'59 (2)'!G27,'59 (2)'!G31,'59 (2)'!G35,'59 (2)'!G39,'59 (2)'!G43,'59 (2)'!G47,'59 (2)'!G51,'59 (2)'!G55,'59 (2)'!G59,'59 (2)'!G63,'59 (2)'!G67)</f>
        <v>2</v>
      </c>
      <c r="H15" s="213">
        <f>SUM(H19,H23,H27,H31,H35,H39,H43,H47,H51,H55,H59,H63,H67,'59 (2)'!H15,'59 (2)'!H19,'59 (2)'!H23,'59 (2)'!H27,'59 (2)'!H31,'59 (2)'!H35,'59 (2)'!H39,'59 (2)'!H43,'59 (2)'!H47,'59 (2)'!H51,'59 (2)'!H55,'59 (2)'!H59,'59 (2)'!H63,'59 (2)'!H67)</f>
        <v>0</v>
      </c>
      <c r="I15" s="213">
        <f>SUM(I19,I23,I27,I31,I35,I39,I43,I47,I51,I55,I59,I63,I67,'59 (2)'!I15,'59 (2)'!I19,'59 (2)'!I23,'59 (2)'!I27,'59 (2)'!I31,'59 (2)'!I35,'59 (2)'!I39,'59 (2)'!I43,'59 (2)'!I47,'59 (2)'!I51,'59 (2)'!I55,'59 (2)'!I59,'59 (2)'!I63,'59 (2)'!I67)</f>
        <v>2</v>
      </c>
      <c r="J15" s="213">
        <f>SUM(J19,J23,J27,J31,J35,J39,J43,J47,J51,J55,J59,J63,J67,'59 (2)'!J15,'59 (2)'!J19,'59 (2)'!J23,'59 (2)'!J27,'59 (2)'!J31,'59 (2)'!J35,'59 (2)'!J39,'59 (2)'!J43,'59 (2)'!J47,'59 (2)'!J51,'59 (2)'!J55,'59 (2)'!J59,'59 (2)'!J63,'59 (2)'!J67)</f>
        <v>6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8.15" customHeight="1">
      <c r="A16" s="111"/>
      <c r="B16" s="111"/>
      <c r="C16" s="2"/>
      <c r="D16" s="204"/>
      <c r="E16" s="204"/>
      <c r="F16" s="204"/>
      <c r="G16" s="204"/>
      <c r="H16" s="204"/>
      <c r="I16" s="204"/>
      <c r="J16" s="204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203" t="s">
        <v>300</v>
      </c>
      <c r="B17" s="203"/>
      <c r="C17" s="2">
        <v>2018</v>
      </c>
      <c r="D17" s="204">
        <f>SUM(E17:J17)+SUM('59_samb'!D17:J17)</f>
        <v>34</v>
      </c>
      <c r="E17" s="204">
        <v>5</v>
      </c>
      <c r="F17" s="204">
        <v>1</v>
      </c>
      <c r="G17" s="204">
        <v>0</v>
      </c>
      <c r="H17" s="204">
        <v>0</v>
      </c>
      <c r="I17" s="204">
        <v>0</v>
      </c>
      <c r="J17" s="204">
        <v>0</v>
      </c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203"/>
      <c r="B18" s="203"/>
      <c r="C18" s="2">
        <v>2019</v>
      </c>
      <c r="D18" s="204">
        <f>SUM(E18:J18)+SUM('59_samb'!D18:J18)</f>
        <v>59</v>
      </c>
      <c r="E18" s="204">
        <v>0</v>
      </c>
      <c r="F18" s="204">
        <v>0</v>
      </c>
      <c r="G18" s="204">
        <v>0</v>
      </c>
      <c r="H18" s="204">
        <v>0</v>
      </c>
      <c r="I18" s="204">
        <v>0</v>
      </c>
      <c r="J18" s="205">
        <v>3</v>
      </c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203"/>
      <c r="B19" s="203"/>
      <c r="C19" s="2">
        <v>2020</v>
      </c>
      <c r="D19" s="204">
        <f>SUM(E19:J19)+SUM('59_samb'!D19:J19)</f>
        <v>30</v>
      </c>
      <c r="E19" s="204">
        <v>4</v>
      </c>
      <c r="F19" s="204">
        <v>0</v>
      </c>
      <c r="G19" s="204">
        <v>0</v>
      </c>
      <c r="H19" s="204">
        <v>0</v>
      </c>
      <c r="I19" s="204">
        <v>0</v>
      </c>
      <c r="J19" s="205">
        <v>0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8.15" customHeight="1">
      <c r="A20" s="203"/>
      <c r="B20" s="203"/>
      <c r="C20" s="2"/>
      <c r="D20" s="204"/>
      <c r="E20" s="204"/>
      <c r="F20" s="204"/>
      <c r="G20" s="204"/>
      <c r="H20" s="204"/>
      <c r="I20" s="204"/>
      <c r="J20" s="20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203" t="s">
        <v>301</v>
      </c>
      <c r="B21" s="203"/>
      <c r="C21" s="2">
        <v>2018</v>
      </c>
      <c r="D21" s="204">
        <f>SUM(E21:J21)+SUM('59_samb'!D21:J21)</f>
        <v>27</v>
      </c>
      <c r="E21" s="204">
        <v>0</v>
      </c>
      <c r="F21" s="204">
        <v>0</v>
      </c>
      <c r="G21" s="204">
        <v>0</v>
      </c>
      <c r="H21" s="204">
        <v>0</v>
      </c>
      <c r="I21" s="204">
        <v>0</v>
      </c>
      <c r="J21" s="205">
        <v>0</v>
      </c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203"/>
      <c r="B22" s="203"/>
      <c r="C22" s="2">
        <v>2019</v>
      </c>
      <c r="D22" s="204">
        <f>SUM(E22:J22)+SUM('59_samb'!D22:J22)</f>
        <v>34</v>
      </c>
      <c r="E22" s="204">
        <v>4</v>
      </c>
      <c r="F22" s="204">
        <v>0</v>
      </c>
      <c r="G22" s="204">
        <v>0</v>
      </c>
      <c r="H22" s="204">
        <v>0</v>
      </c>
      <c r="I22" s="204">
        <v>0</v>
      </c>
      <c r="J22" s="205">
        <v>0</v>
      </c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203"/>
      <c r="B23" s="203"/>
      <c r="C23" s="2">
        <v>2020</v>
      </c>
      <c r="D23" s="204">
        <f>SUM(E23:J23)+SUM('59_samb'!D23:J23)</f>
        <v>29</v>
      </c>
      <c r="E23" s="204">
        <v>6</v>
      </c>
      <c r="F23" s="204">
        <v>0</v>
      </c>
      <c r="G23" s="204">
        <v>1</v>
      </c>
      <c r="H23" s="204">
        <v>0</v>
      </c>
      <c r="I23" s="204">
        <v>1</v>
      </c>
      <c r="J23" s="205">
        <v>1</v>
      </c>
      <c r="K23" s="25"/>
      <c r="L23" s="25"/>
      <c r="M23" s="25"/>
      <c r="N23" s="25"/>
      <c r="O23" s="25"/>
      <c r="P23" s="26"/>
      <c r="Q23" s="26"/>
      <c r="R23" s="26"/>
    </row>
    <row r="24" spans="1:18" s="23" customFormat="1" ht="8.15" customHeight="1">
      <c r="A24" s="203"/>
      <c r="B24" s="203"/>
      <c r="C24" s="2"/>
      <c r="D24" s="204"/>
      <c r="E24" s="204"/>
      <c r="F24" s="204"/>
      <c r="G24" s="204"/>
      <c r="H24" s="204"/>
      <c r="I24" s="204"/>
      <c r="J24" s="205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03" t="s">
        <v>302</v>
      </c>
      <c r="B25" s="203"/>
      <c r="C25" s="2">
        <v>2018</v>
      </c>
      <c r="D25" s="204">
        <f>SUM(E25:J25)+SUM('59_samb'!D25:J25)</f>
        <v>27</v>
      </c>
      <c r="E25" s="204">
        <v>1</v>
      </c>
      <c r="F25" s="204">
        <v>0</v>
      </c>
      <c r="G25" s="204">
        <v>0</v>
      </c>
      <c r="H25" s="204">
        <v>0</v>
      </c>
      <c r="I25" s="204">
        <v>0</v>
      </c>
      <c r="J25" s="204">
        <v>0</v>
      </c>
      <c r="K25" s="25"/>
      <c r="L25" s="25"/>
      <c r="M25" s="25"/>
      <c r="N25" s="25"/>
      <c r="O25" s="25"/>
      <c r="P25" s="26"/>
      <c r="Q25" s="26"/>
      <c r="R25" s="26"/>
    </row>
    <row r="26" spans="1:18" s="23" customFormat="1" ht="15" customHeight="1">
      <c r="A26" s="203"/>
      <c r="B26" s="203"/>
      <c r="C26" s="2">
        <v>2019</v>
      </c>
      <c r="D26" s="204">
        <f>SUM(E26:J26)+SUM('59_samb'!D26:J26)</f>
        <v>21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5">
        <v>0</v>
      </c>
    </row>
    <row r="27" spans="1:18" s="23" customFormat="1" ht="15" customHeight="1">
      <c r="A27" s="203"/>
      <c r="B27" s="203"/>
      <c r="C27" s="2">
        <v>2020</v>
      </c>
      <c r="D27" s="204">
        <f>SUM(E27:J27)+SUM('59_samb'!D27:J27)</f>
        <v>20</v>
      </c>
      <c r="E27" s="204">
        <v>0</v>
      </c>
      <c r="F27" s="204">
        <v>0</v>
      </c>
      <c r="G27" s="204">
        <v>0</v>
      </c>
      <c r="H27" s="204">
        <v>0</v>
      </c>
      <c r="I27" s="204">
        <v>0</v>
      </c>
      <c r="J27" s="205">
        <v>0</v>
      </c>
    </row>
    <row r="28" spans="1:18" s="23" customFormat="1" ht="8.15" customHeight="1">
      <c r="A28" s="203"/>
      <c r="B28" s="203"/>
      <c r="C28" s="2"/>
      <c r="D28" s="204"/>
      <c r="E28" s="204"/>
      <c r="F28" s="204"/>
      <c r="G28" s="204"/>
      <c r="H28" s="204"/>
      <c r="I28" s="204"/>
      <c r="J28" s="205"/>
      <c r="K28" s="25"/>
      <c r="L28" s="25"/>
      <c r="M28" s="25"/>
      <c r="N28" s="25"/>
      <c r="O28" s="25"/>
      <c r="P28" s="26"/>
      <c r="Q28" s="26"/>
      <c r="R28" s="26"/>
    </row>
    <row r="29" spans="1:18" s="23" customFormat="1" ht="15" customHeight="1">
      <c r="A29" s="203" t="s">
        <v>303</v>
      </c>
      <c r="B29" s="203"/>
      <c r="C29" s="2">
        <v>2018</v>
      </c>
      <c r="D29" s="204">
        <f>SUM(E29:J29)+SUM('59_samb'!D29:J29)</f>
        <v>27</v>
      </c>
      <c r="E29" s="204">
        <v>0</v>
      </c>
      <c r="F29" s="204">
        <v>0</v>
      </c>
      <c r="G29" s="204">
        <v>0</v>
      </c>
      <c r="H29" s="204">
        <v>0</v>
      </c>
      <c r="I29" s="204">
        <v>0</v>
      </c>
      <c r="J29" s="205">
        <v>0</v>
      </c>
    </row>
    <row r="30" spans="1:18" s="23" customFormat="1" ht="15" customHeight="1">
      <c r="A30" s="203"/>
      <c r="B30" s="203"/>
      <c r="C30" s="2">
        <v>2019</v>
      </c>
      <c r="D30" s="204">
        <f>SUM(E30:J30)+SUM('59_samb'!D30:J30)</f>
        <v>39</v>
      </c>
      <c r="E30" s="204">
        <v>1</v>
      </c>
      <c r="F30" s="204">
        <v>0</v>
      </c>
      <c r="G30" s="204">
        <v>0</v>
      </c>
      <c r="H30" s="204">
        <v>0</v>
      </c>
      <c r="I30" s="204">
        <v>0</v>
      </c>
      <c r="J30" s="205">
        <v>1</v>
      </c>
    </row>
    <row r="31" spans="1:18" s="23" customFormat="1" ht="15" customHeight="1">
      <c r="A31" s="203"/>
      <c r="B31" s="203"/>
      <c r="C31" s="2">
        <v>2020</v>
      </c>
      <c r="D31" s="204">
        <f>SUM(E31:J31)+SUM('59_samb'!D31:J31)</f>
        <v>27</v>
      </c>
      <c r="E31" s="204">
        <v>0</v>
      </c>
      <c r="F31" s="204">
        <v>0</v>
      </c>
      <c r="G31" s="204">
        <v>0</v>
      </c>
      <c r="H31" s="204">
        <v>0</v>
      </c>
      <c r="I31" s="204">
        <v>0</v>
      </c>
      <c r="J31" s="205">
        <v>1</v>
      </c>
    </row>
    <row r="32" spans="1:18" s="23" customFormat="1" ht="8.15" customHeight="1">
      <c r="A32" s="203"/>
      <c r="B32" s="203"/>
      <c r="C32" s="2"/>
      <c r="D32" s="204"/>
      <c r="E32" s="204"/>
      <c r="F32" s="204"/>
      <c r="G32" s="204"/>
      <c r="H32" s="204"/>
      <c r="I32" s="204"/>
      <c r="J32" s="205"/>
      <c r="K32" s="25"/>
      <c r="L32" s="25"/>
      <c r="M32" s="25"/>
      <c r="N32" s="25"/>
      <c r="O32" s="25"/>
      <c r="P32" s="26"/>
      <c r="Q32" s="26"/>
      <c r="R32" s="26"/>
    </row>
    <row r="33" spans="1:18" s="23" customFormat="1" ht="15" customHeight="1">
      <c r="A33" s="203" t="s">
        <v>304</v>
      </c>
      <c r="B33" s="203"/>
      <c r="C33" s="2">
        <v>2018</v>
      </c>
      <c r="D33" s="204">
        <f>SUM(E33:J33)+SUM('59_samb'!D33:J33)</f>
        <v>18</v>
      </c>
      <c r="E33" s="204">
        <v>3</v>
      </c>
      <c r="F33" s="204">
        <v>0</v>
      </c>
      <c r="G33" s="204">
        <v>0</v>
      </c>
      <c r="H33" s="204">
        <v>0</v>
      </c>
      <c r="I33" s="204">
        <v>1</v>
      </c>
      <c r="J33" s="204">
        <v>0</v>
      </c>
    </row>
    <row r="34" spans="1:18" s="23" customFormat="1" ht="15" customHeight="1">
      <c r="A34" s="203"/>
      <c r="B34" s="203"/>
      <c r="C34" s="2">
        <v>2019</v>
      </c>
      <c r="D34" s="204">
        <f>SUM(E34:J34)+SUM('59_samb'!D34:J34)</f>
        <v>6</v>
      </c>
      <c r="E34" s="204">
        <v>0</v>
      </c>
      <c r="F34" s="204">
        <v>1</v>
      </c>
      <c r="G34" s="204">
        <v>0</v>
      </c>
      <c r="H34" s="204">
        <v>0</v>
      </c>
      <c r="I34" s="204">
        <v>1</v>
      </c>
      <c r="J34" s="205">
        <v>1</v>
      </c>
    </row>
    <row r="35" spans="1:18" s="23" customFormat="1" ht="15" customHeight="1">
      <c r="A35" s="203"/>
      <c r="B35" s="203"/>
      <c r="C35" s="2">
        <v>2020</v>
      </c>
      <c r="D35" s="204">
        <f>SUM(E35:J35)+SUM('59_samb'!D35:J35)</f>
        <v>13</v>
      </c>
      <c r="E35" s="204">
        <v>1</v>
      </c>
      <c r="F35" s="204">
        <v>0</v>
      </c>
      <c r="G35" s="204">
        <v>0</v>
      </c>
      <c r="H35" s="204">
        <v>0</v>
      </c>
      <c r="I35" s="204">
        <v>0</v>
      </c>
      <c r="J35" s="205">
        <v>0</v>
      </c>
    </row>
    <row r="36" spans="1:18" s="23" customFormat="1" ht="8.15" customHeight="1">
      <c r="A36" s="203"/>
      <c r="B36" s="203"/>
      <c r="C36" s="2"/>
      <c r="D36" s="204"/>
      <c r="E36" s="204"/>
      <c r="F36" s="204"/>
      <c r="G36" s="204"/>
      <c r="H36" s="204"/>
      <c r="I36" s="204"/>
      <c r="J36" s="205"/>
      <c r="K36" s="25"/>
      <c r="L36" s="25"/>
      <c r="M36" s="25"/>
      <c r="N36" s="25"/>
      <c r="O36" s="25"/>
      <c r="P36" s="26"/>
      <c r="Q36" s="26"/>
      <c r="R36" s="26"/>
    </row>
    <row r="37" spans="1:18" s="23" customFormat="1" ht="15" customHeight="1">
      <c r="A37" s="203" t="s">
        <v>305</v>
      </c>
      <c r="B37" s="203"/>
      <c r="C37" s="2">
        <v>2018</v>
      </c>
      <c r="D37" s="204">
        <f>SUM(E37:J37)+SUM('59_samb'!D37:J37)</f>
        <v>7</v>
      </c>
      <c r="E37" s="204">
        <v>0</v>
      </c>
      <c r="F37" s="204">
        <v>0</v>
      </c>
      <c r="G37" s="204">
        <v>0</v>
      </c>
      <c r="H37" s="204">
        <v>0</v>
      </c>
      <c r="I37" s="204">
        <v>0</v>
      </c>
      <c r="J37" s="205">
        <v>0</v>
      </c>
    </row>
    <row r="38" spans="1:18" s="23" customFormat="1" ht="15" customHeight="1">
      <c r="A38" s="203"/>
      <c r="B38" s="203"/>
      <c r="C38" s="2">
        <v>2019</v>
      </c>
      <c r="D38" s="204">
        <f>SUM(E38:J38)+SUM('59_samb'!D38:J38)</f>
        <v>9</v>
      </c>
      <c r="E38" s="204">
        <v>0</v>
      </c>
      <c r="F38" s="204">
        <v>0</v>
      </c>
      <c r="G38" s="204">
        <v>0</v>
      </c>
      <c r="H38" s="204">
        <v>0</v>
      </c>
      <c r="I38" s="204">
        <v>0</v>
      </c>
      <c r="J38" s="205">
        <v>0</v>
      </c>
    </row>
    <row r="39" spans="1:18" s="23" customFormat="1" ht="15" customHeight="1">
      <c r="A39" s="203"/>
      <c r="B39" s="203"/>
      <c r="C39" s="2">
        <v>2020</v>
      </c>
      <c r="D39" s="204">
        <f>SUM(E39:J39)+SUM('59_samb'!D39:J39)</f>
        <v>4</v>
      </c>
      <c r="E39" s="204">
        <v>0</v>
      </c>
      <c r="F39" s="204">
        <v>0</v>
      </c>
      <c r="G39" s="204">
        <v>0</v>
      </c>
      <c r="H39" s="204">
        <v>0</v>
      </c>
      <c r="I39" s="204">
        <v>0</v>
      </c>
      <c r="J39" s="205">
        <v>0</v>
      </c>
    </row>
    <row r="40" spans="1:18" s="23" customFormat="1" ht="8.15" customHeight="1">
      <c r="A40" s="203"/>
      <c r="B40" s="203"/>
      <c r="C40" s="2"/>
      <c r="D40" s="204"/>
      <c r="E40" s="204"/>
      <c r="F40" s="204"/>
      <c r="G40" s="204"/>
      <c r="H40" s="204"/>
      <c r="I40" s="204"/>
      <c r="J40" s="205"/>
      <c r="K40" s="25"/>
      <c r="L40" s="25"/>
      <c r="M40" s="25"/>
      <c r="N40" s="25"/>
      <c r="O40" s="25"/>
      <c r="P40" s="26"/>
      <c r="Q40" s="26"/>
      <c r="R40" s="26"/>
    </row>
    <row r="41" spans="1:18" s="23" customFormat="1" ht="15" customHeight="1">
      <c r="A41" s="203" t="s">
        <v>306</v>
      </c>
      <c r="B41" s="203"/>
      <c r="C41" s="2">
        <v>2018</v>
      </c>
      <c r="D41" s="204">
        <f>SUM(E41:J41)+SUM('59_samb'!D41:J41)</f>
        <v>70</v>
      </c>
      <c r="E41" s="204">
        <v>2</v>
      </c>
      <c r="F41" s="204">
        <v>0</v>
      </c>
      <c r="G41" s="204">
        <v>0</v>
      </c>
      <c r="H41" s="204">
        <v>0</v>
      </c>
      <c r="I41" s="204">
        <v>0</v>
      </c>
      <c r="J41" s="204">
        <v>0</v>
      </c>
    </row>
    <row r="42" spans="1:18" s="23" customFormat="1" ht="15" customHeight="1">
      <c r="A42" s="203"/>
      <c r="B42" s="203"/>
      <c r="C42" s="2">
        <v>2019</v>
      </c>
      <c r="D42" s="204">
        <f>SUM(E42:J42)+SUM('59_samb'!D42:J42)</f>
        <v>35</v>
      </c>
      <c r="E42" s="204">
        <v>1</v>
      </c>
      <c r="F42" s="204">
        <v>0</v>
      </c>
      <c r="G42" s="204">
        <v>0</v>
      </c>
      <c r="H42" s="204">
        <v>0</v>
      </c>
      <c r="I42" s="204">
        <v>0</v>
      </c>
      <c r="J42" s="205">
        <v>0</v>
      </c>
    </row>
    <row r="43" spans="1:18" s="23" customFormat="1" ht="15" customHeight="1">
      <c r="A43" s="203"/>
      <c r="B43" s="203"/>
      <c r="C43" s="2">
        <v>2020</v>
      </c>
      <c r="D43" s="204">
        <f>SUM(E43:J43)+SUM('59_samb'!D43:J43)</f>
        <v>56</v>
      </c>
      <c r="E43" s="204">
        <v>0</v>
      </c>
      <c r="F43" s="204">
        <v>0</v>
      </c>
      <c r="G43" s="204">
        <v>0</v>
      </c>
      <c r="H43" s="204">
        <v>0</v>
      </c>
      <c r="I43" s="204">
        <v>0</v>
      </c>
      <c r="J43" s="205">
        <v>0</v>
      </c>
    </row>
    <row r="44" spans="1:18" s="23" customFormat="1" ht="8.15" customHeight="1">
      <c r="A44" s="203"/>
      <c r="B44" s="203"/>
      <c r="C44" s="2"/>
      <c r="D44" s="204"/>
      <c r="E44" s="204"/>
      <c r="F44" s="204"/>
      <c r="G44" s="204"/>
      <c r="H44" s="204"/>
      <c r="I44" s="204"/>
      <c r="J44" s="205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03" t="s">
        <v>307</v>
      </c>
      <c r="B45" s="203"/>
      <c r="C45" s="2">
        <v>2018</v>
      </c>
      <c r="D45" s="204">
        <f>SUM(E45:J45)+SUM('59_samb'!D45:J45)</f>
        <v>18</v>
      </c>
      <c r="E45" s="204">
        <v>0</v>
      </c>
      <c r="F45" s="204">
        <v>0</v>
      </c>
      <c r="G45" s="204">
        <v>0</v>
      </c>
      <c r="H45" s="204">
        <v>0</v>
      </c>
      <c r="I45" s="204">
        <v>0</v>
      </c>
      <c r="J45" s="205">
        <v>0</v>
      </c>
    </row>
    <row r="46" spans="1:18" s="23" customFormat="1" ht="15" customHeight="1">
      <c r="A46" s="203"/>
      <c r="B46" s="203"/>
      <c r="C46" s="2">
        <v>2019</v>
      </c>
      <c r="D46" s="204">
        <f>SUM(E46:J46)+SUM('59_samb'!D46:J46)</f>
        <v>14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5">
        <v>0</v>
      </c>
    </row>
    <row r="47" spans="1:18" s="23" customFormat="1" ht="15" customHeight="1">
      <c r="A47" s="203"/>
      <c r="B47" s="203"/>
      <c r="C47" s="2">
        <v>2020</v>
      </c>
      <c r="D47" s="204">
        <f>SUM(E47:J47)+SUM('59_samb'!D47:J47)</f>
        <v>11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5">
        <v>0</v>
      </c>
    </row>
    <row r="48" spans="1:18" s="23" customFormat="1" ht="8.15" customHeight="1">
      <c r="A48" s="203"/>
      <c r="B48" s="203"/>
      <c r="C48" s="2"/>
      <c r="D48" s="204"/>
      <c r="E48" s="204"/>
      <c r="F48" s="204"/>
      <c r="G48" s="204"/>
      <c r="H48" s="204"/>
      <c r="I48" s="204"/>
      <c r="J48" s="205"/>
      <c r="K48" s="25"/>
      <c r="L48" s="25"/>
      <c r="M48" s="25"/>
      <c r="N48" s="25"/>
      <c r="O48" s="25"/>
      <c r="P48" s="26"/>
      <c r="Q48" s="26"/>
      <c r="R48" s="26"/>
    </row>
    <row r="49" spans="1:18" s="23" customFormat="1" ht="15" customHeight="1">
      <c r="A49" s="203" t="s">
        <v>308</v>
      </c>
      <c r="B49" s="203"/>
      <c r="C49" s="2">
        <v>2018</v>
      </c>
      <c r="D49" s="204">
        <f>SUM(E49:J49)+SUM('59_samb'!D49:J49)</f>
        <v>19</v>
      </c>
      <c r="E49" s="204">
        <v>0</v>
      </c>
      <c r="F49" s="204">
        <v>0</v>
      </c>
      <c r="G49" s="204">
        <v>0</v>
      </c>
      <c r="H49" s="204">
        <v>0</v>
      </c>
      <c r="I49" s="204">
        <v>0</v>
      </c>
      <c r="J49" s="204">
        <v>0</v>
      </c>
    </row>
    <row r="50" spans="1:18" s="23" customFormat="1" ht="15" customHeight="1">
      <c r="A50" s="203"/>
      <c r="B50" s="203"/>
      <c r="C50" s="2">
        <v>2019</v>
      </c>
      <c r="D50" s="204">
        <f>SUM(E50:J50)+SUM('59_samb'!D50:J50)</f>
        <v>22</v>
      </c>
      <c r="E50" s="204">
        <v>0</v>
      </c>
      <c r="F50" s="204">
        <v>0</v>
      </c>
      <c r="G50" s="204">
        <v>0</v>
      </c>
      <c r="H50" s="204">
        <v>0</v>
      </c>
      <c r="I50" s="204">
        <v>0</v>
      </c>
      <c r="J50" s="205">
        <v>0</v>
      </c>
    </row>
    <row r="51" spans="1:18" s="23" customFormat="1" ht="15" customHeight="1">
      <c r="A51" s="203"/>
      <c r="B51" s="203"/>
      <c r="C51" s="2">
        <v>2020</v>
      </c>
      <c r="D51" s="204">
        <f>SUM(E51:J51)+SUM('59_samb'!D51:J51)</f>
        <v>21</v>
      </c>
      <c r="E51" s="204">
        <v>0</v>
      </c>
      <c r="F51" s="204">
        <v>0</v>
      </c>
      <c r="G51" s="204">
        <v>0</v>
      </c>
      <c r="H51" s="204">
        <v>0</v>
      </c>
      <c r="I51" s="204">
        <v>0</v>
      </c>
      <c r="J51" s="205">
        <v>0</v>
      </c>
    </row>
    <row r="52" spans="1:18" s="23" customFormat="1" ht="8.15" customHeight="1">
      <c r="A52" s="203"/>
      <c r="B52" s="203"/>
      <c r="C52" s="2"/>
      <c r="D52" s="204"/>
      <c r="E52" s="204"/>
      <c r="F52" s="204"/>
      <c r="G52" s="204"/>
      <c r="H52" s="204"/>
      <c r="I52" s="204"/>
      <c r="J52" s="205"/>
      <c r="K52" s="25"/>
      <c r="L52" s="25"/>
      <c r="M52" s="25"/>
      <c r="N52" s="25"/>
      <c r="O52" s="25"/>
      <c r="P52" s="26"/>
      <c r="Q52" s="26"/>
      <c r="R52" s="26"/>
    </row>
    <row r="53" spans="1:18" s="23" customFormat="1" ht="15" customHeight="1">
      <c r="A53" s="203" t="s">
        <v>309</v>
      </c>
      <c r="B53" s="203"/>
      <c r="C53" s="2">
        <v>2018</v>
      </c>
      <c r="D53" s="204">
        <f>SUM(E53:J53)+SUM('59_samb'!D53:J53)</f>
        <v>29</v>
      </c>
      <c r="E53" s="204">
        <v>0</v>
      </c>
      <c r="F53" s="204">
        <v>0</v>
      </c>
      <c r="G53" s="204">
        <v>0</v>
      </c>
      <c r="H53" s="204">
        <v>0</v>
      </c>
      <c r="I53" s="204">
        <v>0</v>
      </c>
      <c r="J53" s="205">
        <v>1</v>
      </c>
    </row>
    <row r="54" spans="1:18" s="23" customFormat="1" ht="15" customHeight="1">
      <c r="A54" s="203"/>
      <c r="B54" s="203"/>
      <c r="C54" s="2">
        <v>2019</v>
      </c>
      <c r="D54" s="204">
        <f>SUM(E54:J54)+SUM('59_samb'!D54:J54)</f>
        <v>27</v>
      </c>
      <c r="E54" s="204">
        <v>0</v>
      </c>
      <c r="F54" s="204">
        <v>0</v>
      </c>
      <c r="G54" s="204">
        <v>0</v>
      </c>
      <c r="H54" s="204">
        <v>0</v>
      </c>
      <c r="I54" s="204">
        <v>0</v>
      </c>
      <c r="J54" s="205">
        <v>0</v>
      </c>
    </row>
    <row r="55" spans="1:18" s="23" customFormat="1" ht="15" customHeight="1">
      <c r="A55" s="203"/>
      <c r="B55" s="203"/>
      <c r="C55" s="2">
        <v>2020</v>
      </c>
      <c r="D55" s="204">
        <f>SUM(E55:J55)+SUM('59_samb'!D55:J55)</f>
        <v>19</v>
      </c>
      <c r="E55" s="204">
        <v>0</v>
      </c>
      <c r="F55" s="204">
        <v>0</v>
      </c>
      <c r="G55" s="204">
        <v>0</v>
      </c>
      <c r="H55" s="204">
        <v>0</v>
      </c>
      <c r="I55" s="204">
        <v>0</v>
      </c>
      <c r="J55" s="205">
        <v>0</v>
      </c>
    </row>
    <row r="56" spans="1:18" s="23" customFormat="1" ht="8.15" customHeight="1">
      <c r="A56" s="203"/>
      <c r="B56" s="203"/>
      <c r="C56" s="2"/>
      <c r="D56" s="204"/>
      <c r="E56" s="204"/>
      <c r="F56" s="204"/>
      <c r="G56" s="204"/>
      <c r="H56" s="204"/>
      <c r="I56" s="204"/>
      <c r="J56" s="205"/>
    </row>
    <row r="57" spans="1:18" s="23" customFormat="1" ht="16.5" customHeight="1">
      <c r="A57" s="203" t="s">
        <v>310</v>
      </c>
      <c r="B57" s="203"/>
      <c r="C57" s="2">
        <v>2018</v>
      </c>
      <c r="D57" s="204">
        <f>SUM(E57:J57)+SUM('59_samb'!D57:J57)</f>
        <v>12</v>
      </c>
      <c r="E57" s="204">
        <v>0</v>
      </c>
      <c r="F57" s="204">
        <v>0</v>
      </c>
      <c r="G57" s="204">
        <v>0</v>
      </c>
      <c r="H57" s="204">
        <v>0</v>
      </c>
      <c r="I57" s="204">
        <v>0</v>
      </c>
      <c r="J57" s="204">
        <v>0</v>
      </c>
    </row>
    <row r="58" spans="1:18" s="23" customFormat="1" ht="15" customHeight="1">
      <c r="A58" s="203"/>
      <c r="B58" s="203"/>
      <c r="C58" s="2">
        <v>2019</v>
      </c>
      <c r="D58" s="204">
        <f>SUM(E58:J58)+SUM('59_samb'!D58:J58)</f>
        <v>44</v>
      </c>
      <c r="E58" s="204">
        <v>0</v>
      </c>
      <c r="F58" s="204">
        <v>0</v>
      </c>
      <c r="G58" s="204">
        <v>0</v>
      </c>
      <c r="H58" s="204">
        <v>0</v>
      </c>
      <c r="I58" s="204">
        <v>0</v>
      </c>
      <c r="J58" s="205">
        <v>0</v>
      </c>
    </row>
    <row r="59" spans="1:18" s="23" customFormat="1" ht="15" customHeight="1">
      <c r="A59" s="203"/>
      <c r="B59" s="203"/>
      <c r="C59" s="2">
        <v>2020</v>
      </c>
      <c r="D59" s="204">
        <f>SUM(E59:J59)+SUM('59_samb'!D59:J59)</f>
        <v>19</v>
      </c>
      <c r="E59" s="204">
        <v>0</v>
      </c>
      <c r="F59" s="204">
        <v>0</v>
      </c>
      <c r="G59" s="204">
        <v>0</v>
      </c>
      <c r="H59" s="204">
        <v>0</v>
      </c>
      <c r="I59" s="204">
        <v>0</v>
      </c>
      <c r="J59" s="205">
        <v>0</v>
      </c>
    </row>
    <row r="60" spans="1:18" s="23" customFormat="1" ht="8.15" customHeight="1">
      <c r="A60" s="203"/>
      <c r="B60" s="203"/>
      <c r="C60" s="2"/>
      <c r="D60" s="204"/>
      <c r="E60" s="204"/>
      <c r="F60" s="204"/>
      <c r="G60" s="204"/>
      <c r="H60" s="204"/>
      <c r="I60" s="204"/>
      <c r="J60" s="205"/>
    </row>
    <row r="61" spans="1:18" s="23" customFormat="1" ht="15" customHeight="1">
      <c r="A61" s="203" t="s">
        <v>311</v>
      </c>
      <c r="B61" s="203"/>
      <c r="C61" s="2">
        <v>2018</v>
      </c>
      <c r="D61" s="204">
        <f>SUM(E61:J61)+SUM('59_samb'!D61:J61)</f>
        <v>28</v>
      </c>
      <c r="E61" s="204">
        <v>0</v>
      </c>
      <c r="F61" s="204">
        <v>0</v>
      </c>
      <c r="G61" s="204">
        <v>0</v>
      </c>
      <c r="H61" s="204">
        <v>0</v>
      </c>
      <c r="I61" s="204">
        <v>0</v>
      </c>
      <c r="J61" s="205">
        <v>0</v>
      </c>
    </row>
    <row r="62" spans="1:18" s="23" customFormat="1" ht="15" customHeight="1">
      <c r="A62" s="203"/>
      <c r="B62" s="203"/>
      <c r="C62" s="41">
        <v>2019</v>
      </c>
      <c r="D62" s="77">
        <f>SUM(E62:J62)+SUM('59_samb'!D62:J62)</f>
        <v>20</v>
      </c>
      <c r="E62" s="204">
        <v>1</v>
      </c>
      <c r="F62" s="204">
        <v>0</v>
      </c>
      <c r="G62" s="204">
        <v>0</v>
      </c>
      <c r="H62" s="204">
        <v>0</v>
      </c>
      <c r="I62" s="204">
        <v>0</v>
      </c>
      <c r="J62" s="205">
        <v>2</v>
      </c>
    </row>
    <row r="63" spans="1:18" s="40" customFormat="1" ht="15" customHeight="1">
      <c r="A63" s="203"/>
      <c r="B63" s="203"/>
      <c r="C63" s="41">
        <v>2020</v>
      </c>
      <c r="D63" s="76">
        <f>SUM(E63:J63)+SUM('59_samb'!D63:J63)</f>
        <v>31</v>
      </c>
      <c r="E63" s="77">
        <v>4</v>
      </c>
      <c r="F63" s="77">
        <v>0</v>
      </c>
      <c r="G63" s="77">
        <v>1</v>
      </c>
      <c r="H63" s="77">
        <v>0</v>
      </c>
      <c r="I63" s="77">
        <v>0</v>
      </c>
      <c r="J63" s="77">
        <v>1</v>
      </c>
    </row>
    <row r="64" spans="1:18" s="210" customFormat="1" ht="8.15" customHeight="1">
      <c r="A64" s="211"/>
      <c r="B64" s="211"/>
      <c r="C64" s="207"/>
      <c r="D64" s="204"/>
      <c r="E64" s="76"/>
      <c r="F64" s="76"/>
      <c r="G64" s="76"/>
      <c r="H64" s="76"/>
      <c r="I64" s="76"/>
      <c r="J64" s="223"/>
    </row>
    <row r="65" spans="1:18" s="40" customFormat="1" ht="15" customHeight="1">
      <c r="A65" s="203" t="s">
        <v>312</v>
      </c>
      <c r="B65" s="203"/>
      <c r="C65" s="41">
        <v>2018</v>
      </c>
      <c r="D65" s="204">
        <f>SUM(E65:J65)+SUM('59_samb'!D65:J65)</f>
        <v>12</v>
      </c>
      <c r="E65" s="204">
        <v>0</v>
      </c>
      <c r="F65" s="204">
        <v>0</v>
      </c>
      <c r="G65" s="204">
        <v>0</v>
      </c>
      <c r="H65" s="204">
        <v>0</v>
      </c>
      <c r="I65" s="204">
        <v>0</v>
      </c>
      <c r="J65" s="204">
        <v>0</v>
      </c>
      <c r="K65" s="17"/>
      <c r="L65" s="17"/>
      <c r="M65" s="26"/>
      <c r="N65" s="17"/>
      <c r="O65" s="17"/>
      <c r="P65" s="17"/>
      <c r="Q65" s="17"/>
      <c r="R65" s="17"/>
    </row>
    <row r="66" spans="1:18" s="40" customFormat="1" ht="15" customHeight="1">
      <c r="A66" s="203"/>
      <c r="B66" s="203"/>
      <c r="C66" s="2">
        <v>2019</v>
      </c>
      <c r="D66" s="204">
        <f>SUM(E66:J66)+SUM('59_samb'!D66:J66)</f>
        <v>12</v>
      </c>
      <c r="E66" s="204">
        <v>0</v>
      </c>
      <c r="F66" s="204">
        <v>0</v>
      </c>
      <c r="G66" s="204">
        <v>0</v>
      </c>
      <c r="H66" s="204">
        <v>0</v>
      </c>
      <c r="I66" s="204">
        <v>0</v>
      </c>
      <c r="J66" s="204">
        <v>1</v>
      </c>
      <c r="K66" s="25"/>
      <c r="L66" s="25"/>
      <c r="M66" s="25"/>
      <c r="N66" s="25"/>
      <c r="O66" s="25"/>
      <c r="P66" s="26"/>
      <c r="Q66" s="26"/>
      <c r="R66" s="26"/>
    </row>
    <row r="67" spans="1:18" s="40" customFormat="1" ht="15" customHeight="1">
      <c r="A67" s="203"/>
      <c r="B67" s="203"/>
      <c r="C67" s="2">
        <v>2020</v>
      </c>
      <c r="D67" s="93">
        <f>SUM(E67:J67)+SUM('59_samb'!D67:J67)</f>
        <v>13</v>
      </c>
      <c r="E67" s="204">
        <v>1</v>
      </c>
      <c r="F67" s="204">
        <v>0</v>
      </c>
      <c r="G67" s="204">
        <v>0</v>
      </c>
      <c r="H67" s="204">
        <v>0</v>
      </c>
      <c r="I67" s="204">
        <v>0</v>
      </c>
      <c r="J67" s="204">
        <v>0</v>
      </c>
      <c r="K67" s="25"/>
      <c r="L67" s="25"/>
      <c r="M67" s="25"/>
      <c r="N67" s="25"/>
      <c r="O67" s="25"/>
      <c r="P67" s="26"/>
      <c r="Q67" s="26"/>
      <c r="R67" s="26"/>
    </row>
    <row r="68" spans="1:18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8" ht="15" customHeight="1">
      <c r="H69" s="197"/>
      <c r="I69" s="197"/>
      <c r="J69" s="197"/>
      <c r="K69" s="24" t="s">
        <v>9</v>
      </c>
    </row>
    <row r="70" spans="1:18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7" orientation="portrait" r:id="rId1"/>
  <ignoredErrors>
    <ignoredError sqref="D17:D19 D21:D23 D25:D27 D29:D31 D33:D35 D37:D39 D41:D43 D45:D47 D49:D51 D53:D55 D57:D59 D61:D63 D65:D67" formulaRange="1"/>
  </ignoredError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3.7265625" style="195" customWidth="1"/>
    <col min="2" max="2" width="20.36328125" style="195" customWidth="1"/>
    <col min="3" max="3" width="21.08984375" style="196" customWidth="1"/>
    <col min="4" max="5" width="16.36328125" style="195" customWidth="1"/>
    <col min="6" max="6" width="14.08984375" style="195" customWidth="1"/>
    <col min="7" max="7" width="15.453125" style="195" customWidth="1"/>
    <col min="8" max="8" width="16.1796875" style="195" customWidth="1"/>
    <col min="9" max="9" width="19.54296875" style="195" customWidth="1"/>
    <col min="10" max="10" width="17.1796875" style="195" customWidth="1"/>
    <col min="11" max="11" width="0.6328125" style="195" customWidth="1"/>
    <col min="12" max="12" width="8.453125" style="195" hidden="1" customWidth="1"/>
    <col min="13" max="16384" width="8.453125" style="195"/>
  </cols>
  <sheetData>
    <row r="1" spans="1:18" ht="8.15" customHeight="1"/>
    <row r="2" spans="1:18" ht="16.5" customHeight="1">
      <c r="A2" s="310" t="s">
        <v>416</v>
      </c>
      <c r="B2" s="197"/>
      <c r="C2" s="198"/>
    </row>
    <row r="3" spans="1:18" ht="16.5" customHeight="1">
      <c r="A3" s="500" t="s">
        <v>417</v>
      </c>
      <c r="B3" s="199"/>
      <c r="C3" s="200"/>
    </row>
    <row r="4" spans="1:18" s="510" customFormat="1" ht="16" thickBot="1">
      <c r="A4" s="512"/>
      <c r="B4" s="512"/>
      <c r="C4" s="513"/>
      <c r="D4" s="512"/>
      <c r="E4" s="512"/>
      <c r="F4" s="512"/>
      <c r="G4" s="512"/>
      <c r="H4" s="512"/>
      <c r="I4" s="512"/>
      <c r="J4" s="512"/>
      <c r="K4" s="511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16</v>
      </c>
      <c r="E6" s="347" t="s">
        <v>205</v>
      </c>
      <c r="F6" s="347" t="s">
        <v>84</v>
      </c>
      <c r="G6" s="347" t="s">
        <v>85</v>
      </c>
      <c r="H6" s="347" t="s">
        <v>86</v>
      </c>
      <c r="I6" s="347" t="s">
        <v>261</v>
      </c>
      <c r="J6" s="347" t="s">
        <v>262</v>
      </c>
      <c r="K6" s="434"/>
    </row>
    <row r="7" spans="1:18" s="201" customFormat="1" ht="15" customHeight="1">
      <c r="A7" s="339" t="s">
        <v>4</v>
      </c>
      <c r="B7" s="348"/>
      <c r="C7" s="349" t="s">
        <v>5</v>
      </c>
      <c r="D7" s="350" t="s">
        <v>19</v>
      </c>
      <c r="E7" s="350" t="s">
        <v>206</v>
      </c>
      <c r="F7" s="347" t="s">
        <v>88</v>
      </c>
      <c r="G7" s="347" t="s">
        <v>89</v>
      </c>
      <c r="H7" s="347" t="s">
        <v>90</v>
      </c>
      <c r="I7" s="347" t="s">
        <v>93</v>
      </c>
      <c r="J7" s="347" t="s">
        <v>263</v>
      </c>
      <c r="K7" s="435"/>
    </row>
    <row r="8" spans="1:18" s="201" customFormat="1" ht="15" customHeight="1">
      <c r="A8" s="351"/>
      <c r="B8" s="351"/>
      <c r="C8" s="352"/>
      <c r="D8" s="351"/>
      <c r="E8" s="350"/>
      <c r="F8" s="350" t="s">
        <v>91</v>
      </c>
      <c r="G8" s="350" t="s">
        <v>258</v>
      </c>
      <c r="H8" s="350" t="s">
        <v>92</v>
      </c>
      <c r="I8" s="350" t="s">
        <v>96</v>
      </c>
      <c r="J8" s="350" t="s">
        <v>207</v>
      </c>
      <c r="K8" s="436"/>
    </row>
    <row r="9" spans="1:18" s="201" customFormat="1" ht="15" customHeight="1">
      <c r="A9" s="351"/>
      <c r="B9" s="351"/>
      <c r="C9" s="352"/>
      <c r="D9" s="351"/>
      <c r="E9" s="350"/>
      <c r="F9" s="350" t="s">
        <v>94</v>
      </c>
      <c r="G9" s="350" t="s">
        <v>259</v>
      </c>
      <c r="H9" s="350" t="s">
        <v>95</v>
      </c>
      <c r="I9" s="350" t="s">
        <v>264</v>
      </c>
      <c r="J9" s="350" t="s">
        <v>98</v>
      </c>
      <c r="K9" s="436"/>
    </row>
    <row r="10" spans="1:18" s="201" customFormat="1" ht="15" customHeight="1">
      <c r="A10" s="351"/>
      <c r="B10" s="351"/>
      <c r="C10" s="352"/>
      <c r="D10" s="351"/>
      <c r="E10" s="350"/>
      <c r="F10" s="353"/>
      <c r="G10" s="347"/>
      <c r="H10" s="350" t="s">
        <v>260</v>
      </c>
      <c r="I10" s="350" t="s">
        <v>97</v>
      </c>
      <c r="J10" s="350"/>
      <c r="K10" s="436"/>
    </row>
    <row r="11" spans="1:18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2"/>
      <c r="K11" s="433"/>
    </row>
    <row r="12" spans="1:18" s="23" customFormat="1" ht="8.15" customHeight="1">
      <c r="A12" s="203"/>
      <c r="B12" s="203"/>
      <c r="C12" s="2"/>
      <c r="D12" s="204"/>
      <c r="E12" s="204"/>
      <c r="F12" s="204"/>
      <c r="G12" s="204"/>
      <c r="H12" s="204"/>
      <c r="I12" s="204"/>
      <c r="J12" s="205"/>
      <c r="K12" s="170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203" t="s">
        <v>313</v>
      </c>
      <c r="B13" s="203"/>
      <c r="C13" s="2">
        <v>2018</v>
      </c>
      <c r="D13" s="204">
        <v>17</v>
      </c>
      <c r="E13" s="204">
        <v>0</v>
      </c>
      <c r="F13" s="204">
        <v>0</v>
      </c>
      <c r="G13" s="204">
        <v>0</v>
      </c>
      <c r="H13" s="204">
        <v>0</v>
      </c>
      <c r="I13" s="204">
        <v>0</v>
      </c>
      <c r="J13" s="205">
        <v>0</v>
      </c>
      <c r="K13" s="25"/>
      <c r="L13" s="25"/>
      <c r="M13" s="215"/>
      <c r="N13" s="25"/>
      <c r="O13" s="25"/>
      <c r="P13" s="26"/>
      <c r="Q13" s="26"/>
      <c r="R13" s="26"/>
    </row>
    <row r="14" spans="1:18" s="23" customFormat="1" ht="15" customHeight="1">
      <c r="A14" s="203"/>
      <c r="B14" s="203"/>
      <c r="C14" s="2">
        <v>2019</v>
      </c>
      <c r="D14" s="204">
        <v>14</v>
      </c>
      <c r="E14" s="204">
        <v>0</v>
      </c>
      <c r="F14" s="204">
        <v>0</v>
      </c>
      <c r="G14" s="204">
        <v>0</v>
      </c>
      <c r="H14" s="204">
        <v>0</v>
      </c>
      <c r="I14" s="204">
        <v>0</v>
      </c>
      <c r="J14" s="205">
        <v>0</v>
      </c>
      <c r="K14" s="25"/>
      <c r="L14" s="25"/>
      <c r="M14" s="215"/>
      <c r="N14" s="25"/>
      <c r="O14" s="25"/>
      <c r="P14" s="26"/>
      <c r="Q14" s="515"/>
      <c r="R14" s="26"/>
    </row>
    <row r="15" spans="1:18" s="23" customFormat="1" ht="15" customHeight="1">
      <c r="A15" s="203"/>
      <c r="B15" s="203"/>
      <c r="C15" s="2">
        <v>2020</v>
      </c>
      <c r="D15" s="204">
        <v>14</v>
      </c>
      <c r="E15" s="204">
        <v>0</v>
      </c>
      <c r="F15" s="204">
        <v>0</v>
      </c>
      <c r="G15" s="204">
        <v>0</v>
      </c>
      <c r="H15" s="204">
        <v>0</v>
      </c>
      <c r="I15" s="204">
        <v>1</v>
      </c>
      <c r="J15" s="205">
        <v>1</v>
      </c>
      <c r="K15" s="25"/>
      <c r="L15" s="25"/>
      <c r="M15" s="215"/>
      <c r="N15" s="25"/>
      <c r="O15" s="25"/>
      <c r="P15" s="26"/>
      <c r="Q15" s="26"/>
      <c r="R15" s="26"/>
    </row>
    <row r="16" spans="1:18" s="23" customFormat="1" ht="8.15" customHeight="1">
      <c r="A16" s="203"/>
      <c r="B16" s="203"/>
      <c r="C16" s="2"/>
      <c r="D16" s="204"/>
      <c r="E16" s="204"/>
      <c r="F16" s="204"/>
      <c r="G16" s="204"/>
      <c r="H16" s="204"/>
      <c r="I16" s="204"/>
      <c r="J16" s="205"/>
      <c r="K16" s="25"/>
      <c r="L16" s="25"/>
      <c r="M16" s="215"/>
      <c r="N16" s="25"/>
      <c r="O16" s="25"/>
      <c r="P16" s="26"/>
      <c r="Q16" s="26"/>
      <c r="R16" s="26"/>
    </row>
    <row r="17" spans="1:18" s="23" customFormat="1" ht="15" customHeight="1">
      <c r="A17" s="203" t="s">
        <v>314</v>
      </c>
      <c r="B17" s="203"/>
      <c r="C17" s="2">
        <v>2018</v>
      </c>
      <c r="D17" s="204">
        <v>6</v>
      </c>
      <c r="E17" s="204">
        <v>0</v>
      </c>
      <c r="F17" s="204">
        <v>0</v>
      </c>
      <c r="G17" s="204">
        <v>0</v>
      </c>
      <c r="H17" s="204">
        <v>0</v>
      </c>
      <c r="I17" s="204">
        <v>0</v>
      </c>
      <c r="J17" s="204">
        <v>0</v>
      </c>
      <c r="K17" s="25"/>
      <c r="L17" s="25"/>
      <c r="M17" s="215"/>
      <c r="N17" s="25"/>
      <c r="O17" s="25"/>
      <c r="P17" s="26"/>
      <c r="Q17" s="26"/>
      <c r="R17" s="26"/>
    </row>
    <row r="18" spans="1:18" s="23" customFormat="1" ht="15" customHeight="1">
      <c r="A18" s="203"/>
      <c r="B18" s="203"/>
      <c r="C18" s="2">
        <v>2019</v>
      </c>
      <c r="D18" s="204">
        <v>6</v>
      </c>
      <c r="E18" s="204">
        <v>0</v>
      </c>
      <c r="F18" s="204">
        <v>0</v>
      </c>
      <c r="G18" s="204">
        <v>0</v>
      </c>
      <c r="H18" s="204">
        <v>0</v>
      </c>
      <c r="I18" s="204">
        <v>0</v>
      </c>
      <c r="J18" s="205">
        <v>0</v>
      </c>
      <c r="K18" s="25"/>
      <c r="L18" s="25"/>
      <c r="M18" s="215"/>
      <c r="N18" s="25"/>
      <c r="O18" s="25"/>
      <c r="P18" s="26"/>
      <c r="Q18" s="26"/>
      <c r="R18" s="26"/>
    </row>
    <row r="19" spans="1:18" s="23" customFormat="1" ht="15" customHeight="1">
      <c r="A19" s="203"/>
      <c r="B19" s="203"/>
      <c r="C19" s="2">
        <v>2020</v>
      </c>
      <c r="D19" s="204">
        <v>7</v>
      </c>
      <c r="E19" s="204">
        <v>0</v>
      </c>
      <c r="F19" s="204">
        <v>0</v>
      </c>
      <c r="G19" s="204">
        <v>0</v>
      </c>
      <c r="H19" s="204">
        <v>0</v>
      </c>
      <c r="I19" s="204">
        <v>0</v>
      </c>
      <c r="J19" s="205">
        <v>0</v>
      </c>
      <c r="K19" s="25"/>
      <c r="L19" s="25"/>
      <c r="M19" s="215"/>
      <c r="N19" s="25"/>
      <c r="O19" s="25"/>
      <c r="P19" s="26"/>
      <c r="Q19" s="26"/>
      <c r="R19" s="26"/>
    </row>
    <row r="20" spans="1:18" s="23" customFormat="1" ht="8.15" customHeight="1">
      <c r="A20" s="203"/>
      <c r="B20" s="203"/>
      <c r="C20" s="2"/>
      <c r="D20" s="204"/>
      <c r="E20" s="204"/>
      <c r="F20" s="204"/>
      <c r="G20" s="204"/>
      <c r="H20" s="204"/>
      <c r="I20" s="204"/>
      <c r="J20" s="205"/>
      <c r="K20" s="25"/>
      <c r="L20" s="25"/>
      <c r="M20" s="215"/>
      <c r="N20" s="25"/>
      <c r="O20" s="25"/>
      <c r="P20" s="26"/>
      <c r="Q20" s="26"/>
      <c r="R20" s="26"/>
    </row>
    <row r="21" spans="1:18" s="23" customFormat="1" ht="15" customHeight="1">
      <c r="A21" s="203" t="s">
        <v>315</v>
      </c>
      <c r="B21" s="203"/>
      <c r="C21" s="2">
        <v>2018</v>
      </c>
      <c r="D21" s="204">
        <v>15</v>
      </c>
      <c r="E21" s="204">
        <v>0</v>
      </c>
      <c r="F21" s="204">
        <v>0</v>
      </c>
      <c r="G21" s="204">
        <v>0</v>
      </c>
      <c r="H21" s="204">
        <v>0</v>
      </c>
      <c r="I21" s="204">
        <v>0</v>
      </c>
      <c r="J21" s="205">
        <v>0</v>
      </c>
      <c r="K21" s="25"/>
      <c r="L21" s="25"/>
      <c r="M21" s="215"/>
      <c r="N21" s="25"/>
      <c r="O21" s="25"/>
      <c r="P21" s="26"/>
      <c r="Q21" s="26"/>
      <c r="R21" s="26"/>
    </row>
    <row r="22" spans="1:18" s="23" customFormat="1" ht="15" customHeight="1" thickBot="1">
      <c r="A22" s="203"/>
      <c r="B22" s="203"/>
      <c r="C22" s="2">
        <v>2019</v>
      </c>
      <c r="D22" s="204">
        <v>14</v>
      </c>
      <c r="E22" s="204">
        <v>0</v>
      </c>
      <c r="F22" s="204">
        <v>0</v>
      </c>
      <c r="G22" s="204">
        <v>0</v>
      </c>
      <c r="H22" s="204">
        <v>0</v>
      </c>
      <c r="I22" s="204">
        <v>0</v>
      </c>
      <c r="J22" s="205">
        <v>0</v>
      </c>
      <c r="M22" s="216"/>
      <c r="P22" s="514"/>
    </row>
    <row r="23" spans="1:18" s="23" customFormat="1" ht="15" customHeight="1">
      <c r="A23" s="203"/>
      <c r="B23" s="203"/>
      <c r="C23" s="2">
        <v>2020</v>
      </c>
      <c r="D23" s="76">
        <v>12</v>
      </c>
      <c r="E23" s="76">
        <v>1</v>
      </c>
      <c r="F23" s="117">
        <v>0</v>
      </c>
      <c r="G23" s="117">
        <v>0</v>
      </c>
      <c r="H23" s="121">
        <v>0</v>
      </c>
      <c r="I23" s="76">
        <v>0</v>
      </c>
      <c r="J23" s="76">
        <v>1</v>
      </c>
      <c r="M23" s="216"/>
    </row>
    <row r="24" spans="1:18" s="23" customFormat="1" ht="8.15" customHeight="1">
      <c r="A24" s="78"/>
      <c r="B24" s="1"/>
      <c r="C24" s="2"/>
      <c r="D24" s="204"/>
      <c r="E24" s="204"/>
      <c r="F24" s="204"/>
      <c r="G24" s="204"/>
      <c r="H24" s="204"/>
      <c r="I24" s="204"/>
      <c r="J24" s="205"/>
      <c r="K24" s="25"/>
      <c r="L24" s="25"/>
      <c r="M24" s="215"/>
      <c r="N24" s="25"/>
      <c r="O24" s="25"/>
      <c r="P24" s="26"/>
      <c r="Q24" s="26"/>
      <c r="R24" s="26"/>
    </row>
    <row r="25" spans="1:18" s="218" customFormat="1" ht="15" customHeight="1">
      <c r="A25" s="203" t="s">
        <v>316</v>
      </c>
      <c r="B25" s="203"/>
      <c r="C25" s="2">
        <v>2018</v>
      </c>
      <c r="D25" s="204">
        <v>8</v>
      </c>
      <c r="E25" s="204">
        <v>1</v>
      </c>
      <c r="F25" s="204">
        <v>0</v>
      </c>
      <c r="G25" s="204">
        <v>0</v>
      </c>
      <c r="H25" s="204">
        <v>0</v>
      </c>
      <c r="I25" s="204">
        <v>0</v>
      </c>
      <c r="J25" s="205">
        <v>0</v>
      </c>
      <c r="K25" s="217"/>
      <c r="M25" s="219"/>
      <c r="N25" s="217"/>
    </row>
    <row r="26" spans="1:18" s="220" customFormat="1" ht="15" customHeight="1">
      <c r="A26" s="203"/>
      <c r="B26" s="203"/>
      <c r="C26" s="2">
        <v>2019</v>
      </c>
      <c r="D26" s="204">
        <v>2</v>
      </c>
      <c r="E26" s="204">
        <v>0</v>
      </c>
      <c r="F26" s="204">
        <v>0</v>
      </c>
      <c r="G26" s="204">
        <v>0</v>
      </c>
      <c r="H26" s="204">
        <v>0</v>
      </c>
      <c r="I26" s="204">
        <v>0</v>
      </c>
      <c r="J26" s="205">
        <v>0</v>
      </c>
      <c r="K26" s="217"/>
      <c r="M26" s="219"/>
      <c r="N26" s="217"/>
    </row>
    <row r="27" spans="1:18" s="220" customFormat="1" ht="15" customHeight="1">
      <c r="A27" s="203"/>
      <c r="B27" s="203"/>
      <c r="C27" s="2">
        <v>2020</v>
      </c>
      <c r="D27" s="204">
        <v>5</v>
      </c>
      <c r="E27" s="204">
        <v>0</v>
      </c>
      <c r="F27" s="204">
        <v>0</v>
      </c>
      <c r="G27" s="204">
        <v>0</v>
      </c>
      <c r="H27" s="204">
        <v>0</v>
      </c>
      <c r="I27" s="204">
        <v>0</v>
      </c>
      <c r="J27" s="204">
        <v>0</v>
      </c>
      <c r="K27" s="217"/>
      <c r="M27" s="219"/>
      <c r="N27" s="217"/>
    </row>
    <row r="28" spans="1:18" s="220" customFormat="1" ht="8.15" customHeight="1">
      <c r="A28" s="206"/>
      <c r="B28" s="206"/>
      <c r="C28" s="2"/>
      <c r="D28" s="204"/>
      <c r="E28" s="204"/>
      <c r="F28" s="204"/>
      <c r="G28" s="204"/>
      <c r="H28" s="204"/>
      <c r="I28" s="204"/>
      <c r="J28" s="204"/>
      <c r="K28" s="217"/>
      <c r="M28" s="219"/>
      <c r="N28" s="217"/>
    </row>
    <row r="29" spans="1:18" s="218" customFormat="1" ht="15" customHeight="1">
      <c r="A29" s="203" t="s">
        <v>317</v>
      </c>
      <c r="B29" s="203"/>
      <c r="C29" s="2">
        <v>2018</v>
      </c>
      <c r="D29" s="204">
        <v>8</v>
      </c>
      <c r="E29" s="204">
        <v>2</v>
      </c>
      <c r="F29" s="204">
        <v>0</v>
      </c>
      <c r="G29" s="204">
        <v>0</v>
      </c>
      <c r="H29" s="204">
        <v>0</v>
      </c>
      <c r="I29" s="204">
        <v>0</v>
      </c>
      <c r="J29" s="204">
        <v>0</v>
      </c>
      <c r="K29" s="217"/>
      <c r="M29" s="219"/>
      <c r="N29" s="221"/>
    </row>
    <row r="30" spans="1:18" s="218" customFormat="1" ht="15" customHeight="1">
      <c r="A30" s="203"/>
      <c r="B30" s="203"/>
      <c r="C30" s="2">
        <v>2019</v>
      </c>
      <c r="D30" s="204">
        <v>7</v>
      </c>
      <c r="E30" s="204">
        <v>1</v>
      </c>
      <c r="F30" s="204">
        <v>0</v>
      </c>
      <c r="G30" s="204">
        <v>0</v>
      </c>
      <c r="H30" s="204">
        <v>0</v>
      </c>
      <c r="I30" s="204">
        <v>1</v>
      </c>
      <c r="J30" s="205">
        <v>0</v>
      </c>
      <c r="K30" s="217"/>
      <c r="M30" s="219"/>
      <c r="N30" s="221"/>
    </row>
    <row r="31" spans="1:18" s="218" customFormat="1" ht="15" customHeight="1">
      <c r="A31" s="203"/>
      <c r="B31" s="203"/>
      <c r="C31" s="2">
        <v>2020</v>
      </c>
      <c r="D31" s="204">
        <v>3</v>
      </c>
      <c r="E31" s="204">
        <v>1</v>
      </c>
      <c r="F31" s="204">
        <v>0</v>
      </c>
      <c r="G31" s="204">
        <v>0</v>
      </c>
      <c r="H31" s="204">
        <v>0</v>
      </c>
      <c r="I31" s="204">
        <v>0</v>
      </c>
      <c r="J31" s="205">
        <v>0</v>
      </c>
      <c r="K31" s="217"/>
      <c r="M31" s="219"/>
      <c r="N31" s="221"/>
    </row>
    <row r="32" spans="1:18" s="218" customFormat="1" ht="8.15" customHeight="1">
      <c r="A32" s="203"/>
      <c r="B32" s="203"/>
      <c r="C32" s="2"/>
      <c r="D32" s="204"/>
      <c r="E32" s="204"/>
      <c r="F32" s="204"/>
      <c r="G32" s="204"/>
      <c r="H32" s="204"/>
      <c r="I32" s="204"/>
      <c r="J32" s="205"/>
      <c r="K32" s="217"/>
      <c r="M32" s="219"/>
      <c r="N32" s="221"/>
    </row>
    <row r="33" spans="1:14" s="218" customFormat="1" ht="15" customHeight="1">
      <c r="A33" s="203" t="s">
        <v>318</v>
      </c>
      <c r="B33" s="203"/>
      <c r="C33" s="2">
        <v>2018</v>
      </c>
      <c r="D33" s="204">
        <v>7</v>
      </c>
      <c r="E33" s="204">
        <v>0</v>
      </c>
      <c r="F33" s="204">
        <v>0</v>
      </c>
      <c r="G33" s="204">
        <v>0</v>
      </c>
      <c r="H33" s="204">
        <v>0</v>
      </c>
      <c r="I33" s="204">
        <v>0</v>
      </c>
      <c r="J33" s="205">
        <v>0</v>
      </c>
      <c r="K33" s="217"/>
      <c r="M33" s="219"/>
      <c r="N33" s="221"/>
    </row>
    <row r="34" spans="1:14" s="218" customFormat="1" ht="15" customHeight="1">
      <c r="A34" s="203"/>
      <c r="B34" s="203"/>
      <c r="C34" s="2">
        <v>2019</v>
      </c>
      <c r="D34" s="204">
        <v>5</v>
      </c>
      <c r="E34" s="204">
        <v>0</v>
      </c>
      <c r="F34" s="204">
        <v>0</v>
      </c>
      <c r="G34" s="204">
        <v>0</v>
      </c>
      <c r="H34" s="204">
        <v>0</v>
      </c>
      <c r="I34" s="204">
        <v>0</v>
      </c>
      <c r="J34" s="205">
        <v>0</v>
      </c>
      <c r="K34" s="217"/>
      <c r="M34" s="219"/>
      <c r="N34" s="221"/>
    </row>
    <row r="35" spans="1:14" s="218" customFormat="1" ht="15" customHeight="1">
      <c r="A35" s="203"/>
      <c r="B35" s="203"/>
      <c r="C35" s="2">
        <v>2020</v>
      </c>
      <c r="D35" s="204">
        <v>6</v>
      </c>
      <c r="E35" s="204">
        <v>1</v>
      </c>
      <c r="F35" s="204">
        <v>0</v>
      </c>
      <c r="G35" s="204">
        <v>0</v>
      </c>
      <c r="H35" s="204">
        <v>0</v>
      </c>
      <c r="I35" s="204">
        <v>0</v>
      </c>
      <c r="J35" s="205">
        <v>1</v>
      </c>
      <c r="K35" s="217"/>
      <c r="M35" s="219"/>
      <c r="N35" s="221"/>
    </row>
    <row r="36" spans="1:14" s="218" customFormat="1" ht="8.15" customHeight="1">
      <c r="A36" s="203"/>
      <c r="B36" s="203"/>
      <c r="C36" s="2"/>
      <c r="D36" s="204"/>
      <c r="E36" s="204"/>
      <c r="F36" s="204"/>
      <c r="G36" s="204"/>
      <c r="H36" s="204"/>
      <c r="I36" s="204"/>
      <c r="J36" s="205"/>
      <c r="K36" s="217"/>
      <c r="M36" s="219"/>
      <c r="N36" s="221"/>
    </row>
    <row r="37" spans="1:14" s="218" customFormat="1" ht="15" customHeight="1">
      <c r="A37" s="203" t="s">
        <v>319</v>
      </c>
      <c r="B37" s="203"/>
      <c r="C37" s="2">
        <v>2018</v>
      </c>
      <c r="D37" s="204">
        <v>6</v>
      </c>
      <c r="E37" s="204">
        <v>0</v>
      </c>
      <c r="F37" s="204">
        <v>0</v>
      </c>
      <c r="G37" s="204">
        <v>0</v>
      </c>
      <c r="H37" s="204">
        <v>0</v>
      </c>
      <c r="I37" s="204">
        <v>0</v>
      </c>
      <c r="J37" s="204">
        <v>0</v>
      </c>
      <c r="K37" s="217"/>
      <c r="M37" s="219"/>
      <c r="N37" s="221"/>
    </row>
    <row r="38" spans="1:14" s="218" customFormat="1" ht="15" customHeight="1">
      <c r="A38" s="203"/>
      <c r="B38" s="203"/>
      <c r="C38" s="2">
        <v>2019</v>
      </c>
      <c r="D38" s="204">
        <v>1</v>
      </c>
      <c r="E38" s="204">
        <v>0</v>
      </c>
      <c r="F38" s="204">
        <v>0</v>
      </c>
      <c r="G38" s="204">
        <v>0</v>
      </c>
      <c r="H38" s="204">
        <v>0</v>
      </c>
      <c r="I38" s="204">
        <v>0</v>
      </c>
      <c r="J38" s="205">
        <v>0</v>
      </c>
      <c r="K38" s="217"/>
      <c r="M38" s="219"/>
      <c r="N38" s="221"/>
    </row>
    <row r="39" spans="1:14" s="218" customFormat="1" ht="15" customHeight="1">
      <c r="A39" s="203"/>
      <c r="B39" s="203"/>
      <c r="C39" s="2">
        <v>2020</v>
      </c>
      <c r="D39" s="204">
        <v>9</v>
      </c>
      <c r="E39" s="204">
        <v>0</v>
      </c>
      <c r="F39" s="204">
        <v>0</v>
      </c>
      <c r="G39" s="204">
        <v>0</v>
      </c>
      <c r="H39" s="204">
        <v>0</v>
      </c>
      <c r="I39" s="204">
        <v>0</v>
      </c>
      <c r="J39" s="205">
        <v>0</v>
      </c>
      <c r="K39" s="217"/>
      <c r="M39" s="219"/>
      <c r="N39" s="221"/>
    </row>
    <row r="40" spans="1:14" s="218" customFormat="1" ht="8.15" customHeight="1">
      <c r="A40" s="203"/>
      <c r="B40" s="203"/>
      <c r="C40" s="2"/>
      <c r="D40" s="204"/>
      <c r="E40" s="204"/>
      <c r="F40" s="204"/>
      <c r="G40" s="204"/>
      <c r="H40" s="204"/>
      <c r="I40" s="204"/>
      <c r="J40" s="205"/>
      <c r="K40" s="217"/>
      <c r="M40" s="219"/>
      <c r="N40" s="221"/>
    </row>
    <row r="41" spans="1:14" s="218" customFormat="1" ht="15" customHeight="1">
      <c r="A41" s="203" t="s">
        <v>320</v>
      </c>
      <c r="B41" s="203"/>
      <c r="C41" s="2">
        <v>2018</v>
      </c>
      <c r="D41" s="204">
        <v>28</v>
      </c>
      <c r="E41" s="204">
        <v>0</v>
      </c>
      <c r="F41" s="204">
        <v>0</v>
      </c>
      <c r="G41" s="204">
        <v>0</v>
      </c>
      <c r="H41" s="204">
        <v>0</v>
      </c>
      <c r="I41" s="204">
        <v>0</v>
      </c>
      <c r="J41" s="205">
        <v>0</v>
      </c>
      <c r="K41" s="217"/>
      <c r="M41" s="219"/>
      <c r="N41" s="221"/>
    </row>
    <row r="42" spans="1:14" s="218" customFormat="1" ht="15" customHeight="1">
      <c r="A42" s="203"/>
      <c r="B42" s="203"/>
      <c r="C42" s="2">
        <v>2019</v>
      </c>
      <c r="D42" s="204">
        <v>21</v>
      </c>
      <c r="E42" s="204">
        <v>0</v>
      </c>
      <c r="F42" s="204">
        <v>0</v>
      </c>
      <c r="G42" s="204">
        <v>0</v>
      </c>
      <c r="H42" s="204">
        <v>0</v>
      </c>
      <c r="I42" s="204">
        <v>0</v>
      </c>
      <c r="J42" s="205">
        <v>0</v>
      </c>
      <c r="K42" s="217"/>
      <c r="M42" s="219"/>
      <c r="N42" s="221"/>
    </row>
    <row r="43" spans="1:14" s="218" customFormat="1" ht="15" customHeight="1">
      <c r="A43" s="203"/>
      <c r="B43" s="203"/>
      <c r="C43" s="2">
        <v>2020</v>
      </c>
      <c r="D43" s="204">
        <v>23</v>
      </c>
      <c r="E43" s="204">
        <v>0</v>
      </c>
      <c r="F43" s="204">
        <v>0</v>
      </c>
      <c r="G43" s="204">
        <v>0</v>
      </c>
      <c r="H43" s="204">
        <v>0</v>
      </c>
      <c r="I43" s="204">
        <v>0</v>
      </c>
      <c r="J43" s="205">
        <v>0</v>
      </c>
      <c r="K43" s="217"/>
      <c r="M43" s="219"/>
      <c r="N43" s="221"/>
    </row>
    <row r="44" spans="1:14" s="218" customFormat="1" ht="8.15" customHeight="1">
      <c r="A44" s="203"/>
      <c r="B44" s="203"/>
      <c r="C44" s="2"/>
      <c r="D44" s="204"/>
      <c r="E44" s="204"/>
      <c r="F44" s="204"/>
      <c r="G44" s="204"/>
      <c r="H44" s="204"/>
      <c r="I44" s="204"/>
      <c r="J44" s="205"/>
      <c r="K44" s="217"/>
      <c r="M44" s="219"/>
      <c r="N44" s="221"/>
    </row>
    <row r="45" spans="1:14" s="218" customFormat="1" ht="15" customHeight="1">
      <c r="A45" s="203" t="s">
        <v>321</v>
      </c>
      <c r="B45" s="203"/>
      <c r="C45" s="2">
        <v>2018</v>
      </c>
      <c r="D45" s="204">
        <v>9</v>
      </c>
      <c r="E45" s="204">
        <v>0</v>
      </c>
      <c r="F45" s="204">
        <v>0</v>
      </c>
      <c r="G45" s="204">
        <v>0</v>
      </c>
      <c r="H45" s="204">
        <v>0</v>
      </c>
      <c r="I45" s="204">
        <v>0</v>
      </c>
      <c r="J45" s="204">
        <v>0</v>
      </c>
      <c r="K45" s="217"/>
      <c r="M45" s="219"/>
      <c r="N45" s="221"/>
    </row>
    <row r="46" spans="1:14" s="218" customFormat="1" ht="15" customHeight="1">
      <c r="A46" s="203"/>
      <c r="B46" s="203"/>
      <c r="C46" s="2">
        <v>2019</v>
      </c>
      <c r="D46" s="204">
        <v>9</v>
      </c>
      <c r="E46" s="204">
        <v>0</v>
      </c>
      <c r="F46" s="204">
        <v>0</v>
      </c>
      <c r="G46" s="204">
        <v>0</v>
      </c>
      <c r="H46" s="204">
        <v>0</v>
      </c>
      <c r="I46" s="204">
        <v>0</v>
      </c>
      <c r="J46" s="205">
        <v>0</v>
      </c>
      <c r="K46" s="217"/>
      <c r="M46" s="219"/>
      <c r="N46" s="221"/>
    </row>
    <row r="47" spans="1:14" s="218" customFormat="1" ht="15" customHeight="1">
      <c r="A47" s="203"/>
      <c r="B47" s="203"/>
      <c r="C47" s="2">
        <v>2020</v>
      </c>
      <c r="D47" s="204">
        <v>5</v>
      </c>
      <c r="E47" s="204">
        <v>0</v>
      </c>
      <c r="F47" s="204">
        <v>0</v>
      </c>
      <c r="G47" s="204">
        <v>0</v>
      </c>
      <c r="H47" s="204">
        <v>0</v>
      </c>
      <c r="I47" s="204">
        <v>0</v>
      </c>
      <c r="J47" s="205">
        <v>0</v>
      </c>
      <c r="K47" s="217"/>
      <c r="M47" s="219"/>
      <c r="N47" s="221"/>
    </row>
    <row r="48" spans="1:14" s="218" customFormat="1" ht="8.15" customHeight="1">
      <c r="A48" s="203"/>
      <c r="B48" s="203"/>
      <c r="C48" s="2"/>
      <c r="D48" s="204"/>
      <c r="E48" s="204"/>
      <c r="F48" s="204"/>
      <c r="G48" s="204"/>
      <c r="H48" s="204"/>
      <c r="I48" s="204"/>
      <c r="J48" s="205"/>
      <c r="K48" s="217"/>
      <c r="M48" s="219"/>
      <c r="N48" s="221"/>
    </row>
    <row r="49" spans="1:14" s="218" customFormat="1" ht="15" customHeight="1">
      <c r="A49" s="203" t="s">
        <v>322</v>
      </c>
      <c r="B49" s="203"/>
      <c r="C49" s="2">
        <v>2018</v>
      </c>
      <c r="D49" s="204">
        <v>6</v>
      </c>
      <c r="E49" s="204">
        <v>0</v>
      </c>
      <c r="F49" s="204">
        <v>0</v>
      </c>
      <c r="G49" s="204">
        <v>0</v>
      </c>
      <c r="H49" s="204">
        <v>0</v>
      </c>
      <c r="I49" s="204">
        <v>0</v>
      </c>
      <c r="J49" s="205">
        <v>0</v>
      </c>
      <c r="K49" s="217"/>
      <c r="M49" s="219"/>
      <c r="N49" s="221"/>
    </row>
    <row r="50" spans="1:14" s="218" customFormat="1" ht="15" customHeight="1">
      <c r="A50" s="203"/>
      <c r="B50" s="203"/>
      <c r="C50" s="2">
        <v>2019</v>
      </c>
      <c r="D50" s="204">
        <v>11</v>
      </c>
      <c r="E50" s="204">
        <v>0</v>
      </c>
      <c r="F50" s="204">
        <v>0</v>
      </c>
      <c r="G50" s="204">
        <v>0</v>
      </c>
      <c r="H50" s="204">
        <v>0</v>
      </c>
      <c r="I50" s="204">
        <v>0</v>
      </c>
      <c r="J50" s="205">
        <v>0</v>
      </c>
      <c r="K50" s="217"/>
      <c r="M50" s="219"/>
      <c r="N50" s="221"/>
    </row>
    <row r="51" spans="1:14" s="218" customFormat="1" ht="15" customHeight="1">
      <c r="A51" s="203"/>
      <c r="B51" s="203"/>
      <c r="C51" s="2">
        <v>2020</v>
      </c>
      <c r="D51" s="204">
        <v>8</v>
      </c>
      <c r="E51" s="204">
        <v>3</v>
      </c>
      <c r="F51" s="204">
        <v>0</v>
      </c>
      <c r="G51" s="204">
        <v>0</v>
      </c>
      <c r="H51" s="204">
        <v>0</v>
      </c>
      <c r="I51" s="204">
        <v>0</v>
      </c>
      <c r="J51" s="205">
        <v>0</v>
      </c>
      <c r="K51" s="217"/>
      <c r="M51" s="219"/>
      <c r="N51" s="221"/>
    </row>
    <row r="52" spans="1:14" s="218" customFormat="1" ht="8.15" customHeight="1">
      <c r="A52" s="203"/>
      <c r="B52" s="203"/>
      <c r="C52" s="2"/>
      <c r="D52" s="204"/>
      <c r="E52" s="204"/>
      <c r="F52" s="204"/>
      <c r="G52" s="204"/>
      <c r="H52" s="204"/>
      <c r="I52" s="204"/>
      <c r="J52" s="205"/>
      <c r="K52" s="217"/>
      <c r="M52" s="219"/>
      <c r="N52" s="221"/>
    </row>
    <row r="53" spans="1:14" s="218" customFormat="1" ht="15" customHeight="1">
      <c r="A53" s="203" t="s">
        <v>323</v>
      </c>
      <c r="B53" s="203"/>
      <c r="C53" s="2">
        <v>2018</v>
      </c>
      <c r="D53" s="204">
        <v>6</v>
      </c>
      <c r="E53" s="204">
        <v>0</v>
      </c>
      <c r="F53" s="204">
        <v>0</v>
      </c>
      <c r="G53" s="204">
        <v>0</v>
      </c>
      <c r="H53" s="204">
        <v>0</v>
      </c>
      <c r="I53" s="204">
        <v>0</v>
      </c>
      <c r="J53" s="204">
        <v>0</v>
      </c>
      <c r="K53" s="217"/>
      <c r="M53" s="219"/>
      <c r="N53" s="221"/>
    </row>
    <row r="54" spans="1:14" s="218" customFormat="1" ht="15" customHeight="1">
      <c r="A54" s="203"/>
      <c r="B54" s="203"/>
      <c r="C54" s="2">
        <v>2019</v>
      </c>
      <c r="D54" s="204">
        <v>8</v>
      </c>
      <c r="E54" s="204">
        <v>0</v>
      </c>
      <c r="F54" s="204">
        <v>0</v>
      </c>
      <c r="G54" s="204">
        <v>0</v>
      </c>
      <c r="H54" s="204">
        <v>0</v>
      </c>
      <c r="I54" s="204">
        <v>0</v>
      </c>
      <c r="J54" s="205">
        <v>0</v>
      </c>
      <c r="K54" s="217"/>
      <c r="M54" s="219"/>
      <c r="N54" s="221"/>
    </row>
    <row r="55" spans="1:14" s="218" customFormat="1" ht="15" customHeight="1">
      <c r="A55" s="203"/>
      <c r="B55" s="203"/>
      <c r="C55" s="2">
        <v>2020</v>
      </c>
      <c r="D55" s="204">
        <v>3</v>
      </c>
      <c r="E55" s="204">
        <v>0</v>
      </c>
      <c r="F55" s="204">
        <v>0</v>
      </c>
      <c r="G55" s="204">
        <v>0</v>
      </c>
      <c r="H55" s="204">
        <v>0</v>
      </c>
      <c r="I55" s="204">
        <v>0</v>
      </c>
      <c r="J55" s="205">
        <v>0</v>
      </c>
      <c r="K55" s="217"/>
      <c r="M55" s="219"/>
      <c r="N55" s="221"/>
    </row>
    <row r="56" spans="1:14" s="218" customFormat="1" ht="8.15" customHeight="1">
      <c r="A56" s="203"/>
      <c r="B56" s="203"/>
      <c r="C56" s="2"/>
      <c r="D56" s="204"/>
      <c r="E56" s="204"/>
      <c r="F56" s="204"/>
      <c r="G56" s="204"/>
      <c r="H56" s="204"/>
      <c r="I56" s="204"/>
      <c r="J56" s="205"/>
      <c r="K56" s="217"/>
      <c r="M56" s="219"/>
      <c r="N56" s="221"/>
    </row>
    <row r="57" spans="1:14" s="218" customFormat="1" ht="15" customHeight="1">
      <c r="A57" s="203" t="s">
        <v>324</v>
      </c>
      <c r="B57" s="203"/>
      <c r="C57" s="2">
        <v>2018</v>
      </c>
      <c r="D57" s="204">
        <v>16</v>
      </c>
      <c r="E57" s="204">
        <v>0</v>
      </c>
      <c r="F57" s="204">
        <v>0</v>
      </c>
      <c r="G57" s="204">
        <v>0</v>
      </c>
      <c r="H57" s="204">
        <v>0</v>
      </c>
      <c r="I57" s="204">
        <v>0</v>
      </c>
      <c r="J57" s="205">
        <v>0</v>
      </c>
      <c r="K57" s="217"/>
      <c r="M57" s="219"/>
      <c r="N57" s="221"/>
    </row>
    <row r="58" spans="1:14" s="218" customFormat="1" ht="15" customHeight="1">
      <c r="A58" s="203"/>
      <c r="B58" s="203"/>
      <c r="C58" s="41">
        <v>2019</v>
      </c>
      <c r="D58" s="204">
        <v>17</v>
      </c>
      <c r="E58" s="204">
        <v>0</v>
      </c>
      <c r="F58" s="204">
        <v>0</v>
      </c>
      <c r="G58" s="204">
        <v>0</v>
      </c>
      <c r="H58" s="204">
        <v>0</v>
      </c>
      <c r="I58" s="204">
        <v>0</v>
      </c>
      <c r="J58" s="205">
        <v>0</v>
      </c>
      <c r="K58" s="217"/>
      <c r="M58" s="219"/>
      <c r="N58" s="221"/>
    </row>
    <row r="59" spans="1:14" s="218" customFormat="1" ht="15" customHeight="1">
      <c r="A59" s="203"/>
      <c r="B59" s="203"/>
      <c r="C59" s="41">
        <v>2020</v>
      </c>
      <c r="D59" s="204">
        <v>16</v>
      </c>
      <c r="E59" s="204">
        <v>0</v>
      </c>
      <c r="F59" s="204">
        <v>0</v>
      </c>
      <c r="G59" s="204">
        <v>0</v>
      </c>
      <c r="H59" s="204">
        <v>0</v>
      </c>
      <c r="I59" s="204">
        <v>0</v>
      </c>
      <c r="J59" s="205">
        <v>0</v>
      </c>
      <c r="K59" s="217"/>
      <c r="M59" s="219"/>
      <c r="N59" s="221"/>
    </row>
    <row r="60" spans="1:14" s="218" customFormat="1" ht="8.15" customHeight="1">
      <c r="A60" s="203"/>
      <c r="B60" s="203"/>
      <c r="C60" s="207"/>
      <c r="D60" s="204"/>
      <c r="E60" s="204"/>
      <c r="F60" s="204"/>
      <c r="G60" s="204"/>
      <c r="H60" s="204"/>
      <c r="I60" s="204"/>
      <c r="J60" s="205"/>
      <c r="K60" s="217"/>
      <c r="M60" s="219"/>
      <c r="N60" s="221"/>
    </row>
    <row r="61" spans="1:14" s="218" customFormat="1" ht="15" customHeight="1">
      <c r="A61" s="203" t="s">
        <v>325</v>
      </c>
      <c r="B61" s="203"/>
      <c r="C61" s="41">
        <v>2018</v>
      </c>
      <c r="D61" s="204">
        <v>5</v>
      </c>
      <c r="E61" s="204">
        <v>0</v>
      </c>
      <c r="F61" s="204">
        <v>0</v>
      </c>
      <c r="G61" s="204">
        <v>0</v>
      </c>
      <c r="H61" s="204">
        <v>0</v>
      </c>
      <c r="I61" s="204">
        <v>0</v>
      </c>
      <c r="J61" s="204">
        <v>0</v>
      </c>
      <c r="K61" s="217"/>
      <c r="M61" s="219"/>
      <c r="N61" s="221"/>
    </row>
    <row r="62" spans="1:14" s="218" customFormat="1" ht="15" customHeight="1">
      <c r="A62" s="203"/>
      <c r="B62" s="203"/>
      <c r="C62" s="2">
        <v>2019</v>
      </c>
      <c r="D62" s="204">
        <v>5</v>
      </c>
      <c r="E62" s="204">
        <v>0</v>
      </c>
      <c r="F62" s="204">
        <v>0</v>
      </c>
      <c r="G62" s="204">
        <v>0</v>
      </c>
      <c r="H62" s="204">
        <v>0</v>
      </c>
      <c r="I62" s="204">
        <v>0</v>
      </c>
      <c r="J62" s="205">
        <v>0</v>
      </c>
      <c r="K62" s="217"/>
      <c r="M62" s="219"/>
      <c r="N62" s="221"/>
    </row>
    <row r="63" spans="1:14" s="218" customFormat="1" ht="15" customHeight="1">
      <c r="A63" s="203"/>
      <c r="B63" s="203"/>
      <c r="C63" s="2">
        <v>2020</v>
      </c>
      <c r="D63" s="204">
        <v>12</v>
      </c>
      <c r="E63" s="204">
        <v>0</v>
      </c>
      <c r="F63" s="204">
        <v>0</v>
      </c>
      <c r="G63" s="204">
        <v>0</v>
      </c>
      <c r="H63" s="204">
        <v>0</v>
      </c>
      <c r="I63" s="204">
        <v>0</v>
      </c>
      <c r="J63" s="205">
        <v>0</v>
      </c>
      <c r="K63" s="217"/>
      <c r="M63" s="219"/>
      <c r="N63" s="221"/>
    </row>
    <row r="64" spans="1:14" s="218" customFormat="1" ht="8.15" customHeight="1">
      <c r="A64" s="203"/>
      <c r="B64" s="203"/>
      <c r="C64" s="2"/>
      <c r="D64" s="204"/>
      <c r="E64" s="204"/>
      <c r="F64" s="204"/>
      <c r="G64" s="204"/>
      <c r="H64" s="204"/>
      <c r="I64" s="204"/>
      <c r="J64" s="205"/>
      <c r="K64" s="217"/>
      <c r="M64" s="219"/>
      <c r="N64" s="221"/>
    </row>
    <row r="65" spans="1:14" s="217" customFormat="1" ht="15" customHeight="1">
      <c r="A65" s="203" t="s">
        <v>326</v>
      </c>
      <c r="B65" s="203"/>
      <c r="C65" s="41">
        <v>2018</v>
      </c>
      <c r="D65" s="204">
        <v>3</v>
      </c>
      <c r="E65" s="204">
        <v>0</v>
      </c>
      <c r="F65" s="204">
        <v>0</v>
      </c>
      <c r="G65" s="204">
        <v>0</v>
      </c>
      <c r="H65" s="204">
        <v>0</v>
      </c>
      <c r="I65" s="204">
        <v>0</v>
      </c>
      <c r="J65" s="204">
        <v>0</v>
      </c>
      <c r="M65" s="219"/>
      <c r="N65" s="221"/>
    </row>
    <row r="66" spans="1:14" s="217" customFormat="1" ht="15" customHeight="1">
      <c r="A66" s="203"/>
      <c r="B66" s="203"/>
      <c r="C66" s="2">
        <v>2019</v>
      </c>
      <c r="D66" s="204">
        <v>5</v>
      </c>
      <c r="E66" s="204">
        <v>0</v>
      </c>
      <c r="F66" s="204">
        <v>0</v>
      </c>
      <c r="G66" s="204">
        <v>0</v>
      </c>
      <c r="H66" s="204">
        <v>0</v>
      </c>
      <c r="I66" s="204">
        <v>0</v>
      </c>
      <c r="J66" s="204">
        <v>0</v>
      </c>
      <c r="M66" s="219"/>
      <c r="N66" s="221"/>
    </row>
    <row r="67" spans="1:14" s="217" customFormat="1" ht="15" customHeight="1">
      <c r="A67" s="203"/>
      <c r="B67" s="203"/>
      <c r="C67" s="2">
        <v>2020</v>
      </c>
      <c r="D67" s="204">
        <v>3</v>
      </c>
      <c r="E67" s="204">
        <v>2</v>
      </c>
      <c r="F67" s="204">
        <v>0</v>
      </c>
      <c r="G67" s="204">
        <v>0</v>
      </c>
      <c r="H67" s="204">
        <v>0</v>
      </c>
      <c r="I67" s="204">
        <v>0</v>
      </c>
      <c r="J67" s="204">
        <v>0</v>
      </c>
      <c r="M67" s="219"/>
      <c r="N67" s="221"/>
    </row>
    <row r="68" spans="1:14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4" ht="15" customHeight="1">
      <c r="H69" s="197"/>
      <c r="I69" s="197"/>
      <c r="J69" s="197"/>
      <c r="K69" s="24" t="s">
        <v>9</v>
      </c>
    </row>
    <row r="70" spans="1:14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54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showGridLines="0"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1.7265625" style="195" customWidth="1"/>
    <col min="2" max="2" width="16.54296875" style="195" customWidth="1"/>
    <col min="3" max="3" width="17" style="196" customWidth="1"/>
    <col min="4" max="4" width="14.81640625" style="195" customWidth="1"/>
    <col min="5" max="5" width="20.1796875" style="195" customWidth="1"/>
    <col min="6" max="6" width="18.81640625" style="195" customWidth="1"/>
    <col min="7" max="7" width="15.453125" style="195" customWidth="1"/>
    <col min="8" max="9" width="10.7265625" style="195" customWidth="1"/>
    <col min="10" max="10" width="11.1796875" style="195" customWidth="1"/>
    <col min="11" max="11" width="0.26953125" style="195" customWidth="1"/>
    <col min="12" max="12" width="8.453125" style="195" hidden="1" customWidth="1"/>
    <col min="13" max="16384" width="8.453125" style="195"/>
  </cols>
  <sheetData>
    <row r="1" spans="1:18" ht="8.15" customHeight="1"/>
    <row r="2" spans="1:18" ht="16.5" customHeight="1">
      <c r="A2" s="310" t="s">
        <v>416</v>
      </c>
      <c r="B2" s="197"/>
      <c r="C2" s="198"/>
    </row>
    <row r="3" spans="1:18" ht="16.5" customHeight="1">
      <c r="A3" s="500" t="s">
        <v>417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99</v>
      </c>
      <c r="E6" s="347" t="s">
        <v>100</v>
      </c>
      <c r="F6" s="347" t="s">
        <v>100</v>
      </c>
      <c r="G6" s="347" t="s">
        <v>268</v>
      </c>
      <c r="H6" s="347" t="s">
        <v>269</v>
      </c>
      <c r="I6" s="347" t="s">
        <v>208</v>
      </c>
      <c r="J6" s="347" t="s">
        <v>101</v>
      </c>
      <c r="K6" s="434"/>
    </row>
    <row r="7" spans="1:18" s="201" customFormat="1" ht="15" customHeight="1">
      <c r="A7" s="339" t="s">
        <v>4</v>
      </c>
      <c r="B7" s="348"/>
      <c r="C7" s="349" t="s">
        <v>5</v>
      </c>
      <c r="D7" s="347" t="s">
        <v>102</v>
      </c>
      <c r="E7" s="347" t="s">
        <v>265</v>
      </c>
      <c r="F7" s="347" t="s">
        <v>265</v>
      </c>
      <c r="G7" s="347" t="s">
        <v>57</v>
      </c>
      <c r="H7" s="347" t="s">
        <v>89</v>
      </c>
      <c r="I7" s="347" t="s">
        <v>270</v>
      </c>
      <c r="J7" s="347" t="s">
        <v>104</v>
      </c>
      <c r="K7" s="435"/>
    </row>
    <row r="8" spans="1:18" s="201" customFormat="1" ht="15" customHeight="1">
      <c r="A8" s="351"/>
      <c r="B8" s="351"/>
      <c r="C8" s="352"/>
      <c r="D8" s="350" t="s">
        <v>105</v>
      </c>
      <c r="E8" s="347" t="s">
        <v>108</v>
      </c>
      <c r="F8" s="347" t="s">
        <v>109</v>
      </c>
      <c r="G8" s="350" t="s">
        <v>60</v>
      </c>
      <c r="H8" s="350" t="s">
        <v>103</v>
      </c>
      <c r="I8" s="350" t="s">
        <v>59</v>
      </c>
      <c r="J8" s="347" t="s">
        <v>106</v>
      </c>
      <c r="K8" s="436"/>
    </row>
    <row r="9" spans="1:18" s="201" customFormat="1" ht="15" customHeight="1">
      <c r="A9" s="351"/>
      <c r="B9" s="351"/>
      <c r="C9" s="352"/>
      <c r="D9" s="350" t="s">
        <v>107</v>
      </c>
      <c r="E9" s="350" t="s">
        <v>266</v>
      </c>
      <c r="F9" s="350" t="s">
        <v>111</v>
      </c>
      <c r="G9" s="350" t="s">
        <v>107</v>
      </c>
      <c r="H9" s="350"/>
      <c r="I9" s="350" t="s">
        <v>271</v>
      </c>
      <c r="J9" s="350" t="s">
        <v>110</v>
      </c>
      <c r="K9" s="436"/>
    </row>
    <row r="10" spans="1:18" s="201" customFormat="1" ht="15" customHeight="1">
      <c r="A10" s="351"/>
      <c r="B10" s="351"/>
      <c r="C10" s="352"/>
      <c r="D10" s="353"/>
      <c r="E10" s="350" t="s">
        <v>267</v>
      </c>
      <c r="F10" s="350" t="s">
        <v>113</v>
      </c>
      <c r="G10" s="347"/>
      <c r="H10" s="350"/>
      <c r="I10" s="350"/>
      <c r="J10" s="350" t="s">
        <v>112</v>
      </c>
      <c r="K10" s="436"/>
    </row>
    <row r="11" spans="1:18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1"/>
      <c r="K11" s="433"/>
    </row>
    <row r="12" spans="1:18" ht="8.15" customHeight="1">
      <c r="A12" s="211"/>
      <c r="B12" s="211"/>
      <c r="C12" s="212"/>
      <c r="D12" s="210"/>
      <c r="E12" s="210"/>
      <c r="F12" s="210"/>
      <c r="G12" s="210"/>
      <c r="H12" s="210"/>
      <c r="I12" s="210"/>
      <c r="J12" s="210"/>
      <c r="K12" s="433"/>
    </row>
    <row r="13" spans="1:18" s="23" customFormat="1" ht="15" customHeight="1">
      <c r="A13" s="111" t="s">
        <v>299</v>
      </c>
      <c r="B13" s="111"/>
      <c r="C13" s="20">
        <v>2018</v>
      </c>
      <c r="D13" s="213">
        <f>SUM(D17,D21,D25,D29,D33,D37,D41,D45,D49,D53,,D57,D61,D65,'59_samb (2)'!D13,'59_samb (2)'!D17,'59_samb (2)'!D21,'59_samb (2)'!D25,'59_samb (2)'!D29,'59_samb (2)'!D33,'59_samb (2)'!D37,'59_samb (2)'!D41,'59_samb (2)'!D45,'59_samb (2)'!D49,'59_samb (2)'!D53,'59_samb (2)'!D57,'59_samb (2)'!D61,'59_samb (2)'!D65)</f>
        <v>1</v>
      </c>
      <c r="E13" s="213">
        <f>SUM(E17,E21,E25,E29,E33,E37,E41,E45,E49,E53,,E57,E61,E65,'59_samb (2)'!E13,'59_samb (2)'!E17,'59_samb (2)'!E21,'59_samb (2)'!E25,'59_samb (2)'!E29,'59_samb (2)'!E33,'59_samb (2)'!E37,'59_samb (2)'!E41,'59_samb (2)'!E45,'59_samb (2)'!E49,'59_samb (2)'!E53,'59_samb (2)'!E57,'59_samb (2)'!E61,'59_samb (2)'!E65)</f>
        <v>0</v>
      </c>
      <c r="F13" s="213">
        <f>SUM(F17,F21,F25,F29,F33,F37,F41,F45,F49,F53,,F57,F61,F65,'59_samb (2)'!F13,'59_samb (2)'!F17,'59_samb (2)'!F21,'59_samb (2)'!F25,'59_samb (2)'!F29,'59_samb (2)'!F33,'59_samb (2)'!F37,'59_samb (2)'!F41,'59_samb (2)'!F45,'59_samb (2)'!F49,'59_samb (2)'!F53,'59_samb (2)'!F57,'59_samb (2)'!F61,'59_samb (2)'!F65)</f>
        <v>0</v>
      </c>
      <c r="G13" s="213">
        <f>SUM(G17,G21,G25,G29,G33,G37,G41,G45,G49,G53,,G57,G61,G65,'59_samb (2)'!G13,'59_samb (2)'!G17,'59_samb (2)'!G21,'59_samb (2)'!G25,'59_samb (2)'!G29,'59_samb (2)'!G33,'59_samb (2)'!G37,'59_samb (2)'!G41,'59_samb (2)'!G45,'59_samb (2)'!G49,'59_samb (2)'!G53,'59_samb (2)'!G57,'59_samb (2)'!G61,'59_samb (2)'!G65)</f>
        <v>0</v>
      </c>
      <c r="H13" s="213">
        <f>SUM(H17,H21,H25,H29,H33,H37,H41,H45,H49,H53,,H57,H61,H65,'59_samb (2)'!H13,'59_samb (2)'!H17,'59_samb (2)'!H21,'59_samb (2)'!H25,'59_samb (2)'!H29,'59_samb (2)'!H33,'59_samb (2)'!H37,'59_samb (2)'!H41,'59_samb (2)'!H45,'59_samb (2)'!H49,'59_samb (2)'!H53,'59_samb (2)'!H57,'59_samb (2)'!H61,'59_samb (2)'!H65)</f>
        <v>1</v>
      </c>
      <c r="I13" s="214">
        <f>SUM(I17,I21,I25,I29,I33,I37,I41,I45,I49,I53,,I57,I61,I65,'59_samb (2)'!I13,'59_samb (2)'!I17,'59_samb (2)'!I21,'59_samb (2)'!I25,'59_samb (2)'!I29,'59_samb (2)'!I33,'59_samb (2)'!I37,'59_samb (2)'!I41,'59_samb (2)'!I45,'59_samb (2)'!I49,'59_samb (2)'!I53,'59_samb (2)'!I57,'59_samb (2)'!I61,'59_samb (2)'!I65)</f>
        <v>446</v>
      </c>
      <c r="J13" s="213">
        <f>SUM(J17,J21,J25,J29,J33,J37,J41,J45,J49,J53,,J57,J61,J65,'59_samb (2)'!J13,'59_samb (2)'!J17,'59_samb (2)'!J21,'59_samb (2)'!J25,'59_samb (2)'!J29,'59_samb (2)'!J33,'59_samb (2)'!J37,'59_samb (2)'!J41,'59_samb (2)'!J45,'59_samb (2)'!J49,'59_samb (2)'!J53,'59_samb (2)'!J57,'59_samb (2)'!J61,'59_samb (2)'!J65)</f>
        <v>3</v>
      </c>
      <c r="K13" s="24"/>
      <c r="L13" s="24"/>
      <c r="M13" s="3"/>
      <c r="N13" s="3"/>
      <c r="O13" s="3"/>
      <c r="P13" s="3"/>
      <c r="Q13" s="3"/>
      <c r="R13" s="3"/>
    </row>
    <row r="14" spans="1:18" s="23" customFormat="1" ht="15" customHeight="1">
      <c r="A14" s="111"/>
      <c r="B14" s="111"/>
      <c r="C14" s="20">
        <v>2019</v>
      </c>
      <c r="D14" s="213">
        <f>SUM(D18,D22,D26,D30,D34,D38,D42,D46,D50,D54,,D58,D62,D66,'59_samb (2)'!D14,'59_samb (2)'!D18,'59_samb (2)'!D22,'59_samb (2)'!D26,'59_samb (2)'!D30,'59_samb (2)'!D34,'59_samb (2)'!D38,'59_samb (2)'!D42,'59_samb (2)'!D46,'59_samb (2)'!D50,'59_samb (2)'!D54,'59_samb (2)'!D58,'59_samb (2)'!D62,'59_samb (2)'!D66)</f>
        <v>0</v>
      </c>
      <c r="E14" s="213">
        <f>SUM(E18,E22,E26,E30,E34,E38,E42,E46,E50,E54,,E58,E62,E66,'59_samb (2)'!E14,'59_samb (2)'!E18,'59_samb (2)'!E22,'59_samb (2)'!E26,'59_samb (2)'!E30,'59_samb (2)'!E34,'59_samb (2)'!E38,'59_samb (2)'!E42,'59_samb (2)'!E46,'59_samb (2)'!E50,'59_samb (2)'!E54,'59_samb (2)'!E58,'59_samb (2)'!E62,'59_samb (2)'!E66)</f>
        <v>0</v>
      </c>
      <c r="F14" s="213">
        <f>SUM(F18,F22,F26,F30,F34,F38,F42,F46,F50,F54,,F58,F62,F66,'59_samb (2)'!F14,'59_samb (2)'!F18,'59_samb (2)'!F22,'59_samb (2)'!F26,'59_samb (2)'!F30,'59_samb (2)'!F34,'59_samb (2)'!F38,'59_samb (2)'!F42,'59_samb (2)'!F46,'59_samb (2)'!F50,'59_samb (2)'!F54,'59_samb (2)'!F58,'59_samb (2)'!F62,'59_samb (2)'!F66)</f>
        <v>2</v>
      </c>
      <c r="G14" s="213">
        <f>SUM(G18,G22,G26,G30,G34,G38,G42,G46,G50,G54,,G58,G62,G66,'59_samb (2)'!G14,'59_samb (2)'!G18,'59_samb (2)'!G22,'59_samb (2)'!G26,'59_samb (2)'!G30,'59_samb (2)'!G34,'59_samb (2)'!G38,'59_samb (2)'!G42,'59_samb (2)'!G46,'59_samb (2)'!G50,'59_samb (2)'!G54,'59_samb (2)'!G58,'59_samb (2)'!G62,'59_samb (2)'!G66)</f>
        <v>0</v>
      </c>
      <c r="H14" s="213">
        <f>SUM(H18,H22,H26,H30,H34,H38,H42,H46,H50,H54,,H58,H62,H66,'59_samb (2)'!H14,'59_samb (2)'!H18,'59_samb (2)'!H22,'59_samb (2)'!H26,'59_samb (2)'!H30,'59_samb (2)'!H34,'59_samb (2)'!H38,'59_samb (2)'!H42,'59_samb (2)'!H46,'59_samb (2)'!H50,'59_samb (2)'!H54,'59_samb (2)'!H58,'59_samb (2)'!H62,'59_samb (2)'!H66)</f>
        <v>0</v>
      </c>
      <c r="I14" s="214">
        <f>SUM(I18,I22,I26,I30,I34,I38,I42,I46,I50,I54,,I58,I62,I66,'59_samb (2)'!I14,'59_samb (2)'!I18,'59_samb (2)'!I22,'59_samb (2)'!I26,'59_samb (2)'!I30,'59_samb (2)'!I34,'59_samb (2)'!I38,'59_samb (2)'!I42,'59_samb (2)'!I46,'59_samb (2)'!I50,'59_samb (2)'!I54,'59_samb (2)'!I58,'59_samb (2)'!I62,'59_samb (2)'!I66)</f>
        <v>442</v>
      </c>
      <c r="J14" s="213">
        <f>SUM(J18,J22,J26,J30,J34,J38,J42,J46,J50,J54,,J58,J62,J66,'59_samb (2)'!J14,'59_samb (2)'!J18,'59_samb (2)'!J22,'59_samb (2)'!J26,'59_samb (2)'!J30,'59_samb (2)'!J34,'59_samb (2)'!J38,'59_samb (2)'!J42,'59_samb (2)'!J46,'59_samb (2)'!J50,'59_samb (2)'!J54,'59_samb (2)'!J58,'59_samb (2)'!J62,'59_samb (2)'!J66)</f>
        <v>4</v>
      </c>
      <c r="K14" s="50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111"/>
      <c r="B15" s="111"/>
      <c r="C15" s="20">
        <v>2020</v>
      </c>
      <c r="D15" s="213">
        <f>SUM(D19,D23,D27,D31,D35,D39,D43,D47,D51,D55,,D59,D63,D67,'59_samb (2)'!D15,'59_samb (2)'!D19,'59_samb (2)'!D23,'59_samb (2)'!D27,'59_samb (2)'!D31,'59_samb (2)'!D35,'59_samb (2)'!D39,'59_samb (2)'!D43,'59_samb (2)'!D47,'59_samb (2)'!D51,'59_samb (2)'!D55,'59_samb (2)'!D59,'59_samb (2)'!D63,'59_samb (2)'!D67)</f>
        <v>1</v>
      </c>
      <c r="E15" s="213">
        <f>SUM(E19,E23,E27,E31,E35,E39,E43,E47,E51,E55,,E59,E63,E67,'59_samb (2)'!E15,'59_samb (2)'!E19,'59_samb (2)'!E23,'59_samb (2)'!E27,'59_samb (2)'!E31,'59_samb (2)'!E35,'59_samb (2)'!E39,'59_samb (2)'!E43,'59_samb (2)'!E47,'59_samb (2)'!E51,'59_samb (2)'!E55,'59_samb (2)'!E59,'59_samb (2)'!E63,'59_samb (2)'!E67)</f>
        <v>0</v>
      </c>
      <c r="F15" s="213">
        <f>SUM(F19,F23,F27,F31,F35,F39,F43,F47,F51,F55,,F59,F63,F67,'59_samb (2)'!F15,'59_samb (2)'!F19,'59_samb (2)'!F23,'59_samb (2)'!F27,'59_samb (2)'!F31,'59_samb (2)'!F35,'59_samb (2)'!F39,'59_samb (2)'!F43,'59_samb (2)'!F47,'59_samb (2)'!F51,'59_samb (2)'!F55,'59_samb (2)'!F59,'59_samb (2)'!F63,'59_samb (2)'!F67)</f>
        <v>3</v>
      </c>
      <c r="G15" s="213">
        <f>SUM(G19,G23,G27,G31,G35,G39,G43,G47,G51,G55,,G59,G63,G67,'59_samb (2)'!G15,'59_samb (2)'!G19,'59_samb (2)'!G23,'59_samb (2)'!G27,'59_samb (2)'!G31,'59_samb (2)'!G35,'59_samb (2)'!G39,'59_samb (2)'!G43,'59_samb (2)'!G47,'59_samb (2)'!G51,'59_samb (2)'!G55,'59_samb (2)'!G59,'59_samb (2)'!G63,'59_samb (2)'!G67)</f>
        <v>0</v>
      </c>
      <c r="H15" s="213">
        <f>SUM(H19,H23,H27,H31,H35,H39,H43,H47,H51,H55,,H59,H63,H67,'59_samb (2)'!H15,'59_samb (2)'!H19,'59_samb (2)'!H23,'59_samb (2)'!H27,'59_samb (2)'!H31,'59_samb (2)'!H35,'59_samb (2)'!H39,'59_samb (2)'!H43,'59_samb (2)'!H47,'59_samb (2)'!H51,'59_samb (2)'!H55,'59_samb (2)'!H59,'59_samb (2)'!H63,'59_samb (2)'!H67)</f>
        <v>3</v>
      </c>
      <c r="I15" s="214">
        <f>SUM(I19,I23,I27,I31,I35,I39,I43,I47,I51,I55,,I59,I63,I67,'59_samb (2)'!I15,'59_samb (2)'!I19,'59_samb (2)'!I23,'59_samb (2)'!I27,'59_samb (2)'!I31,'59_samb (2)'!I35,'59_samb (2)'!I39,'59_samb (2)'!I43,'59_samb (2)'!I47,'59_samb (2)'!I51,'59_samb (2)'!I55,'59_samb (2)'!I59,'59_samb (2)'!I63,'59_samb (2)'!I67)</f>
        <v>374</v>
      </c>
      <c r="J15" s="213">
        <f>SUM(J19,J23,J27,J31,J35,J39,J43,J47,J51,J55,,J59,J63,J67,'59_samb (2)'!J15,'59_samb (2)'!J19,'59_samb (2)'!J23,'59_samb (2)'!J27,'59_samb (2)'!J31,'59_samb (2)'!J35,'59_samb (2)'!J39,'59_samb (2)'!J43,'59_samb (2)'!J47,'59_samb (2)'!J51,'59_samb (2)'!J55,'59_samb (2)'!J59,'59_samb (2)'!J63,'59_samb (2)'!J67)</f>
        <v>4</v>
      </c>
      <c r="K15" s="50"/>
      <c r="L15" s="25"/>
      <c r="M15" s="25"/>
      <c r="N15" s="25"/>
      <c r="O15" s="25"/>
      <c r="P15" s="26"/>
      <c r="Q15" s="26"/>
      <c r="R15" s="26"/>
    </row>
    <row r="16" spans="1:18" s="23" customFormat="1" ht="8.15" customHeight="1">
      <c r="A16" s="111"/>
      <c r="B16" s="111"/>
      <c r="C16" s="2"/>
      <c r="D16" s="204"/>
      <c r="E16" s="204"/>
      <c r="F16" s="204"/>
      <c r="G16" s="204"/>
      <c r="H16" s="204"/>
      <c r="I16" s="204"/>
      <c r="J16" s="204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203" t="s">
        <v>300</v>
      </c>
      <c r="B17" s="203"/>
      <c r="C17" s="2">
        <v>2018</v>
      </c>
      <c r="D17" s="204">
        <v>0</v>
      </c>
      <c r="E17" s="204">
        <v>0</v>
      </c>
      <c r="F17" s="204">
        <v>0</v>
      </c>
      <c r="G17" s="204">
        <v>0</v>
      </c>
      <c r="H17" s="204">
        <v>0</v>
      </c>
      <c r="I17" s="204">
        <v>27</v>
      </c>
      <c r="J17" s="204">
        <v>1</v>
      </c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203"/>
      <c r="B18" s="203"/>
      <c r="C18" s="2">
        <v>2019</v>
      </c>
      <c r="D18" s="204">
        <v>0</v>
      </c>
      <c r="E18" s="204">
        <v>0</v>
      </c>
      <c r="F18" s="204">
        <v>1</v>
      </c>
      <c r="G18" s="204">
        <v>0</v>
      </c>
      <c r="H18" s="204">
        <v>0</v>
      </c>
      <c r="I18" s="204">
        <v>55</v>
      </c>
      <c r="J18" s="205">
        <v>0</v>
      </c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203"/>
      <c r="B19" s="203"/>
      <c r="C19" s="2">
        <v>2020</v>
      </c>
      <c r="D19" s="204">
        <v>0</v>
      </c>
      <c r="E19" s="204">
        <v>0</v>
      </c>
      <c r="F19" s="204">
        <v>0</v>
      </c>
      <c r="G19" s="204">
        <v>0</v>
      </c>
      <c r="H19" s="204">
        <v>1</v>
      </c>
      <c r="I19" s="204">
        <v>25</v>
      </c>
      <c r="J19" s="205">
        <v>0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8.15" customHeight="1">
      <c r="A20" s="203"/>
      <c r="B20" s="203"/>
      <c r="C20" s="2"/>
      <c r="D20" s="204"/>
      <c r="E20" s="204"/>
      <c r="F20" s="204"/>
      <c r="G20" s="204"/>
      <c r="H20" s="204"/>
      <c r="I20" s="204"/>
      <c r="J20" s="20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203" t="s">
        <v>301</v>
      </c>
      <c r="B21" s="203"/>
      <c r="C21" s="2">
        <v>2018</v>
      </c>
      <c r="D21" s="204">
        <v>0</v>
      </c>
      <c r="E21" s="204">
        <v>0</v>
      </c>
      <c r="F21" s="204">
        <v>0</v>
      </c>
      <c r="G21" s="204">
        <v>0</v>
      </c>
      <c r="H21" s="204">
        <v>0</v>
      </c>
      <c r="I21" s="204">
        <v>27</v>
      </c>
      <c r="J21" s="205">
        <v>0</v>
      </c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203"/>
      <c r="B22" s="203"/>
      <c r="C22" s="2">
        <v>2019</v>
      </c>
      <c r="D22" s="204">
        <v>0</v>
      </c>
      <c r="E22" s="204">
        <v>0</v>
      </c>
      <c r="F22" s="204">
        <v>0</v>
      </c>
      <c r="G22" s="204">
        <v>0</v>
      </c>
      <c r="H22" s="204">
        <v>0</v>
      </c>
      <c r="I22" s="204">
        <v>30</v>
      </c>
      <c r="J22" s="205">
        <v>0</v>
      </c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203"/>
      <c r="B23" s="203"/>
      <c r="C23" s="2">
        <v>2020</v>
      </c>
      <c r="D23" s="204">
        <v>0</v>
      </c>
      <c r="E23" s="204">
        <v>0</v>
      </c>
      <c r="F23" s="204">
        <v>0</v>
      </c>
      <c r="G23" s="204">
        <v>0</v>
      </c>
      <c r="H23" s="204">
        <v>1</v>
      </c>
      <c r="I23" s="204">
        <v>19</v>
      </c>
      <c r="J23" s="205">
        <v>0</v>
      </c>
      <c r="K23" s="25"/>
      <c r="L23" s="25"/>
      <c r="M23" s="25"/>
      <c r="N23" s="25"/>
      <c r="O23" s="25"/>
      <c r="P23" s="26"/>
      <c r="Q23" s="26"/>
      <c r="R23" s="26"/>
    </row>
    <row r="24" spans="1:18" s="23" customFormat="1" ht="8.15" customHeight="1">
      <c r="A24" s="203"/>
      <c r="B24" s="203"/>
      <c r="C24" s="2"/>
      <c r="D24" s="204"/>
      <c r="E24" s="204"/>
      <c r="F24" s="204"/>
      <c r="G24" s="204"/>
      <c r="H24" s="204"/>
      <c r="I24" s="204"/>
      <c r="J24" s="205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03" t="s">
        <v>302</v>
      </c>
      <c r="B25" s="203"/>
      <c r="C25" s="2">
        <v>2018</v>
      </c>
      <c r="D25" s="204">
        <v>0</v>
      </c>
      <c r="E25" s="204">
        <v>0</v>
      </c>
      <c r="F25" s="204">
        <v>0</v>
      </c>
      <c r="G25" s="204">
        <v>0</v>
      </c>
      <c r="H25" s="204">
        <v>0</v>
      </c>
      <c r="I25" s="204">
        <v>26</v>
      </c>
      <c r="J25" s="204">
        <v>0</v>
      </c>
      <c r="K25" s="25"/>
      <c r="L25" s="25"/>
      <c r="M25" s="25"/>
      <c r="N25" s="25"/>
      <c r="O25" s="25"/>
      <c r="P25" s="26"/>
      <c r="Q25" s="26"/>
      <c r="R25" s="26"/>
    </row>
    <row r="26" spans="1:18" s="23" customFormat="1" ht="15" customHeight="1">
      <c r="A26" s="203"/>
      <c r="B26" s="203"/>
      <c r="C26" s="2">
        <v>2019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21</v>
      </c>
      <c r="J26" s="205">
        <v>0</v>
      </c>
    </row>
    <row r="27" spans="1:18" s="23" customFormat="1" ht="15" customHeight="1">
      <c r="A27" s="203"/>
      <c r="B27" s="203"/>
      <c r="C27" s="2">
        <v>2020</v>
      </c>
      <c r="D27" s="204">
        <v>0</v>
      </c>
      <c r="E27" s="204">
        <v>0</v>
      </c>
      <c r="F27" s="204">
        <v>0</v>
      </c>
      <c r="G27" s="204">
        <v>0</v>
      </c>
      <c r="H27" s="204">
        <v>0</v>
      </c>
      <c r="I27" s="204">
        <v>20</v>
      </c>
      <c r="J27" s="205">
        <v>0</v>
      </c>
    </row>
    <row r="28" spans="1:18" s="23" customFormat="1" ht="8.15" customHeight="1">
      <c r="A28" s="203"/>
      <c r="B28" s="203"/>
      <c r="C28" s="2"/>
      <c r="D28" s="204"/>
      <c r="E28" s="204"/>
      <c r="F28" s="204"/>
      <c r="G28" s="204"/>
      <c r="H28" s="204"/>
      <c r="I28" s="204"/>
      <c r="J28" s="205"/>
      <c r="K28" s="25"/>
      <c r="L28" s="25"/>
      <c r="M28" s="25"/>
      <c r="N28" s="25"/>
      <c r="O28" s="25"/>
      <c r="P28" s="26"/>
      <c r="Q28" s="26"/>
      <c r="R28" s="26"/>
    </row>
    <row r="29" spans="1:18" s="23" customFormat="1" ht="15" customHeight="1">
      <c r="A29" s="203" t="s">
        <v>303</v>
      </c>
      <c r="B29" s="203"/>
      <c r="C29" s="2">
        <v>2018</v>
      </c>
      <c r="D29" s="204">
        <v>0</v>
      </c>
      <c r="E29" s="204">
        <v>0</v>
      </c>
      <c r="F29" s="204">
        <v>0</v>
      </c>
      <c r="G29" s="204">
        <v>0</v>
      </c>
      <c r="H29" s="204">
        <v>0</v>
      </c>
      <c r="I29" s="204">
        <v>27</v>
      </c>
      <c r="J29" s="205">
        <v>0</v>
      </c>
    </row>
    <row r="30" spans="1:18" s="23" customFormat="1" ht="15" customHeight="1">
      <c r="A30" s="203"/>
      <c r="B30" s="203"/>
      <c r="C30" s="2">
        <v>2019</v>
      </c>
      <c r="D30" s="204">
        <v>0</v>
      </c>
      <c r="E30" s="204">
        <v>0</v>
      </c>
      <c r="F30" s="204">
        <v>0</v>
      </c>
      <c r="G30" s="204">
        <v>0</v>
      </c>
      <c r="H30" s="204">
        <v>0</v>
      </c>
      <c r="I30" s="204">
        <v>37</v>
      </c>
      <c r="J30" s="205">
        <v>0</v>
      </c>
    </row>
    <row r="31" spans="1:18" s="23" customFormat="1" ht="15" customHeight="1">
      <c r="A31" s="203"/>
      <c r="B31" s="203"/>
      <c r="C31" s="2">
        <v>2020</v>
      </c>
      <c r="D31" s="204">
        <v>0</v>
      </c>
      <c r="E31" s="204">
        <v>0</v>
      </c>
      <c r="F31" s="204">
        <v>0</v>
      </c>
      <c r="G31" s="204">
        <v>0</v>
      </c>
      <c r="H31" s="204">
        <v>0</v>
      </c>
      <c r="I31" s="204">
        <v>26</v>
      </c>
      <c r="J31" s="205">
        <v>0</v>
      </c>
    </row>
    <row r="32" spans="1:18" s="23" customFormat="1" ht="8.15" customHeight="1">
      <c r="A32" s="203"/>
      <c r="B32" s="203"/>
      <c r="C32" s="2"/>
      <c r="D32" s="204"/>
      <c r="E32" s="204"/>
      <c r="F32" s="204"/>
      <c r="G32" s="204"/>
      <c r="H32" s="204"/>
      <c r="I32" s="204"/>
      <c r="J32" s="205"/>
      <c r="K32" s="25"/>
      <c r="L32" s="25"/>
      <c r="M32" s="25"/>
      <c r="N32" s="25"/>
      <c r="O32" s="25"/>
      <c r="P32" s="26"/>
      <c r="Q32" s="26"/>
      <c r="R32" s="26"/>
    </row>
    <row r="33" spans="1:18" s="23" customFormat="1" ht="15" customHeight="1">
      <c r="A33" s="203" t="s">
        <v>304</v>
      </c>
      <c r="B33" s="203"/>
      <c r="C33" s="2">
        <v>2018</v>
      </c>
      <c r="D33" s="204">
        <v>0</v>
      </c>
      <c r="E33" s="204">
        <v>0</v>
      </c>
      <c r="F33" s="204">
        <v>0</v>
      </c>
      <c r="G33" s="204">
        <v>0</v>
      </c>
      <c r="H33" s="204">
        <v>0</v>
      </c>
      <c r="I33" s="204">
        <v>14</v>
      </c>
      <c r="J33" s="204">
        <v>0</v>
      </c>
    </row>
    <row r="34" spans="1:18" s="23" customFormat="1" ht="15" customHeight="1">
      <c r="A34" s="203"/>
      <c r="B34" s="203"/>
      <c r="C34" s="2">
        <v>2019</v>
      </c>
      <c r="D34" s="204">
        <v>0</v>
      </c>
      <c r="E34" s="204">
        <v>0</v>
      </c>
      <c r="F34" s="204">
        <v>1</v>
      </c>
      <c r="G34" s="204">
        <v>0</v>
      </c>
      <c r="H34" s="204">
        <v>0</v>
      </c>
      <c r="I34" s="204">
        <v>2</v>
      </c>
      <c r="J34" s="205">
        <v>0</v>
      </c>
    </row>
    <row r="35" spans="1:18" s="23" customFormat="1" ht="15" customHeight="1">
      <c r="A35" s="203"/>
      <c r="B35" s="203"/>
      <c r="C35" s="2">
        <v>2020</v>
      </c>
      <c r="D35" s="204">
        <v>0</v>
      </c>
      <c r="E35" s="204">
        <v>0</v>
      </c>
      <c r="F35" s="204">
        <v>0</v>
      </c>
      <c r="G35" s="204">
        <v>0</v>
      </c>
      <c r="H35" s="204">
        <v>0</v>
      </c>
      <c r="I35" s="204">
        <v>12</v>
      </c>
      <c r="J35" s="205">
        <v>0</v>
      </c>
    </row>
    <row r="36" spans="1:18" s="23" customFormat="1" ht="8.15" customHeight="1">
      <c r="A36" s="203"/>
      <c r="B36" s="203"/>
      <c r="C36" s="2"/>
      <c r="D36" s="204"/>
      <c r="E36" s="204"/>
      <c r="F36" s="204"/>
      <c r="G36" s="204"/>
      <c r="H36" s="204"/>
      <c r="I36" s="204"/>
      <c r="J36" s="205"/>
      <c r="K36" s="25"/>
      <c r="L36" s="25"/>
      <c r="M36" s="25"/>
      <c r="N36" s="25"/>
      <c r="O36" s="25"/>
      <c r="P36" s="26"/>
      <c r="Q36" s="26"/>
      <c r="R36" s="26"/>
    </row>
    <row r="37" spans="1:18" s="23" customFormat="1" ht="15" customHeight="1">
      <c r="A37" s="203" t="s">
        <v>305</v>
      </c>
      <c r="B37" s="203"/>
      <c r="C37" s="2">
        <v>2018</v>
      </c>
      <c r="D37" s="204">
        <v>0</v>
      </c>
      <c r="E37" s="204">
        <v>0</v>
      </c>
      <c r="F37" s="204">
        <v>0</v>
      </c>
      <c r="G37" s="204">
        <v>0</v>
      </c>
      <c r="H37" s="204">
        <v>0</v>
      </c>
      <c r="I37" s="204">
        <v>6</v>
      </c>
      <c r="J37" s="205">
        <v>1</v>
      </c>
    </row>
    <row r="38" spans="1:18" s="23" customFormat="1" ht="15" customHeight="1">
      <c r="A38" s="203"/>
      <c r="B38" s="203"/>
      <c r="C38" s="2">
        <v>2019</v>
      </c>
      <c r="D38" s="204">
        <v>0</v>
      </c>
      <c r="E38" s="204">
        <v>0</v>
      </c>
      <c r="F38" s="204">
        <v>0</v>
      </c>
      <c r="G38" s="204">
        <v>0</v>
      </c>
      <c r="H38" s="204">
        <v>0</v>
      </c>
      <c r="I38" s="204">
        <v>7</v>
      </c>
      <c r="J38" s="205">
        <v>2</v>
      </c>
    </row>
    <row r="39" spans="1:18" s="23" customFormat="1" ht="15" customHeight="1">
      <c r="A39" s="203"/>
      <c r="B39" s="203"/>
      <c r="C39" s="2">
        <v>2020</v>
      </c>
      <c r="D39" s="204">
        <v>1</v>
      </c>
      <c r="E39" s="204">
        <v>0</v>
      </c>
      <c r="F39" s="204">
        <v>0</v>
      </c>
      <c r="G39" s="204">
        <v>0</v>
      </c>
      <c r="H39" s="204">
        <v>0</v>
      </c>
      <c r="I39" s="204">
        <v>1</v>
      </c>
      <c r="J39" s="205">
        <v>2</v>
      </c>
    </row>
    <row r="40" spans="1:18" s="23" customFormat="1" ht="8.15" customHeight="1">
      <c r="A40" s="203"/>
      <c r="B40" s="203"/>
      <c r="C40" s="2"/>
      <c r="D40" s="204"/>
      <c r="E40" s="204"/>
      <c r="F40" s="204"/>
      <c r="G40" s="204"/>
      <c r="H40" s="204"/>
      <c r="I40" s="204"/>
      <c r="J40" s="205"/>
      <c r="K40" s="25"/>
      <c r="L40" s="25"/>
      <c r="M40" s="25"/>
      <c r="N40" s="25"/>
      <c r="O40" s="25"/>
      <c r="P40" s="26"/>
      <c r="Q40" s="26"/>
      <c r="R40" s="26"/>
    </row>
    <row r="41" spans="1:18" s="23" customFormat="1" ht="15" customHeight="1">
      <c r="A41" s="203" t="s">
        <v>306</v>
      </c>
      <c r="B41" s="203"/>
      <c r="C41" s="2">
        <v>2018</v>
      </c>
      <c r="D41" s="204">
        <v>0</v>
      </c>
      <c r="E41" s="204">
        <v>0</v>
      </c>
      <c r="F41" s="204">
        <v>0</v>
      </c>
      <c r="G41" s="204">
        <v>0</v>
      </c>
      <c r="H41" s="204">
        <v>0</v>
      </c>
      <c r="I41" s="204">
        <v>68</v>
      </c>
      <c r="J41" s="204">
        <v>0</v>
      </c>
    </row>
    <row r="42" spans="1:18" s="23" customFormat="1" ht="15" customHeight="1">
      <c r="A42" s="203"/>
      <c r="B42" s="203"/>
      <c r="C42" s="2">
        <v>2019</v>
      </c>
      <c r="D42" s="204">
        <v>0</v>
      </c>
      <c r="E42" s="204">
        <v>0</v>
      </c>
      <c r="F42" s="204">
        <v>0</v>
      </c>
      <c r="G42" s="204">
        <v>0</v>
      </c>
      <c r="H42" s="204">
        <v>0</v>
      </c>
      <c r="I42" s="204">
        <v>34</v>
      </c>
      <c r="J42" s="205">
        <v>0</v>
      </c>
    </row>
    <row r="43" spans="1:18" s="23" customFormat="1" ht="15" customHeight="1">
      <c r="A43" s="203"/>
      <c r="B43" s="203"/>
      <c r="C43" s="2">
        <v>2020</v>
      </c>
      <c r="D43" s="204">
        <v>0</v>
      </c>
      <c r="E43" s="204">
        <v>0</v>
      </c>
      <c r="F43" s="204">
        <v>0</v>
      </c>
      <c r="G43" s="204">
        <v>0</v>
      </c>
      <c r="H43" s="204">
        <v>0</v>
      </c>
      <c r="I43" s="204">
        <v>56</v>
      </c>
      <c r="J43" s="205">
        <v>0</v>
      </c>
    </row>
    <row r="44" spans="1:18" s="23" customFormat="1" ht="8.15" customHeight="1">
      <c r="A44" s="203"/>
      <c r="B44" s="203"/>
      <c r="C44" s="2"/>
      <c r="D44" s="204"/>
      <c r="E44" s="204"/>
      <c r="F44" s="204"/>
      <c r="G44" s="204"/>
      <c r="H44" s="204"/>
      <c r="I44" s="204"/>
      <c r="J44" s="205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03" t="s">
        <v>307</v>
      </c>
      <c r="B45" s="203"/>
      <c r="C45" s="2">
        <v>2018</v>
      </c>
      <c r="D45" s="204">
        <v>0</v>
      </c>
      <c r="E45" s="204">
        <v>0</v>
      </c>
      <c r="F45" s="204">
        <v>0</v>
      </c>
      <c r="G45" s="204">
        <v>0</v>
      </c>
      <c r="H45" s="204">
        <v>0</v>
      </c>
      <c r="I45" s="204">
        <v>18</v>
      </c>
      <c r="J45" s="205">
        <v>0</v>
      </c>
    </row>
    <row r="46" spans="1:18" s="23" customFormat="1" ht="15" customHeight="1">
      <c r="A46" s="203"/>
      <c r="B46" s="203"/>
      <c r="C46" s="2">
        <v>2019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14</v>
      </c>
      <c r="J46" s="205">
        <v>0</v>
      </c>
    </row>
    <row r="47" spans="1:18" s="23" customFormat="1" ht="15" customHeight="1">
      <c r="A47" s="203"/>
      <c r="B47" s="203"/>
      <c r="C47" s="2">
        <v>2020</v>
      </c>
      <c r="D47" s="204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11</v>
      </c>
      <c r="J47" s="205">
        <v>0</v>
      </c>
    </row>
    <row r="48" spans="1:18" s="23" customFormat="1" ht="8.15" customHeight="1">
      <c r="A48" s="203"/>
      <c r="B48" s="203"/>
      <c r="C48" s="2"/>
      <c r="D48" s="204"/>
      <c r="E48" s="204"/>
      <c r="F48" s="204"/>
      <c r="G48" s="204"/>
      <c r="H48" s="204"/>
      <c r="I48" s="204"/>
      <c r="J48" s="205"/>
      <c r="K48" s="25"/>
      <c r="L48" s="25"/>
      <c r="M48" s="25"/>
      <c r="N48" s="25"/>
      <c r="O48" s="25"/>
      <c r="P48" s="26"/>
      <c r="Q48" s="26"/>
      <c r="R48" s="26"/>
    </row>
    <row r="49" spans="1:18" s="23" customFormat="1" ht="15" customHeight="1">
      <c r="A49" s="203" t="s">
        <v>308</v>
      </c>
      <c r="B49" s="203"/>
      <c r="C49" s="2">
        <v>2018</v>
      </c>
      <c r="D49" s="204">
        <v>0</v>
      </c>
      <c r="E49" s="204">
        <v>0</v>
      </c>
      <c r="F49" s="204">
        <v>0</v>
      </c>
      <c r="G49" s="204">
        <v>0</v>
      </c>
      <c r="H49" s="204">
        <v>0</v>
      </c>
      <c r="I49" s="204">
        <v>19</v>
      </c>
      <c r="J49" s="204">
        <v>0</v>
      </c>
    </row>
    <row r="50" spans="1:18" s="23" customFormat="1" ht="15" customHeight="1">
      <c r="A50" s="203"/>
      <c r="B50" s="203"/>
      <c r="C50" s="2">
        <v>2019</v>
      </c>
      <c r="D50" s="204">
        <v>0</v>
      </c>
      <c r="E50" s="204">
        <v>0</v>
      </c>
      <c r="F50" s="204">
        <v>0</v>
      </c>
      <c r="G50" s="204">
        <v>0</v>
      </c>
      <c r="H50" s="204">
        <v>0</v>
      </c>
      <c r="I50" s="204">
        <v>22</v>
      </c>
      <c r="J50" s="205">
        <v>0</v>
      </c>
    </row>
    <row r="51" spans="1:18" s="23" customFormat="1" ht="15" customHeight="1">
      <c r="A51" s="203"/>
      <c r="B51" s="203"/>
      <c r="C51" s="2">
        <v>2020</v>
      </c>
      <c r="D51" s="204">
        <v>0</v>
      </c>
      <c r="E51" s="204">
        <v>0</v>
      </c>
      <c r="F51" s="204">
        <v>0</v>
      </c>
      <c r="G51" s="204">
        <v>0</v>
      </c>
      <c r="H51" s="204">
        <v>0</v>
      </c>
      <c r="I51" s="204">
        <v>21</v>
      </c>
      <c r="J51" s="205">
        <v>0</v>
      </c>
    </row>
    <row r="52" spans="1:18" s="23" customFormat="1" ht="8.15" customHeight="1">
      <c r="A52" s="203"/>
      <c r="B52" s="203"/>
      <c r="C52" s="2"/>
      <c r="D52" s="204"/>
      <c r="E52" s="204"/>
      <c r="F52" s="204"/>
      <c r="G52" s="204"/>
      <c r="H52" s="204"/>
      <c r="I52" s="204"/>
      <c r="J52" s="205"/>
      <c r="K52" s="25"/>
      <c r="L52" s="25"/>
      <c r="M52" s="25"/>
      <c r="N52" s="25"/>
      <c r="O52" s="25"/>
      <c r="P52" s="26"/>
      <c r="Q52" s="26"/>
      <c r="R52" s="26"/>
    </row>
    <row r="53" spans="1:18" s="23" customFormat="1" ht="15" customHeight="1">
      <c r="A53" s="203" t="s">
        <v>309</v>
      </c>
      <c r="B53" s="203"/>
      <c r="C53" s="2">
        <v>2018</v>
      </c>
      <c r="D53" s="204">
        <v>0</v>
      </c>
      <c r="E53" s="204">
        <v>0</v>
      </c>
      <c r="F53" s="204">
        <v>0</v>
      </c>
      <c r="G53" s="204">
        <v>0</v>
      </c>
      <c r="H53" s="204">
        <v>1</v>
      </c>
      <c r="I53" s="204">
        <v>27</v>
      </c>
      <c r="J53" s="205">
        <v>0</v>
      </c>
    </row>
    <row r="54" spans="1:18" s="23" customFormat="1" ht="15" customHeight="1">
      <c r="A54" s="203"/>
      <c r="B54" s="203"/>
      <c r="C54" s="2">
        <v>2019</v>
      </c>
      <c r="D54" s="204">
        <v>0</v>
      </c>
      <c r="E54" s="204">
        <v>0</v>
      </c>
      <c r="F54" s="204">
        <v>0</v>
      </c>
      <c r="G54" s="204">
        <v>0</v>
      </c>
      <c r="H54" s="204">
        <v>0</v>
      </c>
      <c r="I54" s="204">
        <v>27</v>
      </c>
      <c r="J54" s="205">
        <v>0</v>
      </c>
    </row>
    <row r="55" spans="1:18" s="23" customFormat="1" ht="15" customHeight="1">
      <c r="A55" s="203"/>
      <c r="B55" s="203"/>
      <c r="C55" s="2">
        <v>2020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204">
        <v>19</v>
      </c>
      <c r="J55" s="205">
        <v>0</v>
      </c>
    </row>
    <row r="56" spans="1:18" s="23" customFormat="1" ht="8.15" customHeight="1">
      <c r="A56" s="203"/>
      <c r="B56" s="203"/>
      <c r="C56" s="2"/>
      <c r="D56" s="204"/>
      <c r="E56" s="204"/>
      <c r="F56" s="204"/>
      <c r="G56" s="204"/>
      <c r="H56" s="204"/>
      <c r="I56" s="204"/>
      <c r="J56" s="205"/>
    </row>
    <row r="57" spans="1:18" s="23" customFormat="1" ht="16.5" customHeight="1">
      <c r="A57" s="203" t="s">
        <v>310</v>
      </c>
      <c r="B57" s="203"/>
      <c r="C57" s="2">
        <v>2018</v>
      </c>
      <c r="D57" s="204">
        <v>0</v>
      </c>
      <c r="E57" s="204">
        <v>0</v>
      </c>
      <c r="F57" s="204">
        <v>0</v>
      </c>
      <c r="G57" s="204">
        <v>0</v>
      </c>
      <c r="H57" s="204">
        <v>0</v>
      </c>
      <c r="I57" s="204">
        <v>12</v>
      </c>
      <c r="J57" s="204">
        <v>0</v>
      </c>
    </row>
    <row r="58" spans="1:18" s="23" customFormat="1" ht="15" customHeight="1">
      <c r="A58" s="203"/>
      <c r="B58" s="203"/>
      <c r="C58" s="2">
        <v>2019</v>
      </c>
      <c r="D58" s="204">
        <v>0</v>
      </c>
      <c r="E58" s="204">
        <v>0</v>
      </c>
      <c r="F58" s="204">
        <v>0</v>
      </c>
      <c r="G58" s="204">
        <v>0</v>
      </c>
      <c r="H58" s="204">
        <v>0</v>
      </c>
      <c r="I58" s="204">
        <v>44</v>
      </c>
      <c r="J58" s="205">
        <v>0</v>
      </c>
    </row>
    <row r="59" spans="1:18" s="23" customFormat="1" ht="15" customHeight="1">
      <c r="A59" s="203"/>
      <c r="B59" s="203"/>
      <c r="C59" s="2">
        <v>2020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19</v>
      </c>
      <c r="J59" s="205">
        <v>0</v>
      </c>
    </row>
    <row r="60" spans="1:18" s="23" customFormat="1" ht="8.15" customHeight="1">
      <c r="A60" s="203"/>
      <c r="B60" s="203"/>
      <c r="C60" s="2"/>
      <c r="D60" s="204"/>
      <c r="E60" s="204"/>
      <c r="F60" s="204"/>
      <c r="G60" s="204"/>
      <c r="H60" s="204"/>
      <c r="I60" s="204"/>
      <c r="J60" s="205"/>
    </row>
    <row r="61" spans="1:18" s="23" customFormat="1" ht="15" customHeight="1">
      <c r="A61" s="203" t="s">
        <v>311</v>
      </c>
      <c r="B61" s="203"/>
      <c r="C61" s="2">
        <v>2018</v>
      </c>
      <c r="D61" s="204">
        <v>0</v>
      </c>
      <c r="E61" s="204">
        <v>0</v>
      </c>
      <c r="F61" s="204">
        <v>0</v>
      </c>
      <c r="G61" s="204">
        <v>0</v>
      </c>
      <c r="H61" s="204">
        <v>0</v>
      </c>
      <c r="I61" s="204">
        <v>28</v>
      </c>
      <c r="J61" s="205">
        <v>0</v>
      </c>
    </row>
    <row r="62" spans="1:18" s="23" customFormat="1" ht="15" customHeight="1">
      <c r="A62" s="203"/>
      <c r="B62" s="203"/>
      <c r="C62" s="41">
        <v>2019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204">
        <v>17</v>
      </c>
      <c r="J62" s="205">
        <v>0</v>
      </c>
    </row>
    <row r="63" spans="1:18" s="40" customFormat="1" ht="15" customHeight="1">
      <c r="A63" s="203"/>
      <c r="B63" s="203"/>
      <c r="C63" s="41">
        <v>2020</v>
      </c>
      <c r="D63" s="77">
        <v>0</v>
      </c>
      <c r="E63" s="77">
        <v>0</v>
      </c>
      <c r="F63" s="77">
        <v>1</v>
      </c>
      <c r="G63" s="77">
        <v>0</v>
      </c>
      <c r="H63" s="77">
        <v>1</v>
      </c>
      <c r="I63" s="77">
        <v>23</v>
      </c>
      <c r="J63" s="77">
        <v>0</v>
      </c>
    </row>
    <row r="64" spans="1:18" s="210" customFormat="1" ht="8.15" customHeight="1">
      <c r="A64" s="211"/>
      <c r="B64" s="211"/>
      <c r="C64" s="207"/>
      <c r="D64" s="204"/>
      <c r="E64" s="204"/>
      <c r="F64" s="204"/>
      <c r="G64" s="204"/>
      <c r="H64" s="204"/>
      <c r="I64" s="204"/>
      <c r="J64" s="204"/>
    </row>
    <row r="65" spans="1:18" s="40" customFormat="1" ht="15" customHeight="1">
      <c r="A65" s="203" t="s">
        <v>312</v>
      </c>
      <c r="B65" s="203"/>
      <c r="C65" s="41">
        <v>2018</v>
      </c>
      <c r="D65" s="204">
        <v>0</v>
      </c>
      <c r="E65" s="204">
        <v>0</v>
      </c>
      <c r="F65" s="204">
        <v>0</v>
      </c>
      <c r="G65" s="204">
        <v>0</v>
      </c>
      <c r="H65" s="204">
        <v>0</v>
      </c>
      <c r="I65" s="204">
        <v>12</v>
      </c>
      <c r="J65" s="204">
        <v>0</v>
      </c>
      <c r="K65" s="17"/>
      <c r="L65" s="17"/>
      <c r="M65" s="17"/>
      <c r="N65" s="17"/>
      <c r="O65" s="17"/>
      <c r="P65" s="17"/>
      <c r="Q65" s="17"/>
      <c r="R65" s="17"/>
    </row>
    <row r="66" spans="1:18" s="40" customFormat="1" ht="15" customHeight="1">
      <c r="A66" s="203"/>
      <c r="B66" s="203"/>
      <c r="C66" s="2">
        <v>2019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11</v>
      </c>
      <c r="J66" s="204">
        <v>0</v>
      </c>
      <c r="K66" s="25"/>
      <c r="L66" s="25"/>
      <c r="M66" s="25"/>
      <c r="N66" s="25"/>
      <c r="O66" s="25"/>
      <c r="P66" s="26"/>
      <c r="Q66" s="26"/>
      <c r="R66" s="26"/>
    </row>
    <row r="67" spans="1:18" s="40" customFormat="1" ht="15" customHeight="1">
      <c r="A67" s="203"/>
      <c r="B67" s="203"/>
      <c r="C67" s="2">
        <v>2020</v>
      </c>
      <c r="D67" s="204">
        <v>0</v>
      </c>
      <c r="E67" s="204">
        <v>0</v>
      </c>
      <c r="F67" s="204">
        <v>0</v>
      </c>
      <c r="G67" s="204">
        <v>0</v>
      </c>
      <c r="H67" s="204">
        <v>0</v>
      </c>
      <c r="I67" s="204">
        <v>12</v>
      </c>
      <c r="J67" s="204">
        <v>0</v>
      </c>
      <c r="K67" s="25"/>
      <c r="L67" s="25"/>
      <c r="M67" s="25"/>
      <c r="N67" s="25"/>
      <c r="O67" s="25"/>
      <c r="P67" s="26"/>
      <c r="Q67" s="26"/>
      <c r="R67" s="26"/>
    </row>
    <row r="68" spans="1:18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8" ht="15" customHeight="1">
      <c r="H69" s="197"/>
      <c r="I69" s="197"/>
      <c r="J69" s="197"/>
      <c r="K69" s="24" t="s">
        <v>9</v>
      </c>
    </row>
    <row r="70" spans="1:18" ht="15" customHeight="1">
      <c r="H70" s="199"/>
      <c r="I70" s="199"/>
      <c r="J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2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view="pageBreakPreview" zoomScale="60" zoomScaleNormal="100" workbookViewId="0">
      <selection activeCell="Q13" sqref="Q13"/>
    </sheetView>
  </sheetViews>
  <sheetFormatPr defaultColWidth="8.453125" defaultRowHeight="15" customHeight="1"/>
  <cols>
    <col min="1" max="1" width="14" style="195" customWidth="1"/>
    <col min="2" max="2" width="15.26953125" style="195" customWidth="1"/>
    <col min="3" max="3" width="15.453125" style="196" customWidth="1"/>
    <col min="4" max="4" width="15" style="195" customWidth="1"/>
    <col min="5" max="5" width="18.54296875" style="195" customWidth="1"/>
    <col min="6" max="6" width="19.26953125" style="195" customWidth="1"/>
    <col min="7" max="7" width="15.08984375" style="195" customWidth="1"/>
    <col min="8" max="8" width="12.26953125" style="195" customWidth="1"/>
    <col min="9" max="9" width="12.36328125" style="195" customWidth="1"/>
    <col min="10" max="10" width="12.7265625" style="195" customWidth="1"/>
    <col min="11" max="11" width="0.54296875" style="195" customWidth="1"/>
    <col min="12" max="16384" width="8.453125" style="195"/>
  </cols>
  <sheetData>
    <row r="1" spans="1:18" ht="8.15" customHeight="1"/>
    <row r="2" spans="1:18" ht="15" customHeight="1">
      <c r="A2" s="310" t="s">
        <v>416</v>
      </c>
      <c r="B2" s="197"/>
      <c r="C2" s="198"/>
    </row>
    <row r="3" spans="1:18" ht="15.5" customHeight="1">
      <c r="A3" s="500" t="s">
        <v>417</v>
      </c>
      <c r="B3" s="199"/>
      <c r="C3" s="200"/>
    </row>
    <row r="4" spans="1:18" ht="16" thickBot="1">
      <c r="A4" s="208"/>
      <c r="B4" s="208"/>
      <c r="C4" s="209"/>
      <c r="D4" s="208"/>
      <c r="E4" s="208"/>
      <c r="F4" s="208"/>
      <c r="G4" s="208"/>
      <c r="H4" s="208"/>
      <c r="I4" s="208"/>
      <c r="J4" s="208"/>
      <c r="K4" s="433"/>
    </row>
    <row r="5" spans="1:18" s="201" customFormat="1" ht="8.15" customHeight="1">
      <c r="A5" s="438"/>
      <c r="B5" s="438"/>
      <c r="C5" s="346"/>
      <c r="D5" s="438"/>
      <c r="E5" s="438"/>
      <c r="F5" s="438"/>
      <c r="G5" s="438"/>
      <c r="H5" s="438"/>
      <c r="I5" s="438"/>
      <c r="J5" s="438"/>
      <c r="K5" s="437"/>
    </row>
    <row r="6" spans="1:18" s="201" customFormat="1" ht="15" customHeight="1">
      <c r="A6" s="336" t="s">
        <v>8</v>
      </c>
      <c r="B6" s="345"/>
      <c r="C6" s="346" t="s">
        <v>3</v>
      </c>
      <c r="D6" s="347" t="s">
        <v>99</v>
      </c>
      <c r="E6" s="347" t="s">
        <v>100</v>
      </c>
      <c r="F6" s="347" t="s">
        <v>100</v>
      </c>
      <c r="G6" s="347" t="s">
        <v>268</v>
      </c>
      <c r="H6" s="347" t="s">
        <v>269</v>
      </c>
      <c r="I6" s="347" t="s">
        <v>208</v>
      </c>
      <c r="J6" s="347" t="s">
        <v>101</v>
      </c>
      <c r="K6" s="434"/>
    </row>
    <row r="7" spans="1:18" s="201" customFormat="1" ht="15" customHeight="1">
      <c r="A7" s="339" t="s">
        <v>4</v>
      </c>
      <c r="B7" s="348"/>
      <c r="C7" s="349" t="s">
        <v>5</v>
      </c>
      <c r="D7" s="347" t="s">
        <v>102</v>
      </c>
      <c r="E7" s="347" t="s">
        <v>265</v>
      </c>
      <c r="F7" s="347" t="s">
        <v>265</v>
      </c>
      <c r="G7" s="347" t="s">
        <v>57</v>
      </c>
      <c r="H7" s="347" t="s">
        <v>89</v>
      </c>
      <c r="I7" s="347" t="s">
        <v>270</v>
      </c>
      <c r="J7" s="347" t="s">
        <v>104</v>
      </c>
      <c r="K7" s="435"/>
    </row>
    <row r="8" spans="1:18" s="201" customFormat="1" ht="15" customHeight="1">
      <c r="A8" s="351"/>
      <c r="B8" s="351"/>
      <c r="C8" s="352"/>
      <c r="D8" s="350" t="s">
        <v>105</v>
      </c>
      <c r="E8" s="347" t="s">
        <v>108</v>
      </c>
      <c r="F8" s="347" t="s">
        <v>109</v>
      </c>
      <c r="G8" s="350" t="s">
        <v>60</v>
      </c>
      <c r="H8" s="350" t="s">
        <v>103</v>
      </c>
      <c r="I8" s="350" t="s">
        <v>59</v>
      </c>
      <c r="J8" s="347" t="s">
        <v>106</v>
      </c>
      <c r="K8" s="436"/>
    </row>
    <row r="9" spans="1:18" s="201" customFormat="1" ht="15" customHeight="1">
      <c r="A9" s="351"/>
      <c r="B9" s="351"/>
      <c r="C9" s="352"/>
      <c r="D9" s="350" t="s">
        <v>107</v>
      </c>
      <c r="E9" s="350" t="s">
        <v>266</v>
      </c>
      <c r="F9" s="350" t="s">
        <v>111</v>
      </c>
      <c r="G9" s="350" t="s">
        <v>107</v>
      </c>
      <c r="H9" s="350"/>
      <c r="I9" s="350" t="s">
        <v>271</v>
      </c>
      <c r="J9" s="350" t="s">
        <v>110</v>
      </c>
      <c r="K9" s="436"/>
    </row>
    <row r="10" spans="1:18" s="201" customFormat="1" ht="15" customHeight="1">
      <c r="A10" s="351"/>
      <c r="B10" s="351"/>
      <c r="C10" s="352"/>
      <c r="D10" s="353"/>
      <c r="E10" s="350" t="s">
        <v>267</v>
      </c>
      <c r="F10" s="350" t="s">
        <v>113</v>
      </c>
      <c r="G10" s="347"/>
      <c r="H10" s="350"/>
      <c r="I10" s="350"/>
      <c r="J10" s="350" t="s">
        <v>112</v>
      </c>
      <c r="K10" s="436"/>
    </row>
    <row r="11" spans="1:18" s="201" customFormat="1" ht="8.15" customHeight="1" thickBot="1">
      <c r="A11" s="439" t="s">
        <v>32</v>
      </c>
      <c r="B11" s="439"/>
      <c r="C11" s="440"/>
      <c r="D11" s="441"/>
      <c r="E11" s="441"/>
      <c r="F11" s="441"/>
      <c r="G11" s="441"/>
      <c r="H11" s="441"/>
      <c r="I11" s="441"/>
      <c r="J11" s="441"/>
      <c r="K11" s="433"/>
    </row>
    <row r="12" spans="1:18" s="23" customFormat="1" ht="8.15" customHeight="1">
      <c r="A12" s="203"/>
      <c r="B12" s="203"/>
      <c r="C12" s="2"/>
      <c r="D12" s="204"/>
      <c r="E12" s="204"/>
      <c r="F12" s="204"/>
      <c r="G12" s="204"/>
      <c r="H12" s="204"/>
      <c r="I12" s="204"/>
      <c r="J12" s="205"/>
      <c r="K12" s="170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203" t="s">
        <v>313</v>
      </c>
      <c r="B13" s="203"/>
      <c r="C13" s="2">
        <v>2018</v>
      </c>
      <c r="D13" s="204">
        <v>0</v>
      </c>
      <c r="E13" s="204">
        <v>0</v>
      </c>
      <c r="F13" s="204">
        <v>0</v>
      </c>
      <c r="G13" s="204">
        <v>0</v>
      </c>
      <c r="H13" s="204">
        <v>0</v>
      </c>
      <c r="I13" s="204">
        <v>17</v>
      </c>
      <c r="J13" s="205">
        <v>0</v>
      </c>
      <c r="K13" s="25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203"/>
      <c r="B14" s="203"/>
      <c r="C14" s="2">
        <v>2019</v>
      </c>
      <c r="D14" s="204">
        <v>0</v>
      </c>
      <c r="E14" s="204">
        <v>0</v>
      </c>
      <c r="F14" s="204">
        <v>0</v>
      </c>
      <c r="G14" s="204">
        <v>0</v>
      </c>
      <c r="H14" s="204">
        <v>0</v>
      </c>
      <c r="I14" s="204">
        <v>14</v>
      </c>
      <c r="J14" s="205">
        <v>0</v>
      </c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203"/>
      <c r="B15" s="203"/>
      <c r="C15" s="2">
        <v>2020</v>
      </c>
      <c r="D15" s="204">
        <v>0</v>
      </c>
      <c r="E15" s="204">
        <v>0</v>
      </c>
      <c r="F15" s="204">
        <v>0</v>
      </c>
      <c r="G15" s="204">
        <v>0</v>
      </c>
      <c r="H15" s="204">
        <v>0</v>
      </c>
      <c r="I15" s="204">
        <v>12</v>
      </c>
      <c r="J15" s="205">
        <v>0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8.15" customHeight="1">
      <c r="A16" s="203"/>
      <c r="B16" s="203"/>
      <c r="C16" s="2"/>
      <c r="D16" s="204"/>
      <c r="E16" s="204"/>
      <c r="F16" s="204"/>
      <c r="G16" s="204"/>
      <c r="H16" s="204"/>
      <c r="I16" s="204"/>
      <c r="J16" s="20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203" t="s">
        <v>314</v>
      </c>
      <c r="B17" s="203"/>
      <c r="C17" s="2">
        <v>2018</v>
      </c>
      <c r="D17" s="204">
        <v>0</v>
      </c>
      <c r="E17" s="204">
        <v>0</v>
      </c>
      <c r="F17" s="204">
        <v>0</v>
      </c>
      <c r="G17" s="204">
        <v>0</v>
      </c>
      <c r="H17" s="204">
        <v>0</v>
      </c>
      <c r="I17" s="204">
        <v>6</v>
      </c>
      <c r="J17" s="204">
        <v>0</v>
      </c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203"/>
      <c r="B18" s="203"/>
      <c r="C18" s="2">
        <v>2019</v>
      </c>
      <c r="D18" s="204">
        <v>0</v>
      </c>
      <c r="E18" s="204">
        <v>0</v>
      </c>
      <c r="F18" s="204">
        <v>0</v>
      </c>
      <c r="G18" s="204">
        <v>0</v>
      </c>
      <c r="H18" s="204">
        <v>0</v>
      </c>
      <c r="I18" s="204">
        <v>6</v>
      </c>
      <c r="J18" s="205">
        <v>0</v>
      </c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203"/>
      <c r="B19" s="203"/>
      <c r="C19" s="2">
        <v>2020</v>
      </c>
      <c r="D19" s="204">
        <v>0</v>
      </c>
      <c r="E19" s="204">
        <v>0</v>
      </c>
      <c r="F19" s="204">
        <v>0</v>
      </c>
      <c r="G19" s="204">
        <v>0</v>
      </c>
      <c r="H19" s="204">
        <v>0</v>
      </c>
      <c r="I19" s="204">
        <v>7</v>
      </c>
      <c r="J19" s="205">
        <v>0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8.15" customHeight="1">
      <c r="A20" s="203"/>
      <c r="B20" s="203"/>
      <c r="C20" s="2"/>
      <c r="D20" s="204"/>
      <c r="E20" s="204"/>
      <c r="F20" s="204"/>
      <c r="G20" s="204"/>
      <c r="H20" s="204"/>
      <c r="I20" s="204"/>
      <c r="J20" s="20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203" t="s">
        <v>315</v>
      </c>
      <c r="B21" s="203"/>
      <c r="C21" s="2">
        <v>2018</v>
      </c>
      <c r="D21" s="204">
        <v>0</v>
      </c>
      <c r="E21" s="204">
        <v>0</v>
      </c>
      <c r="F21" s="204">
        <v>0</v>
      </c>
      <c r="G21" s="204">
        <v>0</v>
      </c>
      <c r="H21" s="204">
        <v>0</v>
      </c>
      <c r="I21" s="204">
        <v>15</v>
      </c>
      <c r="J21" s="205">
        <v>0</v>
      </c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203"/>
      <c r="B22" s="203"/>
      <c r="C22" s="2">
        <v>2019</v>
      </c>
      <c r="D22" s="204">
        <v>0</v>
      </c>
      <c r="E22" s="204">
        <v>0</v>
      </c>
      <c r="F22" s="204">
        <v>0</v>
      </c>
      <c r="G22" s="204">
        <v>0</v>
      </c>
      <c r="H22" s="204">
        <v>0</v>
      </c>
      <c r="I22" s="204">
        <v>14</v>
      </c>
      <c r="J22" s="205">
        <v>0</v>
      </c>
    </row>
    <row r="23" spans="1:18" s="23" customFormat="1" ht="15" customHeight="1">
      <c r="A23" s="203"/>
      <c r="B23" s="203"/>
      <c r="C23" s="2">
        <v>2020</v>
      </c>
      <c r="D23" s="76">
        <v>0</v>
      </c>
      <c r="E23" s="76">
        <v>0</v>
      </c>
      <c r="F23" s="117">
        <v>0</v>
      </c>
      <c r="G23" s="117">
        <v>0</v>
      </c>
      <c r="H23" s="121">
        <v>0</v>
      </c>
      <c r="I23" s="76">
        <v>10</v>
      </c>
      <c r="J23" s="76">
        <v>0</v>
      </c>
    </row>
    <row r="24" spans="1:18" s="23" customFormat="1" ht="8.15" customHeight="1">
      <c r="A24" s="78"/>
      <c r="B24" s="1"/>
      <c r="C24" s="2"/>
      <c r="D24" s="204"/>
      <c r="E24" s="204"/>
      <c r="F24" s="204"/>
      <c r="G24" s="204"/>
      <c r="H24" s="204"/>
      <c r="I24" s="204"/>
      <c r="J24" s="205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03" t="s">
        <v>316</v>
      </c>
      <c r="B25" s="203"/>
      <c r="C25" s="2">
        <v>2018</v>
      </c>
      <c r="D25" s="204">
        <v>0</v>
      </c>
      <c r="E25" s="204">
        <v>0</v>
      </c>
      <c r="F25" s="204">
        <v>0</v>
      </c>
      <c r="G25" s="204">
        <v>0</v>
      </c>
      <c r="H25" s="204">
        <v>0</v>
      </c>
      <c r="I25" s="204">
        <v>7</v>
      </c>
      <c r="J25" s="205">
        <v>0</v>
      </c>
    </row>
    <row r="26" spans="1:18" s="23" customFormat="1" ht="15" customHeight="1">
      <c r="A26" s="203"/>
      <c r="B26" s="203"/>
      <c r="C26" s="2">
        <v>2019</v>
      </c>
      <c r="D26" s="204">
        <v>0</v>
      </c>
      <c r="E26" s="204">
        <v>0</v>
      </c>
      <c r="F26" s="204">
        <v>0</v>
      </c>
      <c r="G26" s="204">
        <v>0</v>
      </c>
      <c r="H26" s="204">
        <v>0</v>
      </c>
      <c r="I26" s="204">
        <v>2</v>
      </c>
      <c r="J26" s="205">
        <v>0</v>
      </c>
    </row>
    <row r="27" spans="1:18" s="23" customFormat="1" ht="15" customHeight="1">
      <c r="A27" s="203"/>
      <c r="B27" s="203"/>
      <c r="C27" s="2">
        <v>2020</v>
      </c>
      <c r="D27" s="204">
        <v>0</v>
      </c>
      <c r="E27" s="204">
        <v>0</v>
      </c>
      <c r="F27" s="204">
        <v>0</v>
      </c>
      <c r="G27" s="204">
        <v>0</v>
      </c>
      <c r="H27" s="204">
        <v>0</v>
      </c>
      <c r="I27" s="204">
        <v>5</v>
      </c>
      <c r="J27" s="204">
        <v>0</v>
      </c>
    </row>
    <row r="28" spans="1:18" s="23" customFormat="1" ht="8.15" customHeight="1">
      <c r="A28" s="206"/>
      <c r="B28" s="206"/>
      <c r="C28" s="2"/>
      <c r="D28" s="204"/>
      <c r="E28" s="204"/>
      <c r="F28" s="204"/>
      <c r="G28" s="204"/>
      <c r="H28" s="204"/>
      <c r="I28" s="204"/>
      <c r="J28" s="204"/>
      <c r="K28" s="25"/>
      <c r="L28" s="25"/>
      <c r="M28" s="25"/>
      <c r="N28" s="25"/>
      <c r="O28" s="25"/>
      <c r="P28" s="26"/>
      <c r="Q28" s="26"/>
      <c r="R28" s="26"/>
    </row>
    <row r="29" spans="1:18" s="23" customFormat="1" ht="15" customHeight="1">
      <c r="A29" s="203" t="s">
        <v>317</v>
      </c>
      <c r="B29" s="203"/>
      <c r="C29" s="2">
        <v>2018</v>
      </c>
      <c r="D29" s="204">
        <v>0</v>
      </c>
      <c r="E29" s="204">
        <v>0</v>
      </c>
      <c r="F29" s="204">
        <v>0</v>
      </c>
      <c r="G29" s="204">
        <v>0</v>
      </c>
      <c r="H29" s="204">
        <v>0</v>
      </c>
      <c r="I29" s="204">
        <v>6</v>
      </c>
      <c r="J29" s="204">
        <v>0</v>
      </c>
    </row>
    <row r="30" spans="1:18" s="23" customFormat="1" ht="15" customHeight="1">
      <c r="A30" s="203"/>
      <c r="B30" s="203"/>
      <c r="C30" s="2">
        <v>2019</v>
      </c>
      <c r="D30" s="204">
        <v>0</v>
      </c>
      <c r="E30" s="204">
        <v>0</v>
      </c>
      <c r="F30" s="204">
        <v>0</v>
      </c>
      <c r="G30" s="204">
        <v>0</v>
      </c>
      <c r="H30" s="204">
        <v>0</v>
      </c>
      <c r="I30" s="204">
        <v>5</v>
      </c>
      <c r="J30" s="205">
        <v>0</v>
      </c>
    </row>
    <row r="31" spans="1:18" s="23" customFormat="1" ht="15" customHeight="1">
      <c r="A31" s="203"/>
      <c r="B31" s="203"/>
      <c r="C31" s="2">
        <v>2020</v>
      </c>
      <c r="D31" s="204">
        <v>0</v>
      </c>
      <c r="E31" s="204">
        <v>0</v>
      </c>
      <c r="F31" s="204">
        <v>0</v>
      </c>
      <c r="G31" s="204">
        <v>0</v>
      </c>
      <c r="H31" s="204">
        <v>0</v>
      </c>
      <c r="I31" s="204">
        <v>2</v>
      </c>
      <c r="J31" s="205">
        <v>0</v>
      </c>
    </row>
    <row r="32" spans="1:18" s="23" customFormat="1" ht="8.15" customHeight="1">
      <c r="A32" s="203"/>
      <c r="B32" s="203"/>
      <c r="C32" s="2"/>
      <c r="D32" s="204"/>
      <c r="E32" s="204"/>
      <c r="F32" s="204"/>
      <c r="G32" s="204"/>
      <c r="H32" s="204"/>
      <c r="I32" s="204"/>
      <c r="J32" s="205"/>
      <c r="K32" s="25"/>
      <c r="L32" s="25"/>
      <c r="M32" s="25"/>
      <c r="N32" s="25"/>
      <c r="O32" s="25"/>
      <c r="P32" s="26"/>
      <c r="Q32" s="26"/>
      <c r="R32" s="26"/>
    </row>
    <row r="33" spans="1:18" s="23" customFormat="1" ht="15" customHeight="1">
      <c r="A33" s="203" t="s">
        <v>318</v>
      </c>
      <c r="B33" s="203"/>
      <c r="C33" s="2">
        <v>2018</v>
      </c>
      <c r="D33" s="204">
        <v>1</v>
      </c>
      <c r="E33" s="204">
        <v>0</v>
      </c>
      <c r="F33" s="204">
        <v>0</v>
      </c>
      <c r="G33" s="204">
        <v>0</v>
      </c>
      <c r="H33" s="204">
        <v>0</v>
      </c>
      <c r="I33" s="204">
        <v>6</v>
      </c>
      <c r="J33" s="205">
        <v>0</v>
      </c>
    </row>
    <row r="34" spans="1:18" s="23" customFormat="1" ht="15" customHeight="1">
      <c r="A34" s="203"/>
      <c r="B34" s="203"/>
      <c r="C34" s="2">
        <v>2019</v>
      </c>
      <c r="D34" s="204">
        <v>0</v>
      </c>
      <c r="E34" s="204">
        <v>0</v>
      </c>
      <c r="F34" s="204">
        <v>0</v>
      </c>
      <c r="G34" s="204">
        <v>0</v>
      </c>
      <c r="H34" s="204">
        <v>0</v>
      </c>
      <c r="I34" s="204">
        <v>5</v>
      </c>
      <c r="J34" s="205">
        <v>0</v>
      </c>
    </row>
    <row r="35" spans="1:18" s="23" customFormat="1" ht="15" customHeight="1">
      <c r="A35" s="203"/>
      <c r="B35" s="203"/>
      <c r="C35" s="2">
        <v>2020</v>
      </c>
      <c r="D35" s="204">
        <v>0</v>
      </c>
      <c r="E35" s="204">
        <v>0</v>
      </c>
      <c r="F35" s="204">
        <v>0</v>
      </c>
      <c r="G35" s="204">
        <v>0</v>
      </c>
      <c r="H35" s="204">
        <v>0</v>
      </c>
      <c r="I35" s="204">
        <v>4</v>
      </c>
      <c r="J35" s="205">
        <v>0</v>
      </c>
    </row>
    <row r="36" spans="1:18" s="23" customFormat="1" ht="8.15" customHeight="1">
      <c r="A36" s="203"/>
      <c r="B36" s="203"/>
      <c r="C36" s="2"/>
      <c r="D36" s="204"/>
      <c r="E36" s="204"/>
      <c r="F36" s="204"/>
      <c r="G36" s="204"/>
      <c r="H36" s="204"/>
      <c r="I36" s="204"/>
      <c r="J36" s="205"/>
      <c r="K36" s="25"/>
      <c r="L36" s="25"/>
      <c r="M36" s="25"/>
      <c r="N36" s="25"/>
      <c r="O36" s="25"/>
      <c r="P36" s="26"/>
      <c r="Q36" s="26"/>
      <c r="R36" s="26"/>
    </row>
    <row r="37" spans="1:18" s="23" customFormat="1" ht="15" customHeight="1">
      <c r="A37" s="203" t="s">
        <v>319</v>
      </c>
      <c r="B37" s="203"/>
      <c r="C37" s="2">
        <v>2018</v>
      </c>
      <c r="D37" s="204">
        <v>0</v>
      </c>
      <c r="E37" s="204">
        <v>0</v>
      </c>
      <c r="F37" s="204">
        <v>0</v>
      </c>
      <c r="G37" s="204">
        <v>0</v>
      </c>
      <c r="H37" s="204">
        <v>0</v>
      </c>
      <c r="I37" s="204">
        <v>6</v>
      </c>
      <c r="J37" s="204">
        <v>0</v>
      </c>
    </row>
    <row r="38" spans="1:18" s="23" customFormat="1" ht="15" customHeight="1">
      <c r="A38" s="203"/>
      <c r="B38" s="203"/>
      <c r="C38" s="2">
        <v>2019</v>
      </c>
      <c r="D38" s="204">
        <v>0</v>
      </c>
      <c r="E38" s="204">
        <v>0</v>
      </c>
      <c r="F38" s="204">
        <v>0</v>
      </c>
      <c r="G38" s="204">
        <v>0</v>
      </c>
      <c r="H38" s="204">
        <v>0</v>
      </c>
      <c r="I38" s="204">
        <v>1</v>
      </c>
      <c r="J38" s="205">
        <v>0</v>
      </c>
    </row>
    <row r="39" spans="1:18" s="23" customFormat="1" ht="15" customHeight="1">
      <c r="A39" s="203"/>
      <c r="B39" s="203"/>
      <c r="C39" s="2">
        <v>2020</v>
      </c>
      <c r="D39" s="204">
        <v>0</v>
      </c>
      <c r="E39" s="204">
        <v>0</v>
      </c>
      <c r="F39" s="204">
        <v>0</v>
      </c>
      <c r="G39" s="204">
        <v>0</v>
      </c>
      <c r="H39" s="204">
        <v>0</v>
      </c>
      <c r="I39" s="204">
        <v>9</v>
      </c>
      <c r="J39" s="205">
        <v>0</v>
      </c>
    </row>
    <row r="40" spans="1:18" s="23" customFormat="1" ht="8.15" customHeight="1">
      <c r="A40" s="203"/>
      <c r="B40" s="203"/>
      <c r="C40" s="2"/>
      <c r="D40" s="204"/>
      <c r="E40" s="204"/>
      <c r="F40" s="204"/>
      <c r="G40" s="204"/>
      <c r="H40" s="204"/>
      <c r="I40" s="204"/>
      <c r="J40" s="205"/>
      <c r="K40" s="25"/>
      <c r="L40" s="25"/>
      <c r="M40" s="25"/>
      <c r="N40" s="25"/>
      <c r="O40" s="25"/>
      <c r="P40" s="26"/>
      <c r="Q40" s="26"/>
      <c r="R40" s="26"/>
    </row>
    <row r="41" spans="1:18" s="23" customFormat="1" ht="15" customHeight="1">
      <c r="A41" s="203" t="s">
        <v>320</v>
      </c>
      <c r="B41" s="203"/>
      <c r="C41" s="2">
        <v>2018</v>
      </c>
      <c r="D41" s="204">
        <v>0</v>
      </c>
      <c r="E41" s="204">
        <v>0</v>
      </c>
      <c r="F41" s="204">
        <v>0</v>
      </c>
      <c r="G41" s="204">
        <v>0</v>
      </c>
      <c r="H41" s="204">
        <v>0</v>
      </c>
      <c r="I41" s="204">
        <v>28</v>
      </c>
      <c r="J41" s="205">
        <v>0</v>
      </c>
    </row>
    <row r="42" spans="1:18" s="23" customFormat="1" ht="15" customHeight="1">
      <c r="A42" s="203"/>
      <c r="B42" s="203"/>
      <c r="C42" s="2">
        <v>2019</v>
      </c>
      <c r="D42" s="204">
        <v>0</v>
      </c>
      <c r="E42" s="204">
        <v>0</v>
      </c>
      <c r="F42" s="204">
        <v>0</v>
      </c>
      <c r="G42" s="204">
        <v>0</v>
      </c>
      <c r="H42" s="204">
        <v>0</v>
      </c>
      <c r="I42" s="204">
        <v>21</v>
      </c>
      <c r="J42" s="205">
        <v>0</v>
      </c>
    </row>
    <row r="43" spans="1:18" s="23" customFormat="1" ht="15" customHeight="1">
      <c r="A43" s="203"/>
      <c r="B43" s="203"/>
      <c r="C43" s="2">
        <v>2020</v>
      </c>
      <c r="D43" s="204">
        <v>0</v>
      </c>
      <c r="E43" s="204">
        <v>0</v>
      </c>
      <c r="F43" s="204">
        <v>1</v>
      </c>
      <c r="G43" s="204">
        <v>0</v>
      </c>
      <c r="H43" s="204">
        <v>0</v>
      </c>
      <c r="I43" s="204">
        <v>22</v>
      </c>
      <c r="J43" s="205">
        <v>0</v>
      </c>
    </row>
    <row r="44" spans="1:18" s="23" customFormat="1" ht="8.15" customHeight="1">
      <c r="A44" s="203"/>
      <c r="B44" s="203"/>
      <c r="C44" s="2"/>
      <c r="D44" s="204"/>
      <c r="E44" s="204"/>
      <c r="F44" s="204"/>
      <c r="G44" s="204"/>
      <c r="H44" s="204"/>
      <c r="I44" s="204"/>
      <c r="J44" s="205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03" t="s">
        <v>321</v>
      </c>
      <c r="B45" s="203"/>
      <c r="C45" s="2">
        <v>2018</v>
      </c>
      <c r="D45" s="204">
        <v>0</v>
      </c>
      <c r="E45" s="204">
        <v>0</v>
      </c>
      <c r="F45" s="204">
        <v>0</v>
      </c>
      <c r="G45" s="204">
        <v>0</v>
      </c>
      <c r="H45" s="204">
        <v>0</v>
      </c>
      <c r="I45" s="204">
        <v>9</v>
      </c>
      <c r="J45" s="204">
        <v>0</v>
      </c>
    </row>
    <row r="46" spans="1:18" s="23" customFormat="1" ht="15" customHeight="1">
      <c r="A46" s="203"/>
      <c r="B46" s="203"/>
      <c r="C46" s="2">
        <v>2019</v>
      </c>
      <c r="D46" s="204">
        <v>0</v>
      </c>
      <c r="E46" s="204">
        <v>0</v>
      </c>
      <c r="F46" s="204">
        <v>0</v>
      </c>
      <c r="G46" s="204">
        <v>0</v>
      </c>
      <c r="H46" s="204">
        <v>0</v>
      </c>
      <c r="I46" s="204">
        <v>9</v>
      </c>
      <c r="J46" s="205">
        <v>0</v>
      </c>
    </row>
    <row r="47" spans="1:18" s="23" customFormat="1" ht="15" customHeight="1">
      <c r="A47" s="203"/>
      <c r="B47" s="203"/>
      <c r="C47" s="2">
        <v>2020</v>
      </c>
      <c r="D47" s="204">
        <v>0</v>
      </c>
      <c r="E47" s="204">
        <v>0</v>
      </c>
      <c r="F47" s="204">
        <v>0</v>
      </c>
      <c r="G47" s="204">
        <v>0</v>
      </c>
      <c r="H47" s="204">
        <v>0</v>
      </c>
      <c r="I47" s="204">
        <v>5</v>
      </c>
      <c r="J47" s="205">
        <v>0</v>
      </c>
    </row>
    <row r="48" spans="1:18" s="23" customFormat="1" ht="8.15" customHeight="1">
      <c r="A48" s="203"/>
      <c r="B48" s="203"/>
      <c r="C48" s="2"/>
      <c r="D48" s="204"/>
      <c r="E48" s="204"/>
      <c r="F48" s="204"/>
      <c r="G48" s="204"/>
      <c r="H48" s="204"/>
      <c r="I48" s="204"/>
      <c r="J48" s="205"/>
      <c r="K48" s="25"/>
      <c r="L48" s="25"/>
      <c r="M48" s="25"/>
      <c r="N48" s="25"/>
      <c r="O48" s="25"/>
      <c r="P48" s="26"/>
      <c r="Q48" s="26"/>
      <c r="R48" s="26"/>
    </row>
    <row r="49" spans="1:10" s="23" customFormat="1" ht="15" customHeight="1">
      <c r="A49" s="203" t="s">
        <v>322</v>
      </c>
      <c r="B49" s="203"/>
      <c r="C49" s="2">
        <v>2018</v>
      </c>
      <c r="D49" s="204">
        <v>0</v>
      </c>
      <c r="E49" s="204">
        <v>0</v>
      </c>
      <c r="F49" s="204">
        <v>0</v>
      </c>
      <c r="G49" s="204">
        <v>0</v>
      </c>
      <c r="H49" s="204">
        <v>0</v>
      </c>
      <c r="I49" s="204">
        <v>5</v>
      </c>
      <c r="J49" s="205">
        <v>1</v>
      </c>
    </row>
    <row r="50" spans="1:10" s="23" customFormat="1" ht="15" customHeight="1">
      <c r="A50" s="203"/>
      <c r="B50" s="203"/>
      <c r="C50" s="2">
        <v>2019</v>
      </c>
      <c r="D50" s="204">
        <v>0</v>
      </c>
      <c r="E50" s="204">
        <v>0</v>
      </c>
      <c r="F50" s="204">
        <v>0</v>
      </c>
      <c r="G50" s="204">
        <v>0</v>
      </c>
      <c r="H50" s="204">
        <v>0</v>
      </c>
      <c r="I50" s="204">
        <v>9</v>
      </c>
      <c r="J50" s="205">
        <v>2</v>
      </c>
    </row>
    <row r="51" spans="1:10" s="23" customFormat="1" ht="15" customHeight="1">
      <c r="A51" s="203"/>
      <c r="B51" s="203"/>
      <c r="C51" s="2">
        <v>2020</v>
      </c>
      <c r="D51" s="204">
        <v>0</v>
      </c>
      <c r="E51" s="204">
        <v>0</v>
      </c>
      <c r="F51" s="204">
        <v>1</v>
      </c>
      <c r="G51" s="204">
        <v>0</v>
      </c>
      <c r="H51" s="204">
        <v>0</v>
      </c>
      <c r="I51" s="204">
        <v>3</v>
      </c>
      <c r="J51" s="205">
        <v>1</v>
      </c>
    </row>
    <row r="52" spans="1:10" s="23" customFormat="1" ht="8.15" customHeight="1">
      <c r="A52" s="203"/>
      <c r="B52" s="203"/>
      <c r="C52" s="2"/>
      <c r="D52" s="204"/>
      <c r="E52" s="204"/>
      <c r="F52" s="204"/>
      <c r="G52" s="204"/>
      <c r="H52" s="204"/>
      <c r="I52" s="204"/>
      <c r="J52" s="205"/>
    </row>
    <row r="53" spans="1:10" s="23" customFormat="1" ht="16.5" customHeight="1">
      <c r="A53" s="203" t="s">
        <v>323</v>
      </c>
      <c r="B53" s="203"/>
      <c r="C53" s="2">
        <v>2018</v>
      </c>
      <c r="D53" s="204">
        <v>0</v>
      </c>
      <c r="E53" s="204">
        <v>0</v>
      </c>
      <c r="F53" s="204">
        <v>0</v>
      </c>
      <c r="G53" s="204">
        <v>0</v>
      </c>
      <c r="H53" s="204">
        <v>0</v>
      </c>
      <c r="I53" s="204">
        <v>6</v>
      </c>
      <c r="J53" s="204">
        <v>0</v>
      </c>
    </row>
    <row r="54" spans="1:10" s="23" customFormat="1" ht="15" customHeight="1">
      <c r="A54" s="203"/>
      <c r="B54" s="203"/>
      <c r="C54" s="2">
        <v>2019</v>
      </c>
      <c r="D54" s="204">
        <v>0</v>
      </c>
      <c r="E54" s="204">
        <v>0</v>
      </c>
      <c r="F54" s="204">
        <v>0</v>
      </c>
      <c r="G54" s="204">
        <v>0</v>
      </c>
      <c r="H54" s="204">
        <v>0</v>
      </c>
      <c r="I54" s="204">
        <v>8</v>
      </c>
      <c r="J54" s="205">
        <v>0</v>
      </c>
    </row>
    <row r="55" spans="1:10" s="23" customFormat="1" ht="15" customHeight="1">
      <c r="A55" s="203"/>
      <c r="B55" s="203"/>
      <c r="C55" s="2">
        <v>2020</v>
      </c>
      <c r="D55" s="204">
        <v>0</v>
      </c>
      <c r="E55" s="204">
        <v>0</v>
      </c>
      <c r="F55" s="204">
        <v>0</v>
      </c>
      <c r="G55" s="204">
        <v>0</v>
      </c>
      <c r="H55" s="204">
        <v>0</v>
      </c>
      <c r="I55" s="204">
        <v>3</v>
      </c>
      <c r="J55" s="205">
        <v>0</v>
      </c>
    </row>
    <row r="56" spans="1:10" s="23" customFormat="1" ht="8.15" customHeight="1">
      <c r="A56" s="203"/>
      <c r="B56" s="203"/>
      <c r="C56" s="2"/>
      <c r="D56" s="204"/>
      <c r="E56" s="204"/>
      <c r="F56" s="204"/>
      <c r="G56" s="204"/>
      <c r="H56" s="204"/>
      <c r="I56" s="204"/>
      <c r="J56" s="205"/>
    </row>
    <row r="57" spans="1:10" s="23" customFormat="1" ht="15" customHeight="1">
      <c r="A57" s="203" t="s">
        <v>324</v>
      </c>
      <c r="B57" s="203"/>
      <c r="C57" s="2">
        <v>2018</v>
      </c>
      <c r="D57" s="204">
        <v>0</v>
      </c>
      <c r="E57" s="204">
        <v>0</v>
      </c>
      <c r="F57" s="204">
        <v>0</v>
      </c>
      <c r="G57" s="204">
        <v>0</v>
      </c>
      <c r="H57" s="204">
        <v>0</v>
      </c>
      <c r="I57" s="204">
        <v>16</v>
      </c>
      <c r="J57" s="205">
        <v>0</v>
      </c>
    </row>
    <row r="58" spans="1:10" s="23" customFormat="1" ht="15" customHeight="1">
      <c r="A58" s="203"/>
      <c r="B58" s="203"/>
      <c r="C58" s="41">
        <v>2019</v>
      </c>
      <c r="D58" s="204">
        <v>0</v>
      </c>
      <c r="E58" s="204">
        <v>0</v>
      </c>
      <c r="F58" s="204">
        <v>0</v>
      </c>
      <c r="G58" s="204">
        <v>0</v>
      </c>
      <c r="H58" s="204">
        <v>0</v>
      </c>
      <c r="I58" s="204">
        <v>17</v>
      </c>
      <c r="J58" s="205">
        <v>0</v>
      </c>
    </row>
    <row r="59" spans="1:10" s="23" customFormat="1" ht="15" customHeight="1">
      <c r="A59" s="203"/>
      <c r="B59" s="203"/>
      <c r="C59" s="41">
        <v>2020</v>
      </c>
      <c r="D59" s="204">
        <v>0</v>
      </c>
      <c r="E59" s="204">
        <v>0</v>
      </c>
      <c r="F59" s="204">
        <v>0</v>
      </c>
      <c r="G59" s="204">
        <v>0</v>
      </c>
      <c r="H59" s="204">
        <v>0</v>
      </c>
      <c r="I59" s="204">
        <v>16</v>
      </c>
      <c r="J59" s="205">
        <v>0</v>
      </c>
    </row>
    <row r="60" spans="1:10" s="23" customFormat="1" ht="8.15" customHeight="1">
      <c r="A60" s="203"/>
      <c r="B60" s="203"/>
      <c r="C60" s="207"/>
      <c r="D60" s="204"/>
      <c r="E60" s="204"/>
      <c r="F60" s="204"/>
      <c r="G60" s="204"/>
      <c r="H60" s="204"/>
      <c r="I60" s="204"/>
      <c r="J60" s="205"/>
    </row>
    <row r="61" spans="1:10" s="23" customFormat="1" ht="16.5" customHeight="1">
      <c r="A61" s="203" t="s">
        <v>325</v>
      </c>
      <c r="B61" s="203"/>
      <c r="C61" s="41">
        <v>2018</v>
      </c>
      <c r="D61" s="204">
        <v>0</v>
      </c>
      <c r="E61" s="204">
        <v>0</v>
      </c>
      <c r="F61" s="204">
        <v>0</v>
      </c>
      <c r="G61" s="204">
        <v>0</v>
      </c>
      <c r="H61" s="204">
        <v>0</v>
      </c>
      <c r="I61" s="204">
        <v>5</v>
      </c>
      <c r="J61" s="204">
        <v>0</v>
      </c>
    </row>
    <row r="62" spans="1:10" s="23" customFormat="1" ht="15" customHeight="1">
      <c r="A62" s="203"/>
      <c r="B62" s="203"/>
      <c r="C62" s="2">
        <v>2019</v>
      </c>
      <c r="D62" s="204">
        <v>0</v>
      </c>
      <c r="E62" s="204">
        <v>0</v>
      </c>
      <c r="F62" s="204">
        <v>0</v>
      </c>
      <c r="G62" s="204">
        <v>0</v>
      </c>
      <c r="H62" s="204">
        <v>0</v>
      </c>
      <c r="I62" s="204">
        <v>5</v>
      </c>
      <c r="J62" s="205">
        <v>0</v>
      </c>
    </row>
    <row r="63" spans="1:10" s="23" customFormat="1" ht="15" customHeight="1">
      <c r="A63" s="203"/>
      <c r="B63" s="203"/>
      <c r="C63" s="2">
        <v>2020</v>
      </c>
      <c r="D63" s="204">
        <v>0</v>
      </c>
      <c r="E63" s="204">
        <v>0</v>
      </c>
      <c r="F63" s="204">
        <v>0</v>
      </c>
      <c r="G63" s="204">
        <v>0</v>
      </c>
      <c r="H63" s="204">
        <v>0</v>
      </c>
      <c r="I63" s="204">
        <v>11</v>
      </c>
      <c r="J63" s="205">
        <v>1</v>
      </c>
    </row>
    <row r="64" spans="1:10" s="23" customFormat="1" ht="8.15" customHeight="1">
      <c r="A64" s="203"/>
      <c r="B64" s="203"/>
      <c r="C64" s="2"/>
      <c r="D64" s="204"/>
      <c r="E64" s="204"/>
      <c r="F64" s="204"/>
      <c r="G64" s="204"/>
      <c r="H64" s="204"/>
      <c r="I64" s="204"/>
      <c r="J64" s="205"/>
    </row>
    <row r="65" spans="1:11" s="40" customFormat="1" ht="15" customHeight="1">
      <c r="A65" s="203" t="s">
        <v>326</v>
      </c>
      <c r="B65" s="203"/>
      <c r="C65" s="41">
        <v>2018</v>
      </c>
      <c r="D65" s="204">
        <v>0</v>
      </c>
      <c r="E65" s="204">
        <v>0</v>
      </c>
      <c r="F65" s="204">
        <v>0</v>
      </c>
      <c r="G65" s="204">
        <v>0</v>
      </c>
      <c r="H65" s="204">
        <v>0</v>
      </c>
      <c r="I65" s="204">
        <v>3</v>
      </c>
      <c r="J65" s="204">
        <v>0</v>
      </c>
    </row>
    <row r="66" spans="1:11" s="40" customFormat="1" ht="15" customHeight="1">
      <c r="A66" s="203"/>
      <c r="B66" s="203"/>
      <c r="C66" s="2">
        <v>2019</v>
      </c>
      <c r="D66" s="204">
        <v>0</v>
      </c>
      <c r="E66" s="204">
        <v>0</v>
      </c>
      <c r="F66" s="204">
        <v>0</v>
      </c>
      <c r="G66" s="204">
        <v>0</v>
      </c>
      <c r="H66" s="204">
        <v>0</v>
      </c>
      <c r="I66" s="204">
        <v>5</v>
      </c>
      <c r="J66" s="204">
        <v>0</v>
      </c>
    </row>
    <row r="67" spans="1:11" s="40" customFormat="1" ht="15" customHeight="1">
      <c r="A67" s="203"/>
      <c r="B67" s="203"/>
      <c r="C67" s="2">
        <v>2020</v>
      </c>
      <c r="D67" s="77">
        <v>0</v>
      </c>
      <c r="E67" s="77">
        <v>0</v>
      </c>
      <c r="F67" s="77">
        <v>0</v>
      </c>
      <c r="G67" s="77">
        <v>0</v>
      </c>
      <c r="H67" s="77">
        <v>0</v>
      </c>
      <c r="I67" s="77">
        <v>1</v>
      </c>
      <c r="J67" s="77">
        <v>0</v>
      </c>
    </row>
    <row r="68" spans="1:11" s="210" customFormat="1" ht="8.15" customHeight="1">
      <c r="A68" s="476"/>
      <c r="B68" s="476"/>
      <c r="C68" s="477"/>
      <c r="D68" s="476"/>
      <c r="E68" s="478"/>
      <c r="F68" s="476"/>
      <c r="G68" s="476"/>
      <c r="H68" s="476"/>
      <c r="I68" s="476"/>
      <c r="J68" s="476"/>
    </row>
    <row r="69" spans="1:11" ht="15" customHeight="1">
      <c r="H69" s="197"/>
      <c r="I69" s="197"/>
      <c r="K69" s="24" t="s">
        <v>9</v>
      </c>
    </row>
    <row r="70" spans="1:11" ht="15" customHeight="1">
      <c r="H70" s="199"/>
      <c r="I70" s="199"/>
      <c r="K70" s="51" t="s">
        <v>10</v>
      </c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1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view="pageBreakPreview" zoomScale="80" zoomScaleNormal="100" zoomScaleSheetLayoutView="80" workbookViewId="0">
      <selection activeCell="Q13" sqref="Q13"/>
    </sheetView>
  </sheetViews>
  <sheetFormatPr defaultColWidth="15.26953125" defaultRowHeight="15" customHeight="1"/>
  <cols>
    <col min="1" max="1" width="12.7265625" style="158" customWidth="1"/>
    <col min="2" max="2" width="29.6328125" style="158" customWidth="1"/>
    <col min="3" max="3" width="28.7265625" style="158" customWidth="1"/>
    <col min="4" max="4" width="61.6328125" style="159" customWidth="1"/>
    <col min="5" max="5" width="0.7265625" style="158" customWidth="1"/>
    <col min="6" max="16384" width="15.26953125" style="158"/>
  </cols>
  <sheetData>
    <row r="1" spans="1:18" ht="8.15" customHeight="1"/>
    <row r="2" spans="1:18" s="160" customFormat="1" ht="16.5" customHeight="1">
      <c r="A2" s="503" t="s">
        <v>418</v>
      </c>
      <c r="B2" s="161"/>
      <c r="C2" s="162"/>
      <c r="D2" s="124"/>
      <c r="E2" s="162"/>
    </row>
    <row r="3" spans="1:18" s="160" customFormat="1" ht="16.5" customHeight="1">
      <c r="A3" s="504" t="s">
        <v>419</v>
      </c>
      <c r="B3" s="163"/>
      <c r="C3" s="164"/>
      <c r="D3" s="126"/>
      <c r="E3" s="162"/>
    </row>
    <row r="4" spans="1:18" s="160" customFormat="1" ht="16" thickBot="1">
      <c r="A4" s="431"/>
      <c r="B4" s="431"/>
      <c r="C4" s="431"/>
      <c r="D4" s="432"/>
      <c r="E4" s="186"/>
    </row>
    <row r="5" spans="1:18" s="13" customFormat="1" ht="8.15" customHeight="1">
      <c r="A5" s="328"/>
      <c r="B5" s="328"/>
      <c r="C5" s="328"/>
      <c r="D5" s="358"/>
      <c r="E5" s="179"/>
    </row>
    <row r="6" spans="1:18" s="150" customFormat="1" ht="15" customHeight="1">
      <c r="A6" s="326" t="s">
        <v>8</v>
      </c>
      <c r="B6" s="326"/>
      <c r="C6" s="323" t="s">
        <v>23</v>
      </c>
      <c r="D6" s="359" t="s">
        <v>21</v>
      </c>
      <c r="E6" s="425"/>
      <c r="F6" s="13"/>
      <c r="G6" s="13"/>
      <c r="H6" s="13"/>
      <c r="I6" s="13"/>
    </row>
    <row r="7" spans="1:18" s="150" customFormat="1" ht="15" customHeight="1">
      <c r="A7" s="328" t="s">
        <v>4</v>
      </c>
      <c r="B7" s="328"/>
      <c r="C7" s="360" t="s">
        <v>5</v>
      </c>
      <c r="D7" s="361" t="s">
        <v>22</v>
      </c>
      <c r="E7" s="425"/>
      <c r="F7" s="13"/>
      <c r="G7" s="13"/>
      <c r="H7" s="13"/>
      <c r="I7" s="13"/>
    </row>
    <row r="8" spans="1:18" s="150" customFormat="1" ht="8.15" customHeight="1" thickBot="1">
      <c r="A8" s="428"/>
      <c r="B8" s="428"/>
      <c r="C8" s="429"/>
      <c r="D8" s="430"/>
      <c r="E8" s="426"/>
      <c r="F8" s="13"/>
      <c r="G8" s="13"/>
      <c r="H8" s="13"/>
      <c r="I8" s="13"/>
    </row>
    <row r="9" spans="1:18" ht="8.15" customHeight="1">
      <c r="A9" s="165"/>
      <c r="B9" s="165"/>
      <c r="C9" s="165"/>
      <c r="E9" s="188"/>
      <c r="F9" s="160"/>
      <c r="G9" s="160"/>
      <c r="H9" s="160"/>
      <c r="I9" s="160"/>
    </row>
    <row r="10" spans="1:18" s="172" customFormat="1" ht="15" customHeight="1">
      <c r="A10" s="166" t="s">
        <v>299</v>
      </c>
      <c r="B10" s="160"/>
      <c r="C10" s="167">
        <v>2018</v>
      </c>
      <c r="D10" s="168">
        <f>SUM(D14,D18,D22,D26,D30,D34,D38,D42,D46,D50,D54,D58)+SUM('60'!D62,'60 (2)'!D10,'60 (2)'!D14,'60 (2)'!D18,'60 (2)'!D22,'60 (2)'!D26,'60 (2)'!D30,'60 (2)'!D34,'60 (2)'!D38,'60 (2)'!D42,'60 (2)'!D46,'60 (2)'!D50,'60 (2)'!D54,'60 (2)'!D58,'60 (2)'!D62)</f>
        <v>1200</v>
      </c>
      <c r="E10" s="169"/>
      <c r="F10" s="170"/>
      <c r="G10" s="171"/>
      <c r="I10" s="173"/>
      <c r="J10" s="173"/>
      <c r="K10" s="173"/>
      <c r="L10" s="173"/>
      <c r="M10" s="173"/>
      <c r="N10" s="173"/>
      <c r="O10" s="173"/>
      <c r="P10" s="173"/>
      <c r="Q10" s="173"/>
      <c r="R10" s="173"/>
    </row>
    <row r="11" spans="1:18" s="172" customFormat="1" ht="15" customHeight="1">
      <c r="A11" s="160"/>
      <c r="B11" s="160"/>
      <c r="C11" s="167">
        <v>2019</v>
      </c>
      <c r="D11" s="168">
        <f>SUM(D15,D19,D23,D27,D31,D35,D39,D43,D47,D51,D55,D59)+SUM('60'!D63,'60 (2)'!D11,'60 (2)'!D15,'60 (2)'!D19,'60 (2)'!D23,'60 (2)'!D27,'60 (2)'!D31,'60 (2)'!D35,'60 (2)'!D39,'60 (2)'!D43,'60 (2)'!D47,'60 (2)'!D51,'60 (2)'!D55,'60 (2)'!D59,'60 (2)'!D63)</f>
        <v>1574</v>
      </c>
      <c r="E11" s="174"/>
      <c r="F11" s="175"/>
      <c r="G11" s="173"/>
      <c r="I11" s="170"/>
      <c r="J11" s="170"/>
      <c r="K11" s="170"/>
      <c r="L11" s="170"/>
      <c r="M11" s="170"/>
      <c r="N11" s="170"/>
      <c r="O11" s="170"/>
      <c r="P11" s="176"/>
      <c r="Q11" s="176"/>
      <c r="R11" s="176"/>
    </row>
    <row r="12" spans="1:18" s="172" customFormat="1" ht="15" customHeight="1">
      <c r="A12" s="160"/>
      <c r="B12" s="160"/>
      <c r="C12" s="167">
        <v>2020</v>
      </c>
      <c r="D12" s="168">
        <f>SUM(D16,D20,D24,D28,D32,D36,D40,D44,D48,D52,D56,D60)+SUM('60'!D64,'60 (2)'!D12,'60 (2)'!D16,'60 (2)'!D20,'60 (2)'!D24,'60 (2)'!D28,'60 (2)'!D32,'60 (2)'!D36,'60 (2)'!D40,'60 (2)'!D44,'60 (2)'!D48,'60 (2)'!D52,'60 (2)'!D56,'60 (2)'!D60,'60 (2)'!D65)</f>
        <v>834</v>
      </c>
      <c r="E12" s="175"/>
      <c r="F12" s="160"/>
      <c r="G12" s="171"/>
      <c r="I12" s="170"/>
      <c r="J12" s="170"/>
      <c r="K12" s="170"/>
      <c r="L12" s="170"/>
      <c r="M12" s="170"/>
      <c r="N12" s="170"/>
      <c r="O12" s="170"/>
      <c r="P12" s="176"/>
      <c r="Q12" s="176"/>
      <c r="R12" s="176"/>
    </row>
    <row r="13" spans="1:18" s="172" customFormat="1" ht="8.15" customHeight="1">
      <c r="A13" s="160"/>
      <c r="B13" s="160"/>
      <c r="C13" s="177"/>
      <c r="D13" s="178"/>
      <c r="E13" s="175"/>
      <c r="F13" s="160"/>
      <c r="G13" s="171"/>
      <c r="I13" s="170"/>
      <c r="J13" s="170"/>
      <c r="K13" s="170"/>
      <c r="L13" s="170"/>
      <c r="M13" s="170"/>
      <c r="N13" s="170"/>
      <c r="O13" s="170"/>
      <c r="P13" s="176"/>
      <c r="Q13" s="176"/>
      <c r="R13" s="176"/>
    </row>
    <row r="14" spans="1:18" s="172" customFormat="1" ht="15" customHeight="1">
      <c r="A14" s="179" t="s">
        <v>300</v>
      </c>
      <c r="B14" s="160"/>
      <c r="C14" s="177">
        <v>2018</v>
      </c>
      <c r="D14" s="178">
        <v>319</v>
      </c>
      <c r="E14" s="175"/>
      <c r="F14" s="170"/>
      <c r="I14" s="170"/>
      <c r="J14" s="170"/>
      <c r="K14" s="170"/>
      <c r="L14" s="170"/>
      <c r="M14" s="170"/>
      <c r="N14" s="170"/>
      <c r="O14" s="170"/>
      <c r="P14" s="176"/>
      <c r="Q14" s="176"/>
      <c r="R14" s="176"/>
    </row>
    <row r="15" spans="1:18" s="172" customFormat="1" ht="15" customHeight="1">
      <c r="A15" s="160"/>
      <c r="B15" s="160"/>
      <c r="C15" s="177">
        <v>2019</v>
      </c>
      <c r="D15" s="178">
        <v>374</v>
      </c>
      <c r="E15" s="175"/>
      <c r="F15" s="160"/>
      <c r="G15" s="176"/>
      <c r="I15" s="170"/>
      <c r="J15" s="170"/>
      <c r="K15" s="170"/>
      <c r="L15" s="170"/>
      <c r="M15" s="170"/>
      <c r="N15" s="170"/>
      <c r="O15" s="170"/>
      <c r="P15" s="176"/>
      <c r="Q15" s="176"/>
      <c r="R15" s="176"/>
    </row>
    <row r="16" spans="1:18" s="172" customFormat="1" ht="15" customHeight="1">
      <c r="A16" s="160"/>
      <c r="B16" s="160"/>
      <c r="C16" s="177">
        <v>2020</v>
      </c>
      <c r="D16" s="180">
        <v>151</v>
      </c>
      <c r="E16" s="175"/>
      <c r="F16" s="160"/>
      <c r="I16" s="170"/>
      <c r="J16" s="170"/>
      <c r="K16" s="170"/>
      <c r="L16" s="170"/>
      <c r="M16" s="170"/>
      <c r="N16" s="170"/>
      <c r="O16" s="170"/>
      <c r="P16" s="176"/>
      <c r="Q16" s="176"/>
      <c r="R16" s="176"/>
    </row>
    <row r="17" spans="1:18" s="172" customFormat="1" ht="8.15" customHeight="1">
      <c r="A17" s="160"/>
      <c r="B17" s="160"/>
      <c r="C17" s="177"/>
      <c r="D17" s="181"/>
      <c r="E17" s="175"/>
      <c r="F17" s="160"/>
      <c r="G17" s="171"/>
      <c r="I17" s="170"/>
      <c r="J17" s="170"/>
      <c r="K17" s="170"/>
      <c r="L17" s="170"/>
      <c r="M17" s="170"/>
      <c r="N17" s="170"/>
      <c r="O17" s="170"/>
      <c r="P17" s="176"/>
      <c r="Q17" s="176"/>
      <c r="R17" s="176"/>
    </row>
    <row r="18" spans="1:18" s="172" customFormat="1" ht="15" customHeight="1">
      <c r="A18" s="179" t="s">
        <v>301</v>
      </c>
      <c r="B18" s="160"/>
      <c r="C18" s="177">
        <v>2018</v>
      </c>
      <c r="D18" s="181" t="s">
        <v>327</v>
      </c>
      <c r="E18" s="170"/>
      <c r="F18" s="170"/>
      <c r="I18" s="170"/>
      <c r="J18" s="170"/>
      <c r="K18" s="170"/>
      <c r="L18" s="170"/>
      <c r="M18" s="170"/>
      <c r="N18" s="170"/>
      <c r="O18" s="170"/>
      <c r="P18" s="176"/>
      <c r="Q18" s="176"/>
      <c r="R18" s="176"/>
    </row>
    <row r="19" spans="1:18" s="172" customFormat="1" ht="15" customHeight="1">
      <c r="A19" s="160"/>
      <c r="B19" s="160"/>
      <c r="C19" s="177">
        <v>2019</v>
      </c>
      <c r="D19" s="178" t="s">
        <v>327</v>
      </c>
      <c r="E19" s="175"/>
      <c r="F19" s="160"/>
      <c r="G19" s="176"/>
      <c r="I19" s="170"/>
      <c r="J19" s="170"/>
      <c r="K19" s="170"/>
      <c r="L19" s="170"/>
      <c r="M19" s="170"/>
      <c r="N19" s="170"/>
      <c r="O19" s="170"/>
      <c r="P19" s="176"/>
      <c r="Q19" s="176"/>
      <c r="R19" s="176"/>
    </row>
    <row r="20" spans="1:18" s="172" customFormat="1" ht="15" customHeight="1">
      <c r="A20" s="160"/>
      <c r="B20" s="160"/>
      <c r="C20" s="177">
        <v>2020</v>
      </c>
      <c r="D20" s="180" t="s">
        <v>327</v>
      </c>
      <c r="E20" s="160"/>
      <c r="F20" s="160"/>
      <c r="I20" s="170"/>
      <c r="J20" s="170"/>
      <c r="K20" s="170"/>
      <c r="L20" s="170"/>
      <c r="M20" s="170"/>
      <c r="N20" s="170"/>
      <c r="O20" s="170"/>
      <c r="P20" s="176"/>
      <c r="Q20" s="176"/>
      <c r="R20" s="176"/>
    </row>
    <row r="21" spans="1:18" s="172" customFormat="1" ht="8.15" customHeight="1">
      <c r="A21" s="160"/>
      <c r="B21" s="160"/>
      <c r="C21" s="177"/>
      <c r="D21" s="181"/>
      <c r="E21" s="175"/>
      <c r="F21" s="160"/>
      <c r="G21" s="171"/>
      <c r="I21" s="170"/>
      <c r="J21" s="170"/>
      <c r="K21" s="170"/>
      <c r="L21" s="170"/>
      <c r="M21" s="170"/>
      <c r="N21" s="170"/>
      <c r="O21" s="170"/>
      <c r="P21" s="176"/>
      <c r="Q21" s="176"/>
      <c r="R21" s="176"/>
    </row>
    <row r="22" spans="1:18" s="172" customFormat="1" ht="15" customHeight="1">
      <c r="A22" s="179" t="s">
        <v>302</v>
      </c>
      <c r="B22" s="160"/>
      <c r="C22" s="177">
        <v>2018</v>
      </c>
      <c r="D22" s="181" t="s">
        <v>327</v>
      </c>
      <c r="E22" s="170"/>
      <c r="F22" s="170"/>
      <c r="I22" s="170"/>
      <c r="J22" s="170"/>
      <c r="K22" s="170"/>
      <c r="L22" s="170"/>
      <c r="M22" s="170"/>
      <c r="N22" s="170"/>
      <c r="O22" s="170"/>
      <c r="P22" s="176"/>
      <c r="Q22" s="176"/>
      <c r="R22" s="176"/>
    </row>
    <row r="23" spans="1:18" s="172" customFormat="1" ht="15" customHeight="1">
      <c r="A23" s="160"/>
      <c r="B23" s="160"/>
      <c r="C23" s="177">
        <v>2019</v>
      </c>
      <c r="D23" s="178" t="s">
        <v>327</v>
      </c>
      <c r="E23" s="175"/>
      <c r="F23" s="160"/>
      <c r="G23" s="176"/>
    </row>
    <row r="24" spans="1:18" s="172" customFormat="1" ht="15" customHeight="1">
      <c r="A24" s="160"/>
      <c r="B24" s="160"/>
      <c r="C24" s="177">
        <v>2020</v>
      </c>
      <c r="D24" s="170" t="s">
        <v>327</v>
      </c>
      <c r="E24" s="170"/>
      <c r="F24" s="180"/>
    </row>
    <row r="25" spans="1:18" s="172" customFormat="1" ht="8.15" customHeight="1">
      <c r="A25" s="160"/>
      <c r="B25" s="160"/>
      <c r="C25" s="177"/>
      <c r="D25" s="178"/>
      <c r="E25" s="170"/>
      <c r="F25" s="180"/>
      <c r="G25" s="171"/>
      <c r="I25" s="170"/>
      <c r="J25" s="170"/>
      <c r="K25" s="170"/>
      <c r="L25" s="170"/>
      <c r="M25" s="170"/>
      <c r="N25" s="170"/>
      <c r="O25" s="170"/>
      <c r="P25" s="176"/>
      <c r="Q25" s="176"/>
      <c r="R25" s="176"/>
    </row>
    <row r="26" spans="1:18" s="172" customFormat="1" ht="15" customHeight="1">
      <c r="A26" s="179" t="s">
        <v>303</v>
      </c>
      <c r="B26" s="160"/>
      <c r="C26" s="177">
        <v>2018</v>
      </c>
      <c r="D26" s="178">
        <v>101</v>
      </c>
      <c r="E26" s="170"/>
      <c r="F26" s="170"/>
    </row>
    <row r="27" spans="1:18" s="172" customFormat="1" ht="15" customHeight="1">
      <c r="A27" s="160"/>
      <c r="B27" s="160"/>
      <c r="C27" s="177">
        <v>2019</v>
      </c>
      <c r="D27" s="178">
        <v>133</v>
      </c>
      <c r="E27" s="170"/>
      <c r="F27" s="180"/>
      <c r="G27" s="176"/>
    </row>
    <row r="28" spans="1:18" s="172" customFormat="1" ht="15" customHeight="1">
      <c r="A28" s="160"/>
      <c r="B28" s="160"/>
      <c r="C28" s="177">
        <v>2020</v>
      </c>
      <c r="D28" s="170">
        <v>99</v>
      </c>
      <c r="E28" s="170"/>
      <c r="F28" s="180"/>
    </row>
    <row r="29" spans="1:18" s="172" customFormat="1" ht="8.15" customHeight="1">
      <c r="A29" s="160"/>
      <c r="B29" s="160"/>
      <c r="C29" s="177"/>
      <c r="D29" s="181"/>
      <c r="E29" s="170"/>
      <c r="F29" s="180"/>
      <c r="G29" s="171"/>
      <c r="I29" s="170"/>
      <c r="J29" s="170"/>
      <c r="K29" s="170"/>
      <c r="L29" s="170"/>
      <c r="M29" s="170"/>
      <c r="N29" s="170"/>
      <c r="O29" s="170"/>
      <c r="P29" s="176"/>
      <c r="Q29" s="176"/>
      <c r="R29" s="176"/>
    </row>
    <row r="30" spans="1:18" s="172" customFormat="1" ht="15" customHeight="1">
      <c r="A30" s="179" t="s">
        <v>304</v>
      </c>
      <c r="B30" s="160"/>
      <c r="C30" s="177">
        <v>2018</v>
      </c>
      <c r="D30" s="181" t="s">
        <v>327</v>
      </c>
      <c r="E30" s="170"/>
      <c r="F30" s="170"/>
    </row>
    <row r="31" spans="1:18" s="172" customFormat="1" ht="15" customHeight="1">
      <c r="A31" s="160"/>
      <c r="B31" s="160"/>
      <c r="C31" s="177">
        <v>2019</v>
      </c>
      <c r="D31" s="178" t="s">
        <v>327</v>
      </c>
      <c r="E31" s="170"/>
      <c r="F31" s="180"/>
      <c r="G31" s="176"/>
    </row>
    <row r="32" spans="1:18" s="172" customFormat="1" ht="15" customHeight="1">
      <c r="A32" s="160"/>
      <c r="B32" s="160"/>
      <c r="C32" s="177">
        <v>2020</v>
      </c>
      <c r="D32" s="170" t="s">
        <v>327</v>
      </c>
      <c r="E32" s="170"/>
      <c r="F32" s="180"/>
    </row>
    <row r="33" spans="1:18" s="172" customFormat="1" ht="8.15" customHeight="1">
      <c r="A33" s="160"/>
      <c r="B33" s="160"/>
      <c r="C33" s="177"/>
      <c r="D33" s="181"/>
      <c r="E33" s="180"/>
      <c r="F33" s="180"/>
      <c r="G33" s="171"/>
      <c r="I33" s="170"/>
      <c r="J33" s="170"/>
      <c r="K33" s="170"/>
      <c r="L33" s="170"/>
      <c r="M33" s="170"/>
      <c r="N33" s="170"/>
      <c r="O33" s="170"/>
      <c r="P33" s="176"/>
      <c r="Q33" s="176"/>
      <c r="R33" s="176"/>
    </row>
    <row r="34" spans="1:18" s="172" customFormat="1" ht="15" customHeight="1">
      <c r="A34" s="179" t="s">
        <v>305</v>
      </c>
      <c r="B34" s="160"/>
      <c r="C34" s="177">
        <v>2018</v>
      </c>
      <c r="D34" s="181" t="s">
        <v>327</v>
      </c>
      <c r="E34" s="170"/>
      <c r="F34" s="170"/>
    </row>
    <row r="35" spans="1:18" s="172" customFormat="1" ht="15" customHeight="1">
      <c r="A35" s="160"/>
      <c r="B35" s="160"/>
      <c r="C35" s="177">
        <v>2019</v>
      </c>
      <c r="D35" s="178" t="s">
        <v>327</v>
      </c>
      <c r="E35" s="180"/>
      <c r="F35" s="180"/>
      <c r="G35" s="176"/>
    </row>
    <row r="36" spans="1:18" s="172" customFormat="1" ht="15" customHeight="1">
      <c r="A36" s="160"/>
      <c r="B36" s="160"/>
      <c r="C36" s="177">
        <v>2020</v>
      </c>
      <c r="D36" s="170" t="s">
        <v>327</v>
      </c>
      <c r="E36" s="180"/>
      <c r="F36" s="180"/>
    </row>
    <row r="37" spans="1:18" s="172" customFormat="1" ht="8.15" customHeight="1">
      <c r="A37" s="160"/>
      <c r="B37" s="160"/>
      <c r="C37" s="177"/>
      <c r="D37" s="178"/>
      <c r="E37" s="180"/>
      <c r="F37" s="180"/>
      <c r="G37" s="171"/>
      <c r="I37" s="170"/>
      <c r="J37" s="170"/>
      <c r="K37" s="170"/>
      <c r="L37" s="170"/>
      <c r="M37" s="170"/>
      <c r="N37" s="170"/>
      <c r="O37" s="170"/>
      <c r="P37" s="176"/>
      <c r="Q37" s="176"/>
      <c r="R37" s="176"/>
    </row>
    <row r="38" spans="1:18" s="172" customFormat="1" ht="15" customHeight="1">
      <c r="A38" s="179" t="s">
        <v>306</v>
      </c>
      <c r="B38" s="160"/>
      <c r="C38" s="177">
        <v>2018</v>
      </c>
      <c r="D38" s="178">
        <v>321</v>
      </c>
      <c r="E38" s="170"/>
      <c r="F38" s="170"/>
    </row>
    <row r="39" spans="1:18" s="172" customFormat="1" ht="15" customHeight="1">
      <c r="A39" s="160"/>
      <c r="B39" s="160"/>
      <c r="C39" s="177">
        <v>2019</v>
      </c>
      <c r="D39" s="178">
        <v>455</v>
      </c>
      <c r="E39" s="170"/>
      <c r="F39" s="180"/>
      <c r="G39" s="176"/>
    </row>
    <row r="40" spans="1:18" s="172" customFormat="1" ht="15" customHeight="1">
      <c r="A40" s="160"/>
      <c r="B40" s="160"/>
      <c r="C40" s="177">
        <v>2020</v>
      </c>
      <c r="D40" s="170">
        <v>253</v>
      </c>
      <c r="E40" s="170"/>
      <c r="F40" s="180"/>
    </row>
    <row r="41" spans="1:18" s="172" customFormat="1" ht="8.15" customHeight="1">
      <c r="A41" s="160"/>
      <c r="B41" s="160"/>
      <c r="C41" s="177"/>
      <c r="D41" s="178"/>
      <c r="E41" s="180"/>
      <c r="F41" s="180"/>
      <c r="G41" s="171"/>
      <c r="I41" s="170"/>
      <c r="J41" s="170"/>
      <c r="K41" s="170"/>
      <c r="L41" s="170"/>
      <c r="M41" s="170"/>
      <c r="N41" s="170"/>
      <c r="O41" s="170"/>
      <c r="P41" s="176"/>
      <c r="Q41" s="176"/>
      <c r="R41" s="176"/>
    </row>
    <row r="42" spans="1:18" s="172" customFormat="1" ht="15" customHeight="1">
      <c r="A42" s="179" t="s">
        <v>307</v>
      </c>
      <c r="B42" s="160"/>
      <c r="C42" s="177">
        <v>2018</v>
      </c>
      <c r="D42" s="178">
        <v>70</v>
      </c>
      <c r="E42" s="170"/>
      <c r="F42" s="170"/>
    </row>
    <row r="43" spans="1:18" s="172" customFormat="1" ht="15" customHeight="1">
      <c r="A43" s="160"/>
      <c r="B43" s="160"/>
      <c r="C43" s="177">
        <v>2019</v>
      </c>
      <c r="D43" s="178">
        <v>48</v>
      </c>
      <c r="E43" s="182"/>
      <c r="F43" s="182"/>
      <c r="G43" s="176"/>
    </row>
    <row r="44" spans="1:18" s="172" customFormat="1" ht="15" customHeight="1">
      <c r="A44" s="160"/>
      <c r="B44" s="160"/>
      <c r="C44" s="177">
        <v>2020</v>
      </c>
      <c r="D44" s="170">
        <v>11</v>
      </c>
      <c r="E44" s="183"/>
      <c r="F44" s="180"/>
      <c r="G44" s="160"/>
    </row>
    <row r="45" spans="1:18" s="172" customFormat="1" ht="8.15" customHeight="1">
      <c r="A45" s="160"/>
      <c r="B45" s="160"/>
      <c r="C45" s="177"/>
      <c r="D45" s="181"/>
      <c r="E45" s="180"/>
      <c r="F45" s="180"/>
      <c r="G45" s="171"/>
      <c r="I45" s="170"/>
      <c r="J45" s="170"/>
      <c r="K45" s="170"/>
      <c r="L45" s="170"/>
      <c r="M45" s="170"/>
      <c r="N45" s="170"/>
      <c r="O45" s="170"/>
      <c r="P45" s="176"/>
      <c r="Q45" s="176"/>
      <c r="R45" s="176"/>
    </row>
    <row r="46" spans="1:18" s="172" customFormat="1" ht="15" customHeight="1">
      <c r="A46" s="179" t="s">
        <v>308</v>
      </c>
      <c r="B46" s="160"/>
      <c r="C46" s="177">
        <v>2018</v>
      </c>
      <c r="D46" s="181" t="s">
        <v>327</v>
      </c>
      <c r="E46" s="170"/>
      <c r="F46" s="170"/>
    </row>
    <row r="47" spans="1:18" s="172" customFormat="1" ht="15" customHeight="1">
      <c r="A47" s="160"/>
      <c r="B47" s="160"/>
      <c r="C47" s="177">
        <v>2019</v>
      </c>
      <c r="D47" s="178" t="s">
        <v>327</v>
      </c>
      <c r="E47" s="183"/>
      <c r="F47" s="180"/>
      <c r="G47" s="176"/>
    </row>
    <row r="48" spans="1:18" s="172" customFormat="1" ht="15" customHeight="1">
      <c r="A48" s="160"/>
      <c r="B48" s="160"/>
      <c r="C48" s="177">
        <v>2020</v>
      </c>
      <c r="D48" s="170" t="s">
        <v>327</v>
      </c>
      <c r="E48" s="183"/>
      <c r="F48" s="180"/>
      <c r="G48" s="160"/>
    </row>
    <row r="49" spans="1:18" s="172" customFormat="1" ht="8.15" customHeight="1">
      <c r="A49" s="160"/>
      <c r="B49" s="160"/>
      <c r="C49" s="177"/>
      <c r="D49" s="178"/>
      <c r="E49" s="180"/>
      <c r="F49" s="180"/>
      <c r="G49" s="171"/>
      <c r="I49" s="170"/>
      <c r="J49" s="170"/>
      <c r="K49" s="170"/>
      <c r="L49" s="170"/>
      <c r="M49" s="170"/>
      <c r="N49" s="170"/>
      <c r="O49" s="170"/>
      <c r="P49" s="176"/>
      <c r="Q49" s="176"/>
      <c r="R49" s="176"/>
    </row>
    <row r="50" spans="1:18" s="172" customFormat="1" ht="15" customHeight="1">
      <c r="A50" s="179" t="s">
        <v>309</v>
      </c>
      <c r="B50" s="160"/>
      <c r="C50" s="177">
        <v>2018</v>
      </c>
      <c r="D50" s="178">
        <v>99</v>
      </c>
      <c r="E50" s="170"/>
      <c r="F50" s="176"/>
    </row>
    <row r="51" spans="1:18" s="172" customFormat="1" ht="15" customHeight="1">
      <c r="A51" s="160"/>
      <c r="B51" s="160"/>
      <c r="C51" s="177">
        <v>2019</v>
      </c>
      <c r="D51" s="178">
        <v>155</v>
      </c>
      <c r="E51" s="183"/>
      <c r="F51" s="180"/>
      <c r="G51" s="176"/>
    </row>
    <row r="52" spans="1:18" s="172" customFormat="1" ht="15" customHeight="1">
      <c r="A52" s="160"/>
      <c r="B52" s="160"/>
      <c r="C52" s="177">
        <v>2020</v>
      </c>
      <c r="D52" s="182">
        <v>58</v>
      </c>
      <c r="E52" s="183"/>
      <c r="F52" s="180"/>
      <c r="G52" s="160"/>
    </row>
    <row r="53" spans="1:18" s="172" customFormat="1" ht="8.15" customHeight="1">
      <c r="A53" s="160"/>
      <c r="C53" s="177"/>
      <c r="D53" s="181"/>
    </row>
    <row r="54" spans="1:18" s="172" customFormat="1" ht="16.5" customHeight="1">
      <c r="A54" s="179" t="s">
        <v>310</v>
      </c>
      <c r="C54" s="177">
        <v>2018</v>
      </c>
      <c r="D54" s="181" t="s">
        <v>327</v>
      </c>
      <c r="E54" s="170"/>
      <c r="F54" s="170"/>
    </row>
    <row r="55" spans="1:18" s="172" customFormat="1" ht="15" customHeight="1">
      <c r="A55" s="160"/>
      <c r="C55" s="177">
        <v>2019</v>
      </c>
      <c r="D55" s="178" t="s">
        <v>327</v>
      </c>
      <c r="E55" s="183"/>
      <c r="F55" s="180"/>
    </row>
    <row r="56" spans="1:18" s="172" customFormat="1" ht="15" customHeight="1">
      <c r="A56" s="160"/>
      <c r="B56" s="185"/>
      <c r="C56" s="177">
        <v>2020</v>
      </c>
      <c r="D56" s="176" t="s">
        <v>327</v>
      </c>
    </row>
    <row r="57" spans="1:18" s="172" customFormat="1" ht="8.15" customHeight="1">
      <c r="A57" s="160"/>
      <c r="B57" s="186"/>
      <c r="C57" s="177"/>
      <c r="D57" s="181"/>
    </row>
    <row r="58" spans="1:18" s="172" customFormat="1" ht="15" customHeight="1">
      <c r="A58" s="179" t="s">
        <v>311</v>
      </c>
      <c r="B58" s="186"/>
      <c r="C58" s="177">
        <v>2018</v>
      </c>
      <c r="D58" s="181" t="s">
        <v>327</v>
      </c>
      <c r="E58" s="170"/>
      <c r="F58" s="170"/>
    </row>
    <row r="59" spans="1:18" s="172" customFormat="1" ht="15" customHeight="1">
      <c r="A59" s="160"/>
      <c r="C59" s="177">
        <v>2019</v>
      </c>
      <c r="D59" s="178" t="s">
        <v>327</v>
      </c>
      <c r="E59" s="182"/>
      <c r="F59" s="182"/>
    </row>
    <row r="60" spans="1:18" s="172" customFormat="1" ht="15" customHeight="1">
      <c r="A60" s="160"/>
      <c r="C60" s="177">
        <v>2020</v>
      </c>
      <c r="D60" s="159" t="s">
        <v>327</v>
      </c>
    </row>
    <row r="61" spans="1:18" ht="8.15" customHeight="1">
      <c r="A61" s="165"/>
      <c r="B61" s="165"/>
      <c r="C61" s="165"/>
      <c r="D61" s="178"/>
      <c r="F61" s="160"/>
      <c r="G61" s="160"/>
      <c r="H61" s="160"/>
      <c r="I61" s="160"/>
    </row>
    <row r="62" spans="1:18" s="172" customFormat="1" ht="15" customHeight="1">
      <c r="A62" s="187" t="s">
        <v>312</v>
      </c>
      <c r="B62" s="160"/>
      <c r="C62" s="177">
        <v>2018</v>
      </c>
      <c r="D62" s="178">
        <v>31</v>
      </c>
      <c r="E62" s="170"/>
      <c r="F62" s="170"/>
      <c r="G62" s="171"/>
      <c r="I62" s="173"/>
      <c r="J62" s="173"/>
      <c r="K62" s="173"/>
      <c r="L62" s="173"/>
      <c r="M62" s="173"/>
      <c r="N62" s="173"/>
      <c r="O62" s="173"/>
      <c r="P62" s="173"/>
      <c r="Q62" s="173"/>
      <c r="R62" s="173"/>
    </row>
    <row r="63" spans="1:18" s="172" customFormat="1" ht="15" customHeight="1">
      <c r="A63" s="187"/>
      <c r="B63" s="160"/>
      <c r="C63" s="177">
        <v>2019</v>
      </c>
      <c r="D63" s="178">
        <v>79</v>
      </c>
      <c r="E63" s="175"/>
      <c r="F63" s="175"/>
      <c r="G63" s="173"/>
      <c r="I63" s="170"/>
      <c r="J63" s="170"/>
      <c r="K63" s="170"/>
      <c r="L63" s="170"/>
      <c r="M63" s="170"/>
      <c r="N63" s="170"/>
      <c r="O63" s="170"/>
      <c r="P63" s="176"/>
      <c r="Q63" s="176"/>
      <c r="R63" s="176"/>
    </row>
    <row r="64" spans="1:18" s="172" customFormat="1" ht="15" customHeight="1">
      <c r="A64" s="187"/>
      <c r="B64" s="160"/>
      <c r="C64" s="177">
        <v>2020</v>
      </c>
      <c r="D64" s="182">
        <v>71</v>
      </c>
      <c r="E64" s="175"/>
      <c r="F64" s="160"/>
      <c r="G64" s="171"/>
      <c r="I64" s="170"/>
      <c r="J64" s="170"/>
      <c r="K64" s="170"/>
      <c r="L64" s="170"/>
      <c r="M64" s="170"/>
      <c r="N64" s="170"/>
      <c r="O64" s="170"/>
      <c r="P64" s="176"/>
      <c r="Q64" s="176"/>
      <c r="R64" s="176"/>
    </row>
    <row r="65" spans="1:9" s="188" customFormat="1" ht="8.15" customHeight="1">
      <c r="A65" s="480"/>
      <c r="B65" s="480"/>
      <c r="C65" s="480"/>
      <c r="D65" s="481"/>
      <c r="F65" s="186"/>
      <c r="G65" s="186"/>
      <c r="H65" s="186"/>
      <c r="I65" s="186"/>
    </row>
    <row r="66" spans="1:9" s="188" customFormat="1" ht="15" customHeight="1">
      <c r="D66" s="189"/>
      <c r="E66" s="154" t="s">
        <v>24</v>
      </c>
      <c r="F66" s="186"/>
      <c r="G66" s="186"/>
      <c r="H66" s="186"/>
      <c r="I66" s="186"/>
    </row>
    <row r="67" spans="1:9" s="188" customFormat="1" ht="15" customHeight="1">
      <c r="D67" s="190"/>
      <c r="E67" s="156" t="s">
        <v>362</v>
      </c>
      <c r="F67" s="186"/>
      <c r="G67" s="186"/>
      <c r="H67" s="186"/>
      <c r="I67" s="186"/>
    </row>
    <row r="68" spans="1:9" s="191" customFormat="1" ht="8.15" customHeight="1"/>
    <row r="69" spans="1:9" s="172" customFormat="1" ht="15.5">
      <c r="A69" s="192" t="s">
        <v>371</v>
      </c>
    </row>
    <row r="70" spans="1:9" s="172" customFormat="1" ht="15.5">
      <c r="A70" s="193" t="s">
        <v>364</v>
      </c>
    </row>
    <row r="71" spans="1:9" s="172" customFormat="1" ht="15.5">
      <c r="A71" s="194" t="s">
        <v>343</v>
      </c>
    </row>
    <row r="72" spans="1:9" ht="15" customHeight="1">
      <c r="F72" s="160"/>
      <c r="G72" s="160"/>
      <c r="H72" s="160"/>
      <c r="I72" s="160"/>
    </row>
    <row r="73" spans="1:9" ht="15" customHeight="1">
      <c r="F73" s="160"/>
      <c r="G73" s="160"/>
      <c r="H73" s="160"/>
      <c r="I73" s="160"/>
    </row>
    <row r="74" spans="1:9" ht="15" customHeight="1">
      <c r="F74" s="160"/>
      <c r="G74" s="160"/>
      <c r="H74" s="160"/>
      <c r="I74" s="160"/>
    </row>
    <row r="75" spans="1:9" ht="15" customHeight="1">
      <c r="F75" s="160"/>
      <c r="G75" s="160"/>
      <c r="H75" s="160"/>
      <c r="I75" s="160"/>
    </row>
    <row r="76" spans="1:9" ht="15" customHeight="1">
      <c r="F76" s="160"/>
      <c r="G76" s="160"/>
      <c r="H76" s="160"/>
      <c r="I76" s="160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view="pageBreakPreview" zoomScale="80" zoomScaleNormal="100" zoomScaleSheetLayoutView="80" workbookViewId="0">
      <selection activeCell="Q13" sqref="Q13"/>
    </sheetView>
  </sheetViews>
  <sheetFormatPr defaultColWidth="15.26953125" defaultRowHeight="15" customHeight="1"/>
  <cols>
    <col min="1" max="1" width="14.54296875" style="146" customWidth="1"/>
    <col min="2" max="2" width="25.90625" style="146" customWidth="1"/>
    <col min="3" max="3" width="27.453125" style="146" customWidth="1"/>
    <col min="4" max="4" width="56.90625" style="147" customWidth="1"/>
    <col min="5" max="5" width="0.90625" style="146" customWidth="1"/>
    <col min="6" max="16384" width="15.26953125" style="146"/>
  </cols>
  <sheetData>
    <row r="1" spans="1:18" ht="8.15" customHeight="1"/>
    <row r="2" spans="1:18" s="1" customFormat="1" ht="16.5" customHeight="1">
      <c r="A2" s="503" t="s">
        <v>420</v>
      </c>
      <c r="B2" s="148"/>
      <c r="C2" s="5"/>
      <c r="D2" s="4"/>
      <c r="E2" s="5"/>
    </row>
    <row r="3" spans="1:18" s="1" customFormat="1" ht="16.5" customHeight="1">
      <c r="A3" s="504" t="s">
        <v>421</v>
      </c>
      <c r="B3" s="149"/>
      <c r="C3" s="7"/>
      <c r="D3" s="6"/>
      <c r="E3" s="5"/>
    </row>
    <row r="4" spans="1:18" s="1" customFormat="1" ht="16" thickBot="1">
      <c r="A4" s="427"/>
      <c r="B4" s="427"/>
      <c r="C4" s="427"/>
      <c r="D4" s="43"/>
      <c r="E4" s="186"/>
    </row>
    <row r="5" spans="1:18" s="13" customFormat="1" ht="8.15" customHeight="1">
      <c r="A5" s="328"/>
      <c r="B5" s="328"/>
      <c r="C5" s="328"/>
      <c r="D5" s="358"/>
      <c r="E5" s="179"/>
    </row>
    <row r="6" spans="1:18" s="150" customFormat="1" ht="15" customHeight="1">
      <c r="A6" s="326" t="s">
        <v>8</v>
      </c>
      <c r="B6" s="326"/>
      <c r="C6" s="323" t="s">
        <v>23</v>
      </c>
      <c r="D6" s="359" t="s">
        <v>21</v>
      </c>
      <c r="E6" s="425"/>
      <c r="F6" s="13"/>
      <c r="G6" s="13"/>
      <c r="H6" s="13"/>
      <c r="I6" s="13"/>
    </row>
    <row r="7" spans="1:18" s="150" customFormat="1" ht="15" customHeight="1">
      <c r="A7" s="328" t="s">
        <v>4</v>
      </c>
      <c r="B7" s="328"/>
      <c r="C7" s="360" t="s">
        <v>5</v>
      </c>
      <c r="D7" s="361" t="s">
        <v>22</v>
      </c>
      <c r="E7" s="425"/>
      <c r="F7" s="13"/>
      <c r="G7" s="13"/>
      <c r="H7" s="13"/>
      <c r="I7" s="13"/>
    </row>
    <row r="8" spans="1:18" s="150" customFormat="1" ht="8.15" customHeight="1" thickBot="1">
      <c r="A8" s="428"/>
      <c r="B8" s="428"/>
      <c r="C8" s="429"/>
      <c r="D8" s="430"/>
      <c r="E8" s="426"/>
      <c r="F8" s="13"/>
      <c r="G8" s="13"/>
      <c r="H8" s="13"/>
      <c r="I8" s="13"/>
    </row>
    <row r="9" spans="1:18" s="23" customFormat="1" ht="7.9" customHeight="1">
      <c r="A9" s="42"/>
      <c r="B9" s="1"/>
      <c r="C9" s="2"/>
      <c r="D9" s="39"/>
      <c r="E9" s="175"/>
      <c r="F9" s="1"/>
      <c r="G9" s="22"/>
      <c r="I9" s="25"/>
      <c r="J9" s="25"/>
      <c r="K9" s="25"/>
      <c r="L9" s="25"/>
      <c r="M9" s="25"/>
      <c r="N9" s="25"/>
      <c r="O9" s="25"/>
      <c r="P9" s="26"/>
      <c r="Q9" s="26"/>
      <c r="R9" s="26"/>
    </row>
    <row r="10" spans="1:18" s="23" customFormat="1" ht="15" customHeight="1">
      <c r="A10" s="42" t="s">
        <v>313</v>
      </c>
      <c r="B10" s="1"/>
      <c r="C10" s="2">
        <v>2018</v>
      </c>
      <c r="D10" s="75" t="s">
        <v>327</v>
      </c>
      <c r="E10" s="27"/>
      <c r="F10" s="25"/>
      <c r="I10" s="25"/>
      <c r="J10" s="25"/>
      <c r="K10" s="25"/>
      <c r="L10" s="25"/>
      <c r="M10" s="25"/>
      <c r="N10" s="25"/>
      <c r="O10" s="25"/>
      <c r="P10" s="26"/>
      <c r="Q10" s="26"/>
      <c r="R10" s="26"/>
    </row>
    <row r="11" spans="1:18" s="23" customFormat="1" ht="15" customHeight="1">
      <c r="A11" s="42"/>
      <c r="B11" s="1"/>
      <c r="C11" s="2">
        <v>2019</v>
      </c>
      <c r="D11" s="75" t="s">
        <v>327</v>
      </c>
      <c r="E11" s="27"/>
      <c r="F11" s="54"/>
      <c r="G11" s="26"/>
      <c r="I11" s="25"/>
      <c r="J11" s="25"/>
      <c r="K11" s="25"/>
      <c r="L11" s="25"/>
      <c r="M11" s="25"/>
      <c r="N11" s="25"/>
      <c r="O11" s="25"/>
      <c r="P11" s="26"/>
      <c r="Q11" s="26"/>
      <c r="R11" s="26"/>
    </row>
    <row r="12" spans="1:18" s="23" customFormat="1" ht="15" customHeight="1">
      <c r="A12" s="42"/>
      <c r="B12" s="1"/>
      <c r="C12" s="2">
        <v>2020</v>
      </c>
      <c r="D12" s="26" t="s">
        <v>327</v>
      </c>
      <c r="E12" s="27"/>
      <c r="F12" s="1"/>
      <c r="I12" s="25"/>
      <c r="J12" s="25"/>
      <c r="K12" s="25"/>
      <c r="L12" s="25"/>
      <c r="M12" s="25"/>
      <c r="N12" s="25"/>
      <c r="O12" s="25"/>
      <c r="P12" s="26"/>
      <c r="Q12" s="26"/>
      <c r="R12" s="26"/>
    </row>
    <row r="13" spans="1:18" s="23" customFormat="1" ht="8.15" customHeight="1">
      <c r="A13" s="42"/>
      <c r="B13" s="1"/>
      <c r="C13" s="2"/>
      <c r="D13" s="75"/>
      <c r="E13" s="27"/>
      <c r="F13" s="1"/>
      <c r="G13" s="22"/>
      <c r="I13" s="25"/>
      <c r="J13" s="25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15" customHeight="1">
      <c r="A14" s="42" t="s">
        <v>314</v>
      </c>
      <c r="B14" s="1"/>
      <c r="C14" s="2">
        <v>2018</v>
      </c>
      <c r="D14" s="75" t="s">
        <v>327</v>
      </c>
      <c r="E14" s="25"/>
      <c r="F14" s="25"/>
      <c r="I14" s="25"/>
      <c r="J14" s="25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42"/>
      <c r="B15" s="1"/>
      <c r="C15" s="2">
        <v>2019</v>
      </c>
      <c r="D15" s="75" t="s">
        <v>327</v>
      </c>
      <c r="E15" s="27"/>
      <c r="F15" s="54"/>
      <c r="G15" s="26"/>
      <c r="I15" s="25"/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42"/>
      <c r="B16" s="1"/>
      <c r="C16" s="2">
        <v>2020</v>
      </c>
      <c r="D16" s="26" t="s">
        <v>327</v>
      </c>
      <c r="E16" s="1"/>
      <c r="F16" s="1"/>
      <c r="I16" s="25"/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8.15" customHeight="1">
      <c r="A17" s="42"/>
      <c r="B17" s="1"/>
      <c r="C17" s="2"/>
      <c r="D17" s="75"/>
      <c r="E17" s="27"/>
      <c r="F17" s="1"/>
      <c r="G17" s="22"/>
      <c r="I17" s="25"/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42" t="s">
        <v>315</v>
      </c>
      <c r="B18" s="1"/>
      <c r="C18" s="2">
        <v>2018</v>
      </c>
      <c r="D18" s="75">
        <v>120</v>
      </c>
      <c r="E18" s="25"/>
      <c r="F18" s="25"/>
      <c r="I18" s="25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42"/>
      <c r="B19" s="1"/>
      <c r="C19" s="2">
        <v>2019</v>
      </c>
      <c r="D19" s="75">
        <v>113</v>
      </c>
      <c r="E19" s="27"/>
      <c r="F19" s="54"/>
      <c r="G19" s="26"/>
    </row>
    <row r="20" spans="1:18" s="23" customFormat="1" ht="15" customHeight="1">
      <c r="A20" s="42"/>
      <c r="B20" s="1"/>
      <c r="C20" s="2">
        <v>2020</v>
      </c>
      <c r="D20" s="25">
        <v>87</v>
      </c>
      <c r="E20" s="25"/>
      <c r="F20" s="3"/>
    </row>
    <row r="21" spans="1:18" s="23" customFormat="1" ht="8.15" customHeight="1">
      <c r="A21" s="78"/>
      <c r="B21" s="1"/>
      <c r="C21" s="2"/>
      <c r="D21" s="75"/>
      <c r="E21" s="25"/>
      <c r="F21" s="3"/>
      <c r="G21" s="22"/>
      <c r="I21" s="25"/>
      <c r="J21" s="25"/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29" t="s">
        <v>316</v>
      </c>
      <c r="B22" s="1"/>
      <c r="C22" s="2">
        <v>2018</v>
      </c>
      <c r="D22" s="75" t="s">
        <v>327</v>
      </c>
      <c r="E22" s="25"/>
      <c r="F22" s="25"/>
    </row>
    <row r="23" spans="1:18" s="23" customFormat="1" ht="15" customHeight="1">
      <c r="A23" s="1"/>
      <c r="B23" s="1"/>
      <c r="C23" s="2">
        <v>2019</v>
      </c>
      <c r="D23" s="75" t="s">
        <v>327</v>
      </c>
      <c r="E23" s="27"/>
      <c r="F23" s="1"/>
      <c r="G23" s="26"/>
    </row>
    <row r="24" spans="1:18" s="23" customFormat="1" ht="15" customHeight="1">
      <c r="A24" s="1"/>
      <c r="B24" s="1"/>
      <c r="C24" s="2">
        <v>2020</v>
      </c>
      <c r="D24" s="25" t="s">
        <v>327</v>
      </c>
      <c r="E24" s="25"/>
      <c r="F24" s="3"/>
    </row>
    <row r="25" spans="1:18" s="23" customFormat="1" ht="8.15" customHeight="1">
      <c r="A25" s="1"/>
      <c r="B25" s="1"/>
      <c r="C25" s="2"/>
      <c r="D25" s="75"/>
      <c r="E25" s="25"/>
      <c r="F25" s="3"/>
      <c r="G25" s="22"/>
      <c r="I25" s="25"/>
      <c r="J25" s="25"/>
      <c r="K25" s="25"/>
      <c r="L25" s="25"/>
      <c r="M25" s="25"/>
      <c r="N25" s="25"/>
      <c r="O25" s="25"/>
      <c r="P25" s="26"/>
      <c r="Q25" s="26"/>
      <c r="R25" s="26"/>
    </row>
    <row r="26" spans="1:18" s="23" customFormat="1" ht="15" customHeight="1">
      <c r="A26" s="29" t="s">
        <v>317</v>
      </c>
      <c r="B26" s="1"/>
      <c r="C26" s="2">
        <v>2018</v>
      </c>
      <c r="D26" s="75" t="s">
        <v>327</v>
      </c>
      <c r="E26" s="25"/>
      <c r="F26" s="25"/>
    </row>
    <row r="27" spans="1:18" s="23" customFormat="1" ht="15" customHeight="1">
      <c r="A27" s="1"/>
      <c r="B27" s="1"/>
      <c r="C27" s="2">
        <v>2019</v>
      </c>
      <c r="D27" s="75" t="s">
        <v>327</v>
      </c>
      <c r="E27" s="27"/>
      <c r="F27" s="1"/>
      <c r="G27" s="26"/>
    </row>
    <row r="28" spans="1:18" s="23" customFormat="1" ht="15" customHeight="1">
      <c r="A28" s="1"/>
      <c r="B28" s="1"/>
      <c r="C28" s="2">
        <v>2020</v>
      </c>
      <c r="D28" s="25" t="s">
        <v>327</v>
      </c>
      <c r="E28" s="25"/>
      <c r="F28" s="3"/>
    </row>
    <row r="29" spans="1:18" s="23" customFormat="1" ht="8.15" customHeight="1">
      <c r="A29" s="1"/>
      <c r="B29" s="1"/>
      <c r="C29" s="2"/>
      <c r="D29" s="75"/>
      <c r="E29" s="3"/>
      <c r="F29" s="3"/>
      <c r="G29" s="22"/>
      <c r="I29" s="25"/>
      <c r="J29" s="25"/>
      <c r="K29" s="25"/>
      <c r="L29" s="25"/>
      <c r="M29" s="25"/>
      <c r="N29" s="25"/>
      <c r="O29" s="25"/>
      <c r="P29" s="26"/>
      <c r="Q29" s="26"/>
      <c r="R29" s="26"/>
    </row>
    <row r="30" spans="1:18" s="23" customFormat="1" ht="15" customHeight="1">
      <c r="A30" s="29" t="s">
        <v>318</v>
      </c>
      <c r="B30" s="1"/>
      <c r="C30" s="2">
        <v>2018</v>
      </c>
      <c r="D30" s="75" t="s">
        <v>327</v>
      </c>
      <c r="E30" s="25"/>
      <c r="F30" s="25"/>
    </row>
    <row r="31" spans="1:18" s="23" customFormat="1" ht="15" customHeight="1">
      <c r="A31" s="1"/>
      <c r="B31" s="1"/>
      <c r="C31" s="2">
        <v>2019</v>
      </c>
      <c r="D31" s="75" t="s">
        <v>327</v>
      </c>
      <c r="E31" s="33"/>
      <c r="F31" s="1"/>
      <c r="G31" s="26"/>
    </row>
    <row r="32" spans="1:18" s="23" customFormat="1" ht="15" customHeight="1">
      <c r="A32" s="1"/>
      <c r="B32" s="1"/>
      <c r="C32" s="2">
        <v>2020</v>
      </c>
      <c r="D32" s="25" t="s">
        <v>327</v>
      </c>
      <c r="E32" s="3"/>
      <c r="F32" s="3"/>
    </row>
    <row r="33" spans="1:18" s="23" customFormat="1" ht="8.15" customHeight="1">
      <c r="A33" s="1"/>
      <c r="B33" s="1"/>
      <c r="C33" s="2"/>
      <c r="D33" s="75"/>
      <c r="E33" s="3"/>
      <c r="F33" s="3"/>
      <c r="G33" s="22"/>
      <c r="I33" s="25"/>
      <c r="J33" s="25"/>
      <c r="K33" s="25"/>
      <c r="L33" s="25"/>
      <c r="M33" s="25"/>
      <c r="N33" s="25"/>
      <c r="O33" s="25"/>
      <c r="P33" s="26"/>
      <c r="Q33" s="26"/>
      <c r="R33" s="26"/>
    </row>
    <row r="34" spans="1:18" s="23" customFormat="1" ht="15" customHeight="1">
      <c r="A34" s="29" t="s">
        <v>319</v>
      </c>
      <c r="B34" s="1"/>
      <c r="C34" s="2">
        <v>2018</v>
      </c>
      <c r="D34" s="75" t="s">
        <v>327</v>
      </c>
      <c r="E34" s="25"/>
      <c r="F34" s="25"/>
    </row>
    <row r="35" spans="1:18" s="23" customFormat="1" ht="15" customHeight="1">
      <c r="A35" s="1"/>
      <c r="B35" s="1"/>
      <c r="C35" s="2">
        <v>2019</v>
      </c>
      <c r="D35" s="75" t="s">
        <v>327</v>
      </c>
      <c r="E35" s="27"/>
      <c r="F35" s="1"/>
      <c r="G35" s="26"/>
    </row>
    <row r="36" spans="1:18" s="23" customFormat="1" ht="15" customHeight="1">
      <c r="A36" s="1"/>
      <c r="B36" s="1"/>
      <c r="C36" s="2">
        <v>2020</v>
      </c>
      <c r="D36" s="25" t="s">
        <v>327</v>
      </c>
      <c r="E36" s="25"/>
      <c r="F36" s="3"/>
    </row>
    <row r="37" spans="1:18" s="23" customFormat="1" ht="8.15" customHeight="1">
      <c r="A37" s="1"/>
      <c r="B37" s="1"/>
      <c r="C37" s="2"/>
      <c r="D37" s="75"/>
      <c r="E37" s="3"/>
      <c r="F37" s="3"/>
      <c r="G37" s="22"/>
      <c r="I37" s="25"/>
      <c r="J37" s="25"/>
      <c r="K37" s="25"/>
      <c r="L37" s="25"/>
      <c r="M37" s="25"/>
      <c r="N37" s="25"/>
      <c r="O37" s="25"/>
      <c r="P37" s="26"/>
      <c r="Q37" s="26"/>
      <c r="R37" s="26"/>
    </row>
    <row r="38" spans="1:18" s="23" customFormat="1" ht="15" customHeight="1">
      <c r="A38" s="29" t="s">
        <v>320</v>
      </c>
      <c r="B38" s="1"/>
      <c r="C38" s="2">
        <v>2018</v>
      </c>
      <c r="D38" s="75">
        <v>139</v>
      </c>
      <c r="E38" s="25"/>
      <c r="F38" s="25"/>
    </row>
    <row r="39" spans="1:18" s="23" customFormat="1" ht="15" customHeight="1">
      <c r="A39" s="1"/>
      <c r="B39" s="1"/>
      <c r="C39" s="2">
        <v>2019</v>
      </c>
      <c r="D39" s="75">
        <v>217</v>
      </c>
      <c r="E39" s="27"/>
      <c r="F39" s="1"/>
      <c r="G39" s="26"/>
    </row>
    <row r="40" spans="1:18" s="23" customFormat="1" ht="15" customHeight="1">
      <c r="A40" s="1"/>
      <c r="B40" s="1"/>
      <c r="C40" s="2">
        <v>2020</v>
      </c>
      <c r="D40" s="25">
        <v>104</v>
      </c>
      <c r="E40" s="33"/>
      <c r="F40" s="3"/>
      <c r="G40" s="1"/>
    </row>
    <row r="41" spans="1:18" s="23" customFormat="1" ht="8.15" customHeight="1">
      <c r="A41" s="1"/>
      <c r="B41" s="1"/>
      <c r="C41" s="2"/>
      <c r="D41" s="75"/>
      <c r="E41" s="3"/>
      <c r="F41" s="3"/>
      <c r="G41" s="22"/>
      <c r="I41" s="25"/>
      <c r="J41" s="25"/>
      <c r="K41" s="25"/>
      <c r="L41" s="25"/>
      <c r="M41" s="25"/>
      <c r="N41" s="25"/>
      <c r="O41" s="25"/>
      <c r="P41" s="26"/>
      <c r="Q41" s="26"/>
      <c r="R41" s="26"/>
    </row>
    <row r="42" spans="1:18" s="23" customFormat="1" ht="15" customHeight="1">
      <c r="A42" s="29" t="s">
        <v>321</v>
      </c>
      <c r="B42" s="1"/>
      <c r="C42" s="2">
        <v>2018</v>
      </c>
      <c r="D42" s="75" t="s">
        <v>327</v>
      </c>
      <c r="E42" s="25"/>
      <c r="F42" s="25"/>
    </row>
    <row r="43" spans="1:18" s="23" customFormat="1" ht="15" customHeight="1">
      <c r="A43" s="1"/>
      <c r="B43" s="1"/>
      <c r="C43" s="2">
        <v>2019</v>
      </c>
      <c r="D43" s="75" t="s">
        <v>327</v>
      </c>
      <c r="E43" s="27"/>
      <c r="F43" s="1"/>
      <c r="G43" s="26"/>
    </row>
    <row r="44" spans="1:18" s="23" customFormat="1" ht="15" customHeight="1">
      <c r="A44" s="1"/>
      <c r="B44" s="1"/>
      <c r="C44" s="2">
        <v>2020</v>
      </c>
      <c r="D44" s="25" t="s">
        <v>327</v>
      </c>
      <c r="E44" s="33"/>
      <c r="F44" s="3"/>
      <c r="G44" s="1"/>
    </row>
    <row r="45" spans="1:18" s="23" customFormat="1" ht="8.15" customHeight="1">
      <c r="A45" s="1"/>
      <c r="B45" s="1"/>
      <c r="C45" s="2"/>
      <c r="D45" s="75"/>
      <c r="E45" s="3"/>
      <c r="F45" s="3"/>
      <c r="G45" s="22"/>
      <c r="I45" s="25"/>
      <c r="J45" s="25"/>
      <c r="K45" s="25"/>
      <c r="L45" s="25"/>
      <c r="M45" s="25"/>
      <c r="N45" s="25"/>
      <c r="O45" s="25"/>
      <c r="P45" s="26"/>
      <c r="Q45" s="26"/>
      <c r="R45" s="26"/>
    </row>
    <row r="46" spans="1:18" s="23" customFormat="1" ht="15" customHeight="1">
      <c r="A46" s="29" t="s">
        <v>322</v>
      </c>
      <c r="B46" s="1"/>
      <c r="C46" s="2">
        <v>2018</v>
      </c>
      <c r="D46" s="75" t="s">
        <v>327</v>
      </c>
      <c r="E46" s="25"/>
      <c r="F46" s="25"/>
    </row>
    <row r="47" spans="1:18" s="23" customFormat="1" ht="15" customHeight="1">
      <c r="A47" s="1"/>
      <c r="B47" s="1"/>
      <c r="C47" s="2">
        <v>2019</v>
      </c>
      <c r="D47" s="75" t="s">
        <v>327</v>
      </c>
      <c r="E47" s="27"/>
      <c r="F47" s="1"/>
      <c r="G47" s="26"/>
    </row>
    <row r="48" spans="1:18" s="23" customFormat="1" ht="15" customHeight="1">
      <c r="A48" s="1"/>
      <c r="B48" s="1"/>
      <c r="C48" s="2">
        <v>2020</v>
      </c>
      <c r="D48" s="151" t="s">
        <v>327</v>
      </c>
      <c r="E48" s="33"/>
      <c r="F48" s="3"/>
      <c r="G48" s="1"/>
    </row>
    <row r="49" spans="1:6" s="23" customFormat="1" ht="8.15" customHeight="1">
      <c r="A49" s="1"/>
      <c r="C49" s="2"/>
      <c r="D49" s="75"/>
    </row>
    <row r="50" spans="1:6" s="23" customFormat="1" ht="16.5" customHeight="1">
      <c r="A50" s="29" t="s">
        <v>323</v>
      </c>
      <c r="C50" s="2">
        <v>2018</v>
      </c>
      <c r="D50" s="75" t="s">
        <v>327</v>
      </c>
      <c r="E50" s="25"/>
      <c r="F50" s="34"/>
    </row>
    <row r="51" spans="1:6" s="23" customFormat="1" ht="15" customHeight="1">
      <c r="A51" s="1"/>
      <c r="C51" s="2">
        <v>2019</v>
      </c>
      <c r="D51" s="75" t="s">
        <v>327</v>
      </c>
      <c r="E51" s="27"/>
      <c r="F51" s="27"/>
    </row>
    <row r="52" spans="1:6" s="23" customFormat="1" ht="15" customHeight="1">
      <c r="A52" s="1"/>
      <c r="B52" s="38"/>
      <c r="C52" s="2">
        <v>2020</v>
      </c>
      <c r="D52" s="26" t="s">
        <v>327</v>
      </c>
    </row>
    <row r="53" spans="1:6" s="23" customFormat="1" ht="8.15" customHeight="1">
      <c r="A53" s="1"/>
      <c r="B53" s="39"/>
      <c r="C53" s="41"/>
      <c r="D53" s="75"/>
    </row>
    <row r="54" spans="1:6" s="23" customFormat="1" ht="15" customHeight="1">
      <c r="A54" s="29" t="s">
        <v>324</v>
      </c>
      <c r="B54" s="39"/>
      <c r="C54" s="2">
        <v>2018</v>
      </c>
      <c r="D54" s="75" t="s">
        <v>327</v>
      </c>
      <c r="E54" s="25"/>
      <c r="F54" s="25"/>
    </row>
    <row r="55" spans="1:6" s="23" customFormat="1" ht="15" customHeight="1">
      <c r="C55" s="2">
        <v>2019</v>
      </c>
      <c r="D55" s="75" t="s">
        <v>327</v>
      </c>
      <c r="E55" s="27"/>
      <c r="F55" s="1"/>
    </row>
    <row r="56" spans="1:6" s="23" customFormat="1" ht="15" customHeight="1">
      <c r="C56" s="2">
        <v>2020</v>
      </c>
      <c r="D56" s="151" t="s">
        <v>327</v>
      </c>
    </row>
    <row r="57" spans="1:6" s="23" customFormat="1" ht="8.15" customHeight="1">
      <c r="A57" s="1"/>
      <c r="C57" s="2"/>
      <c r="D57" s="75"/>
    </row>
    <row r="58" spans="1:6" s="23" customFormat="1" ht="16.5" customHeight="1">
      <c r="A58" s="29" t="s">
        <v>325</v>
      </c>
      <c r="C58" s="2">
        <v>2018</v>
      </c>
      <c r="D58" s="75" t="s">
        <v>327</v>
      </c>
      <c r="E58" s="25"/>
    </row>
    <row r="59" spans="1:6" s="23" customFormat="1" ht="15" customHeight="1">
      <c r="A59" s="1"/>
      <c r="C59" s="2">
        <v>2019</v>
      </c>
      <c r="D59" s="75" t="s">
        <v>327</v>
      </c>
      <c r="E59" s="27"/>
      <c r="F59" s="27"/>
    </row>
    <row r="60" spans="1:6" s="23" customFormat="1" ht="15" customHeight="1">
      <c r="A60" s="1"/>
      <c r="B60" s="38"/>
      <c r="C60" s="2">
        <v>2020</v>
      </c>
      <c r="D60" s="26" t="s">
        <v>327</v>
      </c>
    </row>
    <row r="61" spans="1:6" s="23" customFormat="1" ht="8.15" customHeight="1">
      <c r="A61" s="1"/>
      <c r="B61" s="39"/>
      <c r="C61" s="2"/>
      <c r="D61" s="75"/>
    </row>
    <row r="62" spans="1:6" s="23" customFormat="1" ht="15" customHeight="1">
      <c r="A62" s="29" t="s">
        <v>326</v>
      </c>
      <c r="B62" s="39"/>
      <c r="C62" s="2">
        <v>2018</v>
      </c>
      <c r="D62" s="75" t="s">
        <v>327</v>
      </c>
      <c r="E62" s="25"/>
    </row>
    <row r="63" spans="1:6" s="23" customFormat="1" ht="15" customHeight="1">
      <c r="C63" s="2">
        <v>2019</v>
      </c>
      <c r="D63" s="75" t="s">
        <v>327</v>
      </c>
      <c r="E63" s="27"/>
      <c r="F63" s="1"/>
    </row>
    <row r="64" spans="1:6" s="23" customFormat="1" ht="15" customHeight="1">
      <c r="C64" s="2">
        <v>2020</v>
      </c>
      <c r="D64" s="34" t="s">
        <v>327</v>
      </c>
    </row>
    <row r="65" spans="1:9" s="152" customFormat="1" ht="8.15" customHeight="1">
      <c r="A65" s="482"/>
      <c r="B65" s="482"/>
      <c r="C65" s="482"/>
      <c r="D65" s="483"/>
      <c r="F65" s="39"/>
      <c r="G65" s="39"/>
      <c r="H65" s="39"/>
      <c r="I65" s="39"/>
    </row>
    <row r="66" spans="1:9" s="152" customFormat="1" ht="15" customHeight="1">
      <c r="D66" s="153"/>
      <c r="E66" s="154" t="s">
        <v>24</v>
      </c>
      <c r="F66" s="39"/>
      <c r="G66" s="39"/>
      <c r="H66" s="39"/>
      <c r="I66" s="39"/>
    </row>
    <row r="67" spans="1:9" s="152" customFormat="1" ht="15" customHeight="1">
      <c r="D67" s="155"/>
      <c r="E67" s="156" t="s">
        <v>362</v>
      </c>
      <c r="F67" s="39"/>
      <c r="G67" s="39"/>
      <c r="H67" s="39"/>
      <c r="I67" s="39"/>
    </row>
    <row r="68" spans="1:9" s="40" customFormat="1" ht="8.15" customHeight="1"/>
    <row r="69" spans="1:9" s="23" customFormat="1" ht="15.5">
      <c r="A69" s="157" t="s">
        <v>371</v>
      </c>
    </row>
    <row r="70" spans="1:9" s="23" customFormat="1" ht="15.5">
      <c r="A70" s="84" t="s">
        <v>364</v>
      </c>
    </row>
    <row r="71" spans="1:9" s="23" customFormat="1" ht="15.5">
      <c r="A71" s="85" t="s">
        <v>343</v>
      </c>
    </row>
    <row r="72" spans="1:9" ht="15" customHeight="1">
      <c r="F72" s="1"/>
      <c r="G72" s="1"/>
      <c r="H72" s="1"/>
      <c r="I72" s="1"/>
    </row>
    <row r="73" spans="1:9" ht="15" customHeight="1">
      <c r="F73" s="1"/>
      <c r="G73" s="1"/>
      <c r="H73" s="1"/>
      <c r="I73" s="1"/>
    </row>
    <row r="74" spans="1:9" ht="15" customHeight="1">
      <c r="F74" s="1"/>
      <c r="G74" s="1"/>
      <c r="H74" s="1"/>
      <c r="I74" s="1"/>
    </row>
    <row r="75" spans="1:9" ht="15" customHeight="1">
      <c r="F75" s="1"/>
      <c r="G75" s="1"/>
      <c r="H75" s="1"/>
      <c r="I75" s="1"/>
    </row>
    <row r="76" spans="1:9" ht="15" customHeight="1">
      <c r="F76" s="1"/>
      <c r="G76" s="1"/>
      <c r="H76" s="1"/>
      <c r="I76" s="1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7"/>
  <sheetViews>
    <sheetView view="pageBreakPreview" zoomScale="80" zoomScaleNormal="100" zoomScaleSheetLayoutView="80" workbookViewId="0">
      <selection activeCell="Q13" sqref="Q13"/>
    </sheetView>
  </sheetViews>
  <sheetFormatPr defaultColWidth="9.1796875" defaultRowHeight="15" customHeight="1"/>
  <cols>
    <col min="1" max="1" width="11" style="1" customWidth="1"/>
    <col min="2" max="2" width="21.1796875" style="1" customWidth="1"/>
    <col min="3" max="3" width="21.1796875" style="2" customWidth="1"/>
    <col min="4" max="4" width="24.81640625" style="3" customWidth="1"/>
    <col min="5" max="5" width="24.6328125" style="3" customWidth="1"/>
    <col min="6" max="6" width="25.81640625" style="3" customWidth="1"/>
    <col min="7" max="7" width="0.36328125" style="1" customWidth="1"/>
    <col min="8" max="16384" width="9.1796875" style="1"/>
  </cols>
  <sheetData>
    <row r="1" spans="1:18" ht="8.15" customHeight="1"/>
    <row r="2" spans="1:18" ht="8.15" customHeight="1"/>
    <row r="3" spans="1:18" ht="16.5" customHeight="1">
      <c r="A3" s="310" t="s">
        <v>385</v>
      </c>
      <c r="B3" s="5" t="s">
        <v>386</v>
      </c>
      <c r="G3" s="3"/>
    </row>
    <row r="4" spans="1:18" ht="16.5" customHeight="1">
      <c r="A4" s="311" t="s">
        <v>387</v>
      </c>
      <c r="B4" s="7"/>
      <c r="G4" s="3"/>
    </row>
    <row r="5" spans="1:18" ht="16" thickBot="1">
      <c r="A5" s="9"/>
      <c r="B5" s="9"/>
      <c r="C5" s="10"/>
      <c r="D5" s="11"/>
      <c r="E5" s="11"/>
      <c r="F5" s="11"/>
      <c r="G5" s="176"/>
    </row>
    <row r="6" spans="1:18" s="13" customFormat="1" ht="8.15" customHeight="1" thickTop="1">
      <c r="A6" s="319"/>
      <c r="B6" s="319"/>
      <c r="C6" s="320"/>
      <c r="D6" s="321"/>
      <c r="E6" s="321"/>
      <c r="F6" s="321"/>
      <c r="G6" s="170"/>
    </row>
    <row r="7" spans="1:18" s="13" customFormat="1" ht="15" customHeight="1">
      <c r="A7" s="322" t="s">
        <v>298</v>
      </c>
      <c r="B7" s="322"/>
      <c r="C7" s="323" t="s">
        <v>3</v>
      </c>
      <c r="D7" s="324" t="s">
        <v>16</v>
      </c>
      <c r="E7" s="324" t="s">
        <v>339</v>
      </c>
      <c r="F7" s="324" t="s">
        <v>340</v>
      </c>
      <c r="G7" s="169"/>
      <c r="H7" s="12"/>
      <c r="M7" s="14"/>
    </row>
    <row r="8" spans="1:18" s="13" customFormat="1" ht="15" customHeight="1">
      <c r="A8" s="325" t="s">
        <v>349</v>
      </c>
      <c r="B8" s="326"/>
      <c r="C8" s="327" t="s">
        <v>5</v>
      </c>
      <c r="D8" s="321" t="s">
        <v>19</v>
      </c>
      <c r="E8" s="321"/>
      <c r="F8" s="321"/>
      <c r="G8" s="316"/>
      <c r="H8" s="12"/>
    </row>
    <row r="9" spans="1:18" s="13" customFormat="1" ht="8.15" customHeight="1" thickBot="1">
      <c r="A9" s="428"/>
      <c r="B9" s="428"/>
      <c r="C9" s="459"/>
      <c r="D9" s="460"/>
      <c r="E9" s="460"/>
      <c r="F9" s="460"/>
      <c r="G9" s="316"/>
      <c r="H9" s="12"/>
    </row>
    <row r="10" spans="1:18" ht="8.15" customHeight="1">
      <c r="A10" s="15"/>
      <c r="B10" s="15"/>
      <c r="C10" s="16"/>
      <c r="D10" s="17"/>
      <c r="E10" s="17"/>
      <c r="F10" s="17"/>
      <c r="G10" s="363"/>
    </row>
    <row r="11" spans="1:18" s="23" customFormat="1" ht="15" customHeight="1">
      <c r="A11" s="19" t="s">
        <v>299</v>
      </c>
      <c r="B11" s="1"/>
      <c r="C11" s="20">
        <v>2018</v>
      </c>
      <c r="D11" s="89">
        <f>SUM(D15,D19,D23,D27,D31,D35,D39,D43,D47,D51,D55,D59,D63,D67,'52 (2)'!D11,'52 (2)'!D15,'52 (2)'!D19,'52 (2)'!D23,'52 (2)'!D27,'52 (2)'!D31)</f>
        <v>387079</v>
      </c>
      <c r="E11" s="89">
        <f>SUM(E15,E19,E23,E27,E31,E35,E39,E43,E47,E51,E55,E59,E63,E67,'52 (2)'!E11,'52 (2)'!E15,'52 (2)'!E19,'52 (2)'!E23,'52 (2)'!E27,'52 (2)'!E31)</f>
        <v>212747</v>
      </c>
      <c r="F11" s="89">
        <f>SUM(F15,F19,F23,F27,F31,F35,F39,F43,F47,F51,F55,F59,F63,F67,'52 (2)'!F11,'52 (2)'!F15,'52 (2)'!F19,'52 (2)'!F23,'52 (2)'!F27,'52 (2)'!F31)</f>
        <v>174332</v>
      </c>
      <c r="G11" s="22"/>
      <c r="I11" s="3"/>
      <c r="J11" s="3"/>
      <c r="K11" s="24"/>
      <c r="L11" s="24"/>
      <c r="M11" s="24"/>
      <c r="N11" s="24"/>
      <c r="O11" s="24"/>
      <c r="P11" s="24"/>
      <c r="Q11" s="24"/>
      <c r="R11" s="24"/>
    </row>
    <row r="12" spans="1:18" s="23" customFormat="1" ht="15" customHeight="1">
      <c r="A12" s="1"/>
      <c r="B12" s="1"/>
      <c r="C12" s="20">
        <v>2019</v>
      </c>
      <c r="D12" s="89">
        <f>SUM(D16,D20,D24,D28,D32,D36,D40,D44,D48,D52,D56,D60,D64,D68,'52 (2)'!D12,'52 (2)'!D16,'52 (2)'!D20,'52 (2)'!D24,'52 (2)'!D28,'52 (2)'!D32)</f>
        <v>345776</v>
      </c>
      <c r="E12" s="89">
        <f>SUM(E16,E20,E24,E28,E32,E36,E40,E44,E48,E52,E56,E60,E64,E68,'52 (2)'!E12,'52 (2)'!E16,'52 (2)'!E20,'52 (2)'!E24,'52 (2)'!E28,'52 (2)'!E32)</f>
        <v>182673</v>
      </c>
      <c r="F12" s="89">
        <f>SUM(F16,F20,F24,F28,F32,F36,F40,F44,F48,F52,F56,F60,F64,F68,'52 (2)'!F12,'52 (2)'!F16,'52 (2)'!F20,'52 (2)'!F24,'52 (2)'!F28,'52 (2)'!F32)</f>
        <v>163103</v>
      </c>
      <c r="G12" s="24"/>
      <c r="I12" s="25"/>
      <c r="J12" s="25"/>
      <c r="K12" s="25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1"/>
      <c r="B13" s="1"/>
      <c r="C13" s="20">
        <v>2020</v>
      </c>
      <c r="D13" s="145">
        <f>SUM(D17,D21,D25,D29,D33,D37,D41,D45,D49,D53,D57,D61,D65,D69,'52 (2)'!D13,'52 (2)'!D17,'52 (2)'!D21,'52 (2)'!D25,'52 (2)'!D29,'52 (2)'!D33)</f>
        <v>266118</v>
      </c>
      <c r="E13" s="89">
        <f>SUM(E17,E21,E25,E29,E33,E37,E41,E45,E49,E53,E57,E61,E65,E69,'52 (2)'!E13,'52 (2)'!E17,'52 (2)'!E21,'52 (2)'!E25,'52 (2)'!E29,'52 (2)'!E33)</f>
        <v>134992</v>
      </c>
      <c r="F13" s="89">
        <f>SUM(F17,F21,F25,F29,F33,F37,F41,F45,F49,F53,F57,F61,F65,F69,'52 (2)'!F13,'52 (2)'!F17,'52 (2)'!F21,'52 (2)'!F25,'52 (2)'!F29,'52 (2)'!F33)</f>
        <v>131126</v>
      </c>
      <c r="G13" s="22"/>
      <c r="I13" s="25"/>
      <c r="J13" s="25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8.15" customHeight="1">
      <c r="A14" s="1"/>
      <c r="B14" s="1"/>
      <c r="C14" s="2"/>
      <c r="D14" s="117"/>
      <c r="E14" s="76"/>
      <c r="F14" s="76"/>
      <c r="G14" s="22"/>
      <c r="I14" s="25"/>
      <c r="J14" s="25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29" t="s">
        <v>300</v>
      </c>
      <c r="B15" s="1"/>
      <c r="C15" s="2">
        <v>2018</v>
      </c>
      <c r="D15" s="117">
        <f>SUM(E15:F15)</f>
        <v>52520</v>
      </c>
      <c r="E15" s="76">
        <v>40240</v>
      </c>
      <c r="F15" s="76">
        <v>12280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1"/>
      <c r="B16" s="1"/>
      <c r="C16" s="2">
        <v>2019</v>
      </c>
      <c r="D16" s="117">
        <f>SUM(E16:F16)</f>
        <v>55484</v>
      </c>
      <c r="E16" s="121">
        <v>41127</v>
      </c>
      <c r="F16" s="121">
        <v>14357</v>
      </c>
      <c r="G16" s="26"/>
      <c r="I16" s="25"/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1"/>
      <c r="B17" s="1"/>
      <c r="C17" s="2">
        <v>2020</v>
      </c>
      <c r="D17" s="117">
        <f>SUM(E17:F17)</f>
        <v>53312</v>
      </c>
      <c r="E17" s="76">
        <v>36629</v>
      </c>
      <c r="F17" s="76">
        <v>16683</v>
      </c>
      <c r="I17" s="25"/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8.15" customHeight="1">
      <c r="A18" s="1"/>
      <c r="B18" s="1"/>
      <c r="C18" s="2"/>
      <c r="D18" s="117"/>
      <c r="E18" s="76"/>
      <c r="F18" s="117"/>
      <c r="G18" s="22"/>
      <c r="I18" s="25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29" t="s">
        <v>301</v>
      </c>
      <c r="B19" s="1"/>
      <c r="C19" s="2">
        <v>2018</v>
      </c>
      <c r="D19" s="117">
        <f>SUM(E19:F19)</f>
        <v>23906</v>
      </c>
      <c r="E19" s="76">
        <v>9311</v>
      </c>
      <c r="F19" s="76">
        <v>14595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1"/>
      <c r="B20" s="1"/>
      <c r="C20" s="2">
        <v>2019</v>
      </c>
      <c r="D20" s="117">
        <f>SUM(E20:F20)</f>
        <v>25176</v>
      </c>
      <c r="E20" s="121">
        <v>9855</v>
      </c>
      <c r="F20" s="121">
        <v>15321</v>
      </c>
      <c r="G20" s="26"/>
      <c r="I20" s="25"/>
      <c r="J20" s="2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1"/>
      <c r="B21" s="1"/>
      <c r="C21" s="2">
        <v>2020</v>
      </c>
      <c r="D21" s="117">
        <f>SUM(E21:F21)</f>
        <v>21964</v>
      </c>
      <c r="E21" s="76">
        <v>4487</v>
      </c>
      <c r="F21" s="76">
        <v>17477</v>
      </c>
      <c r="I21" s="25"/>
      <c r="J21" s="25"/>
      <c r="K21" s="25"/>
      <c r="L21" s="25"/>
      <c r="M21" s="25"/>
      <c r="N21" s="25"/>
      <c r="O21" s="25"/>
      <c r="P21" s="26"/>
      <c r="Q21" s="26"/>
      <c r="R21" s="26"/>
    </row>
    <row r="22" spans="1:18" s="23" customFormat="1" ht="8.15" customHeight="1">
      <c r="A22" s="1"/>
      <c r="B22" s="1"/>
      <c r="C22" s="2"/>
      <c r="D22" s="117"/>
      <c r="E22" s="76"/>
      <c r="F22" s="117"/>
      <c r="G22" s="22"/>
      <c r="I22" s="25"/>
      <c r="J22" s="25"/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29" t="s">
        <v>302</v>
      </c>
      <c r="B23" s="1"/>
      <c r="C23" s="2">
        <v>2018</v>
      </c>
      <c r="D23" s="117">
        <f>SUM(E23:F23)</f>
        <v>8865</v>
      </c>
      <c r="E23" s="76">
        <v>5281</v>
      </c>
      <c r="F23" s="76">
        <v>3584</v>
      </c>
      <c r="K23" s="25"/>
      <c r="L23" s="25"/>
      <c r="M23" s="25"/>
      <c r="N23" s="25"/>
      <c r="O23" s="25"/>
      <c r="P23" s="26"/>
      <c r="Q23" s="26"/>
      <c r="R23" s="26"/>
    </row>
    <row r="24" spans="1:18" s="23" customFormat="1" ht="15" customHeight="1">
      <c r="A24" s="1"/>
      <c r="B24" s="1"/>
      <c r="C24" s="2">
        <v>2019</v>
      </c>
      <c r="D24" s="117">
        <f>SUM(E24:F24)</f>
        <v>9451</v>
      </c>
      <c r="E24" s="121">
        <v>4090</v>
      </c>
      <c r="F24" s="121">
        <v>5361</v>
      </c>
      <c r="G24" s="26"/>
    </row>
    <row r="25" spans="1:18" s="23" customFormat="1" ht="15" customHeight="1">
      <c r="A25" s="1"/>
      <c r="B25" s="1"/>
      <c r="C25" s="2">
        <v>2020</v>
      </c>
      <c r="D25" s="117">
        <f>SUM(E25:F25)</f>
        <v>6353</v>
      </c>
      <c r="E25" s="76">
        <v>947</v>
      </c>
      <c r="F25" s="76">
        <v>5406</v>
      </c>
    </row>
    <row r="26" spans="1:18" s="23" customFormat="1" ht="8.15" customHeight="1">
      <c r="A26" s="1"/>
      <c r="B26" s="1"/>
      <c r="C26" s="2"/>
      <c r="D26" s="76"/>
      <c r="E26" s="76"/>
      <c r="F26" s="117"/>
      <c r="G26" s="22"/>
      <c r="I26" s="25"/>
      <c r="J26" s="25"/>
      <c r="K26" s="25"/>
      <c r="L26" s="25"/>
      <c r="M26" s="25"/>
      <c r="N26" s="25"/>
      <c r="O26" s="25"/>
      <c r="P26" s="26"/>
      <c r="Q26" s="26"/>
      <c r="R26" s="26"/>
    </row>
    <row r="27" spans="1:18" s="23" customFormat="1" ht="15" customHeight="1">
      <c r="A27" s="29" t="s">
        <v>303</v>
      </c>
      <c r="B27" s="1"/>
      <c r="C27" s="2">
        <v>2018</v>
      </c>
      <c r="D27" s="117">
        <f>SUM(E27:F27)</f>
        <v>40428</v>
      </c>
      <c r="E27" s="76">
        <v>27021</v>
      </c>
      <c r="F27" s="117">
        <v>13407</v>
      </c>
    </row>
    <row r="28" spans="1:18" s="23" customFormat="1" ht="15" customHeight="1">
      <c r="A28" s="1"/>
      <c r="B28" s="1"/>
      <c r="C28" s="2">
        <v>2019</v>
      </c>
      <c r="D28" s="117">
        <f>SUM(E28:F28)</f>
        <v>42281</v>
      </c>
      <c r="E28" s="121">
        <v>31807</v>
      </c>
      <c r="F28" s="121">
        <v>10474</v>
      </c>
      <c r="G28" s="26"/>
    </row>
    <row r="29" spans="1:18" s="23" customFormat="1" ht="15" customHeight="1">
      <c r="A29" s="1"/>
      <c r="B29" s="1"/>
      <c r="C29" s="2">
        <v>2020</v>
      </c>
      <c r="D29" s="117">
        <f>SUM(E29:F29)</f>
        <v>40968</v>
      </c>
      <c r="E29" s="121">
        <v>35372</v>
      </c>
      <c r="F29" s="121">
        <v>5596</v>
      </c>
    </row>
    <row r="30" spans="1:18" s="23" customFormat="1" ht="8.15" customHeight="1">
      <c r="A30" s="1"/>
      <c r="B30" s="1"/>
      <c r="C30" s="2"/>
      <c r="D30" s="76"/>
      <c r="E30" s="76"/>
      <c r="F30" s="117"/>
      <c r="G30" s="22"/>
      <c r="I30" s="25"/>
      <c r="J30" s="25"/>
      <c r="K30" s="25"/>
      <c r="L30" s="25"/>
      <c r="M30" s="25"/>
      <c r="N30" s="25"/>
      <c r="O30" s="25"/>
      <c r="P30" s="26"/>
      <c r="Q30" s="26"/>
      <c r="R30" s="26"/>
    </row>
    <row r="31" spans="1:18" s="23" customFormat="1" ht="15" customHeight="1">
      <c r="A31" s="29" t="s">
        <v>304</v>
      </c>
      <c r="B31" s="1"/>
      <c r="C31" s="2">
        <v>2018</v>
      </c>
      <c r="D31" s="117">
        <f>SUM(E31:F31)</f>
        <v>10523</v>
      </c>
      <c r="E31" s="76">
        <v>5042</v>
      </c>
      <c r="F31" s="117">
        <v>5481</v>
      </c>
    </row>
    <row r="32" spans="1:18" s="23" customFormat="1" ht="15" customHeight="1">
      <c r="A32" s="1"/>
      <c r="B32" s="1"/>
      <c r="C32" s="2">
        <v>2019</v>
      </c>
      <c r="D32" s="117">
        <f>SUM(E32:F32)</f>
        <v>9766</v>
      </c>
      <c r="E32" s="121">
        <v>3845</v>
      </c>
      <c r="F32" s="121">
        <v>5921</v>
      </c>
      <c r="G32" s="26"/>
    </row>
    <row r="33" spans="1:18" s="23" customFormat="1" ht="15" customHeight="1">
      <c r="A33" s="1"/>
      <c r="B33" s="1"/>
      <c r="C33" s="2">
        <v>2020</v>
      </c>
      <c r="D33" s="117">
        <f>SUM(E33:F33)</f>
        <v>6019</v>
      </c>
      <c r="E33" s="121">
        <v>2344</v>
      </c>
      <c r="F33" s="121">
        <v>3675</v>
      </c>
    </row>
    <row r="34" spans="1:18" s="23" customFormat="1" ht="8.15" customHeight="1">
      <c r="A34" s="1"/>
      <c r="B34" s="1"/>
      <c r="C34" s="2"/>
      <c r="D34" s="76"/>
      <c r="E34" s="76"/>
      <c r="F34" s="117"/>
      <c r="G34" s="22"/>
      <c r="I34" s="25"/>
      <c r="J34" s="25"/>
      <c r="K34" s="25"/>
      <c r="L34" s="25"/>
      <c r="M34" s="25"/>
      <c r="N34" s="25"/>
      <c r="O34" s="25"/>
      <c r="P34" s="26"/>
      <c r="Q34" s="26"/>
      <c r="R34" s="26"/>
    </row>
    <row r="35" spans="1:18" s="23" customFormat="1" ht="15" customHeight="1">
      <c r="A35" s="29" t="s">
        <v>341</v>
      </c>
      <c r="B35" s="1"/>
      <c r="C35" s="2">
        <v>2018</v>
      </c>
      <c r="D35" s="117">
        <f>SUM(E35:F35)</f>
        <v>13967</v>
      </c>
      <c r="E35" s="76">
        <v>8614</v>
      </c>
      <c r="F35" s="117">
        <v>5353</v>
      </c>
    </row>
    <row r="36" spans="1:18" s="23" customFormat="1" ht="15" customHeight="1">
      <c r="A36" s="1"/>
      <c r="B36" s="1"/>
      <c r="C36" s="2">
        <v>2019</v>
      </c>
      <c r="D36" s="117">
        <f>SUM(E36:F36)</f>
        <v>12473</v>
      </c>
      <c r="E36" s="121">
        <v>8549</v>
      </c>
      <c r="F36" s="121">
        <v>3924</v>
      </c>
      <c r="G36" s="26"/>
    </row>
    <row r="37" spans="1:18" s="23" customFormat="1" ht="15" customHeight="1">
      <c r="A37" s="1"/>
      <c r="B37" s="1"/>
      <c r="C37" s="2">
        <v>2020</v>
      </c>
      <c r="D37" s="117">
        <f>SUM(E37:F37)</f>
        <v>9546</v>
      </c>
      <c r="E37" s="121">
        <v>4132</v>
      </c>
      <c r="F37" s="121">
        <v>5414</v>
      </c>
    </row>
    <row r="38" spans="1:18" s="23" customFormat="1" ht="8.15" customHeight="1">
      <c r="A38" s="1"/>
      <c r="B38" s="1"/>
      <c r="C38" s="2"/>
      <c r="D38" s="76"/>
      <c r="E38" s="117"/>
      <c r="F38" s="117"/>
      <c r="G38" s="22"/>
      <c r="I38" s="25"/>
      <c r="J38" s="25"/>
      <c r="K38" s="25"/>
      <c r="L38" s="25"/>
      <c r="M38" s="25"/>
      <c r="N38" s="25"/>
      <c r="O38" s="25"/>
      <c r="P38" s="26"/>
      <c r="Q38" s="26"/>
      <c r="R38" s="26"/>
    </row>
    <row r="39" spans="1:18" s="23" customFormat="1" ht="15" customHeight="1">
      <c r="A39" s="29" t="s">
        <v>305</v>
      </c>
      <c r="B39" s="1"/>
      <c r="C39" s="2">
        <v>2018</v>
      </c>
      <c r="D39" s="117">
        <f>SUM(E39:F39)</f>
        <v>8699</v>
      </c>
      <c r="E39" s="117">
        <v>3080</v>
      </c>
      <c r="F39" s="117">
        <v>5619</v>
      </c>
    </row>
    <row r="40" spans="1:18" s="23" customFormat="1" ht="15" customHeight="1">
      <c r="A40" s="1"/>
      <c r="B40" s="1"/>
      <c r="C40" s="2">
        <v>2019</v>
      </c>
      <c r="D40" s="117">
        <f>SUM(E40:F40)</f>
        <v>9976</v>
      </c>
      <c r="E40" s="121">
        <v>1052</v>
      </c>
      <c r="F40" s="121">
        <v>8924</v>
      </c>
      <c r="G40" s="26"/>
    </row>
    <row r="41" spans="1:18" s="23" customFormat="1" ht="15" customHeight="1">
      <c r="A41" s="1"/>
      <c r="B41" s="1"/>
      <c r="C41" s="2">
        <v>2020</v>
      </c>
      <c r="D41" s="117">
        <f>SUM(E41:F41)</f>
        <v>4454</v>
      </c>
      <c r="E41" s="121">
        <v>593</v>
      </c>
      <c r="F41" s="121">
        <v>3861</v>
      </c>
    </row>
    <row r="42" spans="1:18" s="23" customFormat="1" ht="8.15" customHeight="1">
      <c r="A42" s="1"/>
      <c r="B42" s="1"/>
      <c r="C42" s="2"/>
      <c r="D42" s="76"/>
      <c r="E42" s="117"/>
      <c r="F42" s="117"/>
      <c r="G42" s="22"/>
      <c r="I42" s="25"/>
      <c r="J42" s="25"/>
      <c r="K42" s="25"/>
      <c r="L42" s="25"/>
      <c r="M42" s="25"/>
      <c r="N42" s="25"/>
      <c r="O42" s="25"/>
      <c r="P42" s="26"/>
      <c r="Q42" s="26"/>
      <c r="R42" s="26"/>
    </row>
    <row r="43" spans="1:18" s="23" customFormat="1" ht="15" customHeight="1">
      <c r="A43" s="29" t="s">
        <v>306</v>
      </c>
      <c r="B43" s="1"/>
      <c r="C43" s="2">
        <v>2018</v>
      </c>
      <c r="D43" s="117">
        <f>SUM(E43:F43)</f>
        <v>68063</v>
      </c>
      <c r="E43" s="76">
        <v>49402</v>
      </c>
      <c r="F43" s="117">
        <v>18661</v>
      </c>
    </row>
    <row r="44" spans="1:18" s="23" customFormat="1" ht="15" customHeight="1">
      <c r="A44" s="1"/>
      <c r="B44" s="1"/>
      <c r="C44" s="2">
        <v>2019</v>
      </c>
      <c r="D44" s="117">
        <f>SUM(E44:F44)</f>
        <v>46775</v>
      </c>
      <c r="E44" s="121">
        <v>32005</v>
      </c>
      <c r="F44" s="121">
        <v>14770</v>
      </c>
      <c r="G44" s="26"/>
    </row>
    <row r="45" spans="1:18" s="23" customFormat="1" ht="15" customHeight="1">
      <c r="A45" s="1"/>
      <c r="B45" s="1"/>
      <c r="C45" s="2">
        <v>2020</v>
      </c>
      <c r="D45" s="117">
        <f>SUM(E45:F45)</f>
        <v>37858</v>
      </c>
      <c r="E45" s="121">
        <v>21118</v>
      </c>
      <c r="F45" s="121">
        <v>16740</v>
      </c>
    </row>
    <row r="46" spans="1:18" s="23" customFormat="1" ht="8.15" customHeight="1">
      <c r="A46" s="1"/>
      <c r="B46" s="1"/>
      <c r="C46" s="2"/>
      <c r="D46" s="76"/>
      <c r="E46" s="117"/>
      <c r="F46" s="117"/>
      <c r="G46" s="22"/>
      <c r="I46" s="25"/>
      <c r="J46" s="25"/>
      <c r="K46" s="25"/>
      <c r="L46" s="25"/>
      <c r="M46" s="25"/>
      <c r="N46" s="25"/>
      <c r="O46" s="25"/>
      <c r="P46" s="26"/>
      <c r="Q46" s="26"/>
      <c r="R46" s="26"/>
    </row>
    <row r="47" spans="1:18" s="23" customFormat="1" ht="15" customHeight="1">
      <c r="A47" s="29" t="s">
        <v>307</v>
      </c>
      <c r="B47" s="1"/>
      <c r="C47" s="2">
        <v>2018</v>
      </c>
      <c r="D47" s="117">
        <f>SUM(E47:F47)</f>
        <v>6786</v>
      </c>
      <c r="E47" s="75">
        <v>1958</v>
      </c>
      <c r="F47" s="117">
        <v>4828</v>
      </c>
    </row>
    <row r="48" spans="1:18" s="23" customFormat="1" ht="15" customHeight="1">
      <c r="A48" s="1"/>
      <c r="B48" s="1"/>
      <c r="C48" s="2">
        <v>2019</v>
      </c>
      <c r="D48" s="117">
        <f>SUM(E48:F48)</f>
        <v>7095</v>
      </c>
      <c r="E48" s="121">
        <v>3758</v>
      </c>
      <c r="F48" s="121">
        <v>3337</v>
      </c>
      <c r="G48" s="26"/>
    </row>
    <row r="49" spans="1:18" s="23" customFormat="1" ht="15" customHeight="1">
      <c r="A49" s="1"/>
      <c r="B49" s="1"/>
      <c r="C49" s="2">
        <v>2020</v>
      </c>
      <c r="D49" s="117">
        <f>SUM(E49:F49)</f>
        <v>3032</v>
      </c>
      <c r="E49" s="121">
        <v>1493</v>
      </c>
      <c r="F49" s="121">
        <v>1539</v>
      </c>
      <c r="G49" s="1"/>
    </row>
    <row r="50" spans="1:18" s="23" customFormat="1" ht="8.15" customHeight="1">
      <c r="A50" s="1"/>
      <c r="B50" s="1"/>
      <c r="C50" s="2"/>
      <c r="D50" s="76"/>
      <c r="E50" s="117"/>
      <c r="F50" s="117"/>
      <c r="G50" s="22"/>
      <c r="I50" s="25"/>
      <c r="J50" s="25"/>
      <c r="K50" s="25"/>
      <c r="L50" s="25"/>
      <c r="M50" s="25"/>
      <c r="N50" s="25"/>
      <c r="O50" s="25"/>
      <c r="P50" s="26"/>
      <c r="Q50" s="26"/>
      <c r="R50" s="26"/>
    </row>
    <row r="51" spans="1:18" s="23" customFormat="1" ht="15" customHeight="1">
      <c r="A51" s="29" t="s">
        <v>308</v>
      </c>
      <c r="B51" s="1"/>
      <c r="C51" s="2">
        <v>2018</v>
      </c>
      <c r="D51" s="117">
        <f>SUM(E51:F51)</f>
        <v>12800</v>
      </c>
      <c r="E51" s="75">
        <v>4293</v>
      </c>
      <c r="F51" s="117">
        <v>8507</v>
      </c>
    </row>
    <row r="52" spans="1:18" s="23" customFormat="1" ht="15" customHeight="1">
      <c r="A52" s="1"/>
      <c r="B52" s="1"/>
      <c r="C52" s="2">
        <v>2019</v>
      </c>
      <c r="D52" s="117">
        <f>SUM(E52:F52)</f>
        <v>7068</v>
      </c>
      <c r="E52" s="121">
        <v>2161</v>
      </c>
      <c r="F52" s="121">
        <v>4907</v>
      </c>
      <c r="G52" s="26"/>
    </row>
    <row r="53" spans="1:18" s="23" customFormat="1" ht="15" customHeight="1">
      <c r="A53" s="1"/>
      <c r="B53" s="1"/>
      <c r="C53" s="2">
        <v>2020</v>
      </c>
      <c r="D53" s="117">
        <f>SUM(E53:F53)</f>
        <v>4602</v>
      </c>
      <c r="E53" s="121">
        <v>1679</v>
      </c>
      <c r="F53" s="121">
        <v>2923</v>
      </c>
      <c r="G53" s="1"/>
    </row>
    <row r="54" spans="1:18" s="23" customFormat="1" ht="8.15" customHeight="1">
      <c r="A54" s="1"/>
      <c r="B54" s="1"/>
      <c r="C54" s="2"/>
      <c r="D54" s="76"/>
      <c r="E54" s="117"/>
      <c r="F54" s="117"/>
      <c r="G54" s="22"/>
      <c r="I54" s="25"/>
      <c r="J54" s="25"/>
      <c r="K54" s="25"/>
      <c r="L54" s="25"/>
      <c r="M54" s="25"/>
      <c r="N54" s="25"/>
      <c r="O54" s="25"/>
      <c r="P54" s="26"/>
      <c r="Q54" s="26"/>
      <c r="R54" s="26"/>
    </row>
    <row r="55" spans="1:18" s="23" customFormat="1" ht="15" customHeight="1">
      <c r="A55" s="29" t="s">
        <v>309</v>
      </c>
      <c r="B55" s="1"/>
      <c r="C55" s="2">
        <v>2018</v>
      </c>
      <c r="D55" s="117">
        <f>SUM(E55:F55)</f>
        <v>16487</v>
      </c>
      <c r="E55" s="76">
        <v>8010</v>
      </c>
      <c r="F55" s="75">
        <v>8477</v>
      </c>
    </row>
    <row r="56" spans="1:18" s="23" customFormat="1" ht="15" customHeight="1">
      <c r="A56" s="1"/>
      <c r="B56" s="1"/>
      <c r="C56" s="2">
        <v>2019</v>
      </c>
      <c r="D56" s="117">
        <f>SUM(E56:F56)</f>
        <v>15418</v>
      </c>
      <c r="E56" s="121">
        <v>4317</v>
      </c>
      <c r="F56" s="121">
        <v>11101</v>
      </c>
      <c r="G56" s="26"/>
    </row>
    <row r="57" spans="1:18" s="23" customFormat="1" ht="15" customHeight="1">
      <c r="A57" s="1"/>
      <c r="B57" s="1"/>
      <c r="C57" s="2">
        <v>2020</v>
      </c>
      <c r="D57" s="117">
        <f>SUM(E57:F57)</f>
        <v>7425</v>
      </c>
      <c r="E57" s="121">
        <v>1092</v>
      </c>
      <c r="F57" s="121">
        <v>6333</v>
      </c>
      <c r="G57" s="1"/>
    </row>
    <row r="58" spans="1:18" s="23" customFormat="1" ht="8.15" customHeight="1">
      <c r="A58" s="1"/>
      <c r="C58" s="2"/>
      <c r="D58" s="121"/>
      <c r="E58" s="121"/>
      <c r="F58" s="121"/>
    </row>
    <row r="59" spans="1:18" s="23" customFormat="1" ht="16.5" customHeight="1">
      <c r="A59" s="29" t="s">
        <v>310</v>
      </c>
      <c r="C59" s="2">
        <v>2018</v>
      </c>
      <c r="D59" s="117">
        <f>SUM(E59:F59)</f>
        <v>26683</v>
      </c>
      <c r="E59" s="121">
        <v>11988</v>
      </c>
      <c r="F59" s="121">
        <v>14695</v>
      </c>
    </row>
    <row r="60" spans="1:18" s="23" customFormat="1" ht="15" customHeight="1">
      <c r="A60" s="1"/>
      <c r="C60" s="2">
        <v>2019</v>
      </c>
      <c r="D60" s="117">
        <f>SUM(E60:F60)</f>
        <v>28730</v>
      </c>
      <c r="E60" s="121">
        <v>13238</v>
      </c>
      <c r="F60" s="121">
        <v>15492</v>
      </c>
    </row>
    <row r="61" spans="1:18" s="23" customFormat="1" ht="15" customHeight="1">
      <c r="A61" s="1"/>
      <c r="B61" s="38"/>
      <c r="C61" s="2">
        <v>2020</v>
      </c>
      <c r="D61" s="117">
        <f>SUM(E61:F61)</f>
        <v>19368</v>
      </c>
      <c r="E61" s="121">
        <v>8342</v>
      </c>
      <c r="F61" s="121">
        <v>11026</v>
      </c>
    </row>
    <row r="62" spans="1:18" s="23" customFormat="1" ht="8.15" customHeight="1">
      <c r="A62" s="1"/>
      <c r="B62" s="39"/>
      <c r="C62" s="2"/>
      <c r="D62" s="75"/>
      <c r="E62" s="121"/>
      <c r="F62" s="121"/>
    </row>
    <row r="63" spans="1:18" s="23" customFormat="1" ht="15" customHeight="1">
      <c r="A63" s="29" t="s">
        <v>311</v>
      </c>
      <c r="B63" s="39"/>
      <c r="C63" s="2">
        <v>2018</v>
      </c>
      <c r="D63" s="117">
        <f>SUM(E63:F63)</f>
        <v>14923</v>
      </c>
      <c r="E63" s="76">
        <v>4153</v>
      </c>
      <c r="F63" s="76">
        <v>10770</v>
      </c>
    </row>
    <row r="64" spans="1:18" s="23" customFormat="1" ht="15" customHeight="1">
      <c r="A64" s="1"/>
      <c r="C64" s="2">
        <v>2019</v>
      </c>
      <c r="D64" s="117">
        <f>SUM(E64:F64)</f>
        <v>6440</v>
      </c>
      <c r="E64" s="121">
        <v>728</v>
      </c>
      <c r="F64" s="121">
        <v>5712</v>
      </c>
    </row>
    <row r="65" spans="1:18" s="23" customFormat="1" ht="15" customHeight="1">
      <c r="A65" s="1"/>
      <c r="C65" s="2">
        <v>2020</v>
      </c>
      <c r="D65" s="117">
        <f>SUM(E65:F65)</f>
        <v>6706</v>
      </c>
      <c r="E65" s="121">
        <v>367</v>
      </c>
      <c r="F65" s="121">
        <v>6339</v>
      </c>
    </row>
    <row r="66" spans="1:18" s="23" customFormat="1" ht="8.15" customHeight="1">
      <c r="A66" s="1"/>
      <c r="C66" s="2"/>
      <c r="D66" s="121"/>
      <c r="E66" s="121"/>
      <c r="F66" s="121"/>
    </row>
    <row r="67" spans="1:18" s="23" customFormat="1" ht="15" customHeight="1">
      <c r="A67" s="42" t="s">
        <v>312</v>
      </c>
      <c r="B67" s="1"/>
      <c r="C67" s="2">
        <v>2018</v>
      </c>
      <c r="D67" s="117">
        <f>SUM(E67:F67)</f>
        <v>4295</v>
      </c>
      <c r="E67" s="76">
        <v>721</v>
      </c>
      <c r="F67" s="117">
        <v>3574</v>
      </c>
      <c r="K67" s="24"/>
      <c r="L67" s="24"/>
      <c r="M67" s="24"/>
      <c r="N67" s="24"/>
      <c r="O67" s="24"/>
      <c r="P67" s="24"/>
      <c r="Q67" s="24"/>
      <c r="R67" s="24"/>
    </row>
    <row r="68" spans="1:18" s="23" customFormat="1" ht="15" customHeight="1">
      <c r="A68" s="42"/>
      <c r="B68" s="1"/>
      <c r="C68" s="2">
        <v>2019</v>
      </c>
      <c r="D68" s="117">
        <f>SUM(E68:F68)</f>
        <v>6020</v>
      </c>
      <c r="E68" s="117">
        <v>2291</v>
      </c>
      <c r="F68" s="121">
        <v>3729</v>
      </c>
      <c r="G68" s="24"/>
      <c r="I68" s="25"/>
      <c r="J68" s="25"/>
      <c r="K68" s="25"/>
      <c r="L68" s="25"/>
      <c r="M68" s="25"/>
      <c r="N68" s="25"/>
      <c r="O68" s="25"/>
      <c r="P68" s="26"/>
      <c r="Q68" s="26"/>
      <c r="R68" s="26"/>
    </row>
    <row r="69" spans="1:18" s="40" customFormat="1" ht="15" customHeight="1">
      <c r="A69" s="42"/>
      <c r="B69" s="39"/>
      <c r="C69" s="41">
        <v>2020</v>
      </c>
      <c r="D69" s="75">
        <f>SUM(E69:F69)</f>
        <v>3732</v>
      </c>
      <c r="E69" s="75">
        <v>1664</v>
      </c>
      <c r="F69" s="75">
        <v>2068</v>
      </c>
      <c r="G69" s="36"/>
      <c r="I69" s="25"/>
      <c r="J69" s="25"/>
      <c r="K69" s="25"/>
      <c r="L69" s="25"/>
      <c r="M69" s="25"/>
      <c r="N69" s="25"/>
      <c r="O69" s="25"/>
      <c r="P69" s="26"/>
      <c r="Q69" s="26"/>
      <c r="R69" s="26"/>
    </row>
    <row r="70" spans="1:18" s="39" customFormat="1" ht="8.15" customHeight="1">
      <c r="A70" s="463"/>
      <c r="B70" s="464"/>
      <c r="C70" s="465"/>
      <c r="D70" s="466"/>
      <c r="E70" s="466"/>
      <c r="F70" s="466"/>
    </row>
    <row r="71" spans="1:18" s="39" customFormat="1" ht="15" customHeight="1">
      <c r="A71" s="46"/>
      <c r="B71" s="45"/>
      <c r="C71" s="47"/>
      <c r="D71" s="26"/>
      <c r="E71" s="26"/>
      <c r="F71" s="26"/>
      <c r="G71" s="17" t="s">
        <v>1</v>
      </c>
    </row>
    <row r="72" spans="1:18" s="29" customFormat="1" ht="15" customHeight="1">
      <c r="A72" s="308"/>
      <c r="B72" s="308"/>
      <c r="C72" s="309"/>
      <c r="D72" s="50"/>
      <c r="E72" s="25"/>
      <c r="F72" s="26"/>
      <c r="G72" s="144" t="s">
        <v>2</v>
      </c>
    </row>
    <row r="73" spans="1:18" s="52" customFormat="1" ht="15" customHeight="1">
      <c r="C73" s="53"/>
      <c r="D73" s="54"/>
      <c r="E73" s="54"/>
      <c r="F73" s="54"/>
    </row>
    <row r="74" spans="1:18" ht="15" customHeight="1">
      <c r="A74" s="45"/>
      <c r="B74" s="45"/>
      <c r="C74" s="47"/>
    </row>
    <row r="75" spans="1:18" ht="15" customHeight="1">
      <c r="A75" s="45"/>
      <c r="B75" s="45"/>
      <c r="C75" s="47"/>
    </row>
    <row r="76" spans="1:18" ht="15" customHeight="1">
      <c r="A76" s="45"/>
      <c r="B76" s="45"/>
      <c r="C76" s="47"/>
    </row>
    <row r="77" spans="1:18" ht="15" customHeight="1">
      <c r="A77" s="45"/>
      <c r="B77" s="45"/>
      <c r="C77" s="47"/>
    </row>
    <row r="78" spans="1:18" ht="15" customHeight="1">
      <c r="A78" s="45"/>
      <c r="B78" s="45"/>
      <c r="C78" s="47"/>
    </row>
    <row r="79" spans="1:18" ht="15" customHeight="1">
      <c r="A79" s="45"/>
      <c r="B79" s="45"/>
      <c r="C79" s="47"/>
    </row>
    <row r="80" spans="1:18" ht="15" customHeight="1">
      <c r="A80" s="45"/>
      <c r="B80" s="45"/>
      <c r="C80" s="47"/>
    </row>
    <row r="81" spans="1:6" ht="15" customHeight="1">
      <c r="A81" s="45"/>
      <c r="B81" s="45"/>
      <c r="C81" s="47"/>
    </row>
    <row r="82" spans="1:6" ht="15" customHeight="1">
      <c r="A82" s="45"/>
      <c r="B82" s="45"/>
      <c r="C82" s="47"/>
    </row>
    <row r="83" spans="1:6" ht="15" customHeight="1">
      <c r="A83" s="45"/>
      <c r="B83" s="45"/>
      <c r="C83" s="47"/>
    </row>
    <row r="84" spans="1:6" ht="15" customHeight="1">
      <c r="A84" s="45"/>
      <c r="B84" s="45"/>
      <c r="C84" s="47"/>
    </row>
    <row r="85" spans="1:6" ht="15" customHeight="1">
      <c r="A85" s="45"/>
      <c r="B85" s="45"/>
      <c r="C85" s="47"/>
    </row>
    <row r="86" spans="1:6" ht="15" customHeight="1">
      <c r="A86" s="45"/>
      <c r="B86" s="45"/>
      <c r="C86" s="47"/>
    </row>
    <row r="87" spans="1:6" ht="15" customHeight="1">
      <c r="A87" s="45"/>
      <c r="B87" s="45"/>
      <c r="C87" s="47"/>
    </row>
    <row r="88" spans="1:6" ht="15" customHeight="1">
      <c r="A88" s="45"/>
      <c r="B88" s="45"/>
      <c r="C88" s="47"/>
    </row>
    <row r="89" spans="1:6" ht="15" customHeight="1">
      <c r="A89" s="45"/>
      <c r="B89" s="45"/>
      <c r="C89" s="47"/>
    </row>
    <row r="90" spans="1:6" ht="15" customHeight="1">
      <c r="A90" s="45"/>
      <c r="B90" s="45"/>
      <c r="C90" s="47"/>
    </row>
    <row r="91" spans="1:6" ht="15" customHeight="1">
      <c r="A91" s="45"/>
      <c r="B91" s="45"/>
      <c r="C91" s="47"/>
      <c r="D91" s="26"/>
      <c r="E91" s="26"/>
      <c r="F91" s="26"/>
    </row>
    <row r="92" spans="1:6" ht="15" customHeight="1">
      <c r="A92" s="45"/>
      <c r="B92" s="45"/>
      <c r="C92" s="47"/>
      <c r="D92" s="26"/>
      <c r="E92" s="26"/>
      <c r="F92" s="26"/>
    </row>
    <row r="93" spans="1:6" ht="15" customHeight="1">
      <c r="A93" s="45"/>
      <c r="B93" s="45"/>
      <c r="C93" s="47"/>
    </row>
    <row r="94" spans="1:6" ht="15" customHeight="1">
      <c r="A94" s="45"/>
      <c r="B94" s="45"/>
      <c r="C94" s="47"/>
    </row>
    <row r="95" spans="1:6" ht="15" customHeight="1">
      <c r="A95" s="55"/>
      <c r="B95" s="55"/>
      <c r="C95" s="20"/>
    </row>
    <row r="96" spans="1:6" ht="15" customHeight="1">
      <c r="A96" s="56"/>
      <c r="B96" s="56"/>
      <c r="C96" s="57"/>
      <c r="D96" s="51"/>
      <c r="E96" s="51"/>
      <c r="F96" s="51"/>
    </row>
    <row r="97" spans="1:3" ht="15" customHeight="1">
      <c r="A97" s="58"/>
      <c r="B97" s="58"/>
      <c r="C97" s="59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71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86"/>
  <sheetViews>
    <sheetView view="pageBreakPreview" zoomScale="70" zoomScaleNormal="100" zoomScaleSheetLayoutView="70" workbookViewId="0">
      <selection activeCell="Q13" sqref="Q13"/>
    </sheetView>
  </sheetViews>
  <sheetFormatPr defaultColWidth="9.1796875" defaultRowHeight="15" customHeight="1"/>
  <cols>
    <col min="1" max="1" width="12.7265625" style="123" customWidth="1"/>
    <col min="2" max="2" width="19" style="123" customWidth="1"/>
    <col min="3" max="3" width="15.26953125" style="53" customWidth="1"/>
    <col min="4" max="4" width="18.7265625" style="4" customWidth="1"/>
    <col min="5" max="5" width="16.26953125" style="54" customWidth="1"/>
    <col min="6" max="9" width="11.7265625" style="52" customWidth="1"/>
    <col min="10" max="10" width="1.7265625" style="52" customWidth="1"/>
    <col min="11" max="16384" width="9.1796875" style="52"/>
  </cols>
  <sheetData>
    <row r="1" spans="1:16375" ht="8.15" customHeight="1">
      <c r="D1" s="53"/>
      <c r="E1" s="4"/>
    </row>
    <row r="2" spans="1:16375" ht="16.5" customHeight="1">
      <c r="A2" s="503" t="s">
        <v>422</v>
      </c>
      <c r="B2" s="5"/>
      <c r="D2" s="53"/>
      <c r="E2" s="53"/>
      <c r="F2" s="4"/>
      <c r="G2" s="4"/>
      <c r="H2" s="4"/>
      <c r="I2" s="4"/>
      <c r="J2" s="5"/>
    </row>
    <row r="3" spans="1:16375" ht="16.5" customHeight="1">
      <c r="A3" s="504" t="s">
        <v>423</v>
      </c>
      <c r="B3" s="8"/>
      <c r="D3" s="53"/>
      <c r="E3" s="53"/>
      <c r="F3" s="4"/>
      <c r="G3" s="4"/>
      <c r="H3" s="4"/>
      <c r="I3" s="4"/>
      <c r="J3" s="90"/>
    </row>
    <row r="4" spans="1:16375" ht="16" thickBot="1">
      <c r="A4" s="135"/>
      <c r="B4" s="135"/>
      <c r="C4" s="136"/>
      <c r="D4" s="136"/>
      <c r="E4" s="137"/>
      <c r="F4" s="134"/>
      <c r="G4" s="134"/>
      <c r="H4" s="134"/>
      <c r="I4" s="134"/>
      <c r="J4" s="134"/>
    </row>
    <row r="5" spans="1:16375" s="130" customFormat="1" ht="8.15" customHeight="1">
      <c r="A5" s="417"/>
      <c r="B5" s="417"/>
      <c r="C5" s="320"/>
      <c r="D5" s="320"/>
      <c r="E5" s="320"/>
      <c r="F5" s="324"/>
      <c r="G5" s="324"/>
      <c r="H5" s="324"/>
      <c r="I5" s="324"/>
      <c r="J5" s="319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</row>
    <row r="6" spans="1:16375" s="130" customFormat="1" ht="15" customHeight="1">
      <c r="A6" s="322" t="s">
        <v>8</v>
      </c>
      <c r="B6" s="322"/>
      <c r="C6" s="323" t="s">
        <v>3</v>
      </c>
      <c r="D6" s="324" t="s">
        <v>334</v>
      </c>
      <c r="E6" s="324"/>
      <c r="F6" s="529" t="s">
        <v>12</v>
      </c>
      <c r="G6" s="529"/>
      <c r="H6" s="529"/>
      <c r="I6" s="529"/>
      <c r="J6" s="529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</row>
    <row r="7" spans="1:16375" s="131" customFormat="1" ht="15" customHeight="1">
      <c r="A7" s="325" t="s">
        <v>4</v>
      </c>
      <c r="B7" s="364"/>
      <c r="C7" s="320" t="s">
        <v>5</v>
      </c>
      <c r="D7" s="324" t="s">
        <v>335</v>
      </c>
      <c r="E7" s="321"/>
      <c r="F7" s="526" t="s">
        <v>359</v>
      </c>
      <c r="G7" s="526"/>
      <c r="H7" s="526"/>
      <c r="I7" s="526"/>
      <c r="J7" s="526"/>
    </row>
    <row r="8" spans="1:16375" s="131" customFormat="1" ht="15" customHeight="1">
      <c r="A8" s="325"/>
      <c r="B8" s="364"/>
      <c r="C8" s="320"/>
      <c r="D8" s="321" t="s">
        <v>336</v>
      </c>
      <c r="E8" s="321"/>
      <c r="F8" s="529" t="s">
        <v>16</v>
      </c>
      <c r="G8" s="529"/>
      <c r="H8" s="529"/>
      <c r="I8" s="529"/>
      <c r="J8" s="529"/>
    </row>
    <row r="9" spans="1:16375" s="131" customFormat="1" ht="15" customHeight="1">
      <c r="A9" s="325"/>
      <c r="B9" s="364"/>
      <c r="C9" s="320"/>
      <c r="D9" s="321" t="s">
        <v>358</v>
      </c>
      <c r="E9" s="321"/>
      <c r="F9" s="526" t="s">
        <v>19</v>
      </c>
      <c r="G9" s="526"/>
      <c r="H9" s="526"/>
      <c r="I9" s="526"/>
      <c r="J9" s="526"/>
    </row>
    <row r="10" spans="1:16375" s="131" customFormat="1" ht="15" customHeight="1">
      <c r="A10" s="325"/>
      <c r="B10" s="364"/>
      <c r="C10" s="320"/>
      <c r="D10" s="321"/>
      <c r="E10" s="324" t="s">
        <v>16</v>
      </c>
      <c r="F10" s="324" t="s">
        <v>337</v>
      </c>
      <c r="G10" s="324" t="s">
        <v>215</v>
      </c>
      <c r="H10" s="324" t="s">
        <v>216</v>
      </c>
      <c r="I10" s="324" t="s">
        <v>208</v>
      </c>
      <c r="J10" s="364"/>
    </row>
    <row r="11" spans="1:16375" s="131" customFormat="1" ht="15" customHeight="1">
      <c r="A11" s="325"/>
      <c r="B11" s="364"/>
      <c r="C11" s="320"/>
      <c r="D11" s="321"/>
      <c r="E11" s="321" t="s">
        <v>19</v>
      </c>
      <c r="F11" s="321" t="s">
        <v>338</v>
      </c>
      <c r="G11" s="321" t="s">
        <v>160</v>
      </c>
      <c r="H11" s="321" t="s">
        <v>218</v>
      </c>
      <c r="I11" s="321" t="s">
        <v>82</v>
      </c>
      <c r="J11" s="364"/>
    </row>
    <row r="12" spans="1:16375" s="132" customFormat="1" ht="8.15" customHeight="1" thickBot="1">
      <c r="A12" s="421"/>
      <c r="B12" s="421"/>
      <c r="C12" s="422"/>
      <c r="D12" s="422"/>
      <c r="E12" s="422"/>
      <c r="F12" s="423"/>
      <c r="G12" s="423"/>
      <c r="H12" s="423"/>
      <c r="I12" s="423"/>
      <c r="J12" s="421"/>
    </row>
    <row r="13" spans="1:16375" s="5" customFormat="1" ht="8.15" customHeight="1">
      <c r="A13" s="91"/>
      <c r="B13" s="91"/>
      <c r="C13" s="92"/>
      <c r="D13" s="92"/>
      <c r="E13" s="50"/>
    </row>
    <row r="14" spans="1:16375" s="23" customFormat="1" ht="15" customHeight="1">
      <c r="A14" s="19" t="s">
        <v>299</v>
      </c>
      <c r="B14" s="1"/>
      <c r="C14" s="20">
        <v>2018</v>
      </c>
      <c r="D14" s="89">
        <f>SUM(D18,D22,D26,D30,D34,D38,D42,D46,D50,D54,D58,D62,'61  (2)'!D14,'61  (2)'!D18,'61  (2)'!D22,'61  (2)'!D26,'61  (2)'!D30,'61  (2)'!D34,'61  (2)'!D38,'61  (2)'!D42,'61  (2)'!D46,'61  (2)'!D50,'61  (2)'!D54,'61  (2)'!D58,'61  (2)'!D62,'61  (2)'!D66)</f>
        <v>6</v>
      </c>
      <c r="E14" s="89">
        <f>SUM(F14:I14)</f>
        <v>444</v>
      </c>
      <c r="F14" s="145">
        <f>SUM(F18,F22,F26,F30,F34,F38,F42,F46,F50,F54,F58,F62,'61  (2)'!F14,'61  (2)'!F18,'61  (2)'!F22,'61  (2)'!F26,'61  (2)'!F30,'61  (2)'!F34,'61  (2)'!F38,'61  (2)'!F42,'61  (2)'!F46,'61  (2)'!F50,'61  (2)'!F54,'61  (2)'!F58,'61  (2)'!F62,'61  (2)'!F66)</f>
        <v>30</v>
      </c>
      <c r="G14" s="145">
        <f>SUM(G18,G22,G26,G30,G34,G38,G42,G46,G50,G54,G58,G62,'61  (2)'!G14,'61  (2)'!G18,'61  (2)'!G22,'61  (2)'!G26,'61  (2)'!G30,'61  (2)'!G34,'61  (2)'!G38,'61  (2)'!G42,'61  (2)'!G46,'61  (2)'!G50,'61  (2)'!G54,'61  (2)'!G58,'61  (2)'!G62,'61  (2)'!G66)</f>
        <v>17</v>
      </c>
      <c r="H14" s="145">
        <f>SUM(H18,H22,H26,H30,H34,H38,H42,H46,H50,H54,H58,H62,'61  (2)'!H14,'61  (2)'!H18,'61  (2)'!H22,'61  (2)'!H26,'61  (2)'!H30,'61  (2)'!H34,'61  (2)'!H38,'61  (2)'!H42,'61  (2)'!H46,'61  (2)'!H50,'61  (2)'!H54,'61  (2)'!H58,'61  (2)'!H62,'61  (2)'!H66)</f>
        <v>0</v>
      </c>
      <c r="I14" s="145">
        <f>SUM(I18,I22,I26,I30,I34,I38,I42,I46,I50,I54,I58,I62,'61  (2)'!I14,'61  (2)'!I18,'61  (2)'!I22,'61  (2)'!I26,'61  (2)'!I30,'61  (2)'!I34,'61  (2)'!I38,'61  (2)'!I42,'61  (2)'!I46,'61  (2)'!I50,'61  (2)'!I54,'61  (2)'!I58,'61  (2)'!I62,'61  (2)'!I66)</f>
        <v>397</v>
      </c>
      <c r="J14" s="24"/>
      <c r="K14" s="3"/>
      <c r="L14" s="3"/>
      <c r="M14" s="3"/>
      <c r="N14" s="3"/>
      <c r="O14" s="3"/>
      <c r="P14" s="3"/>
      <c r="Q14" s="24"/>
    </row>
    <row r="15" spans="1:16375" s="23" customFormat="1" ht="15" customHeight="1">
      <c r="A15" s="1"/>
      <c r="B15" s="1"/>
      <c r="C15" s="20">
        <v>2019</v>
      </c>
      <c r="D15" s="89">
        <f>SUM(D19,D23,D27,D31,D35,D39,D43,D47,D51,D55,D59,D63,'61  (2)'!D15,'61  (2)'!D19,'61  (2)'!D23,'61  (2)'!D27,'61  (2)'!D31,'61  (2)'!D35,'61  (2)'!D39,'61  (2)'!D43,'61  (2)'!D47,'61  (2)'!D51,'61  (2)'!D55,'61  (2)'!D59,'61  (2)'!D63,'61  (2)'!D67)</f>
        <v>6</v>
      </c>
      <c r="E15" s="89">
        <f t="shared" ref="E15:E16" si="0">SUM(F15:I15)</f>
        <v>547</v>
      </c>
      <c r="F15" s="145">
        <f>SUM(F19,F23,F27,F31,F35,F39,F43,F47,F51,F55,F59,F63,'61  (2)'!F15,'61  (2)'!F19,'61  (2)'!F23,'61  (2)'!F27,'61  (2)'!F31,'61  (2)'!F35,'61  (2)'!F39,'61  (2)'!F43,'61  (2)'!F47,'61  (2)'!F51,'61  (2)'!F55,'61  (2)'!F59,'61  (2)'!F63,'61  (2)'!F67)</f>
        <v>4</v>
      </c>
      <c r="G15" s="145">
        <f>SUM(G19,G23,G27,G31,G35,G39,G43,G47,G51,G55,G59,G63,'61  (2)'!G15,'61  (2)'!G19,'61  (2)'!G23,'61  (2)'!G27,'61  (2)'!G31,'61  (2)'!G35,'61  (2)'!G39,'61  (2)'!G43,'61  (2)'!G47,'61  (2)'!G51,'61  (2)'!G55,'61  (2)'!G59,'61  (2)'!G63,'61  (2)'!G67)</f>
        <v>21</v>
      </c>
      <c r="H15" s="145">
        <f>SUM(H19,H23,H27,H31,H35,H39,H43,H47,H51,H55,H59,H63,'61  (2)'!H15,'61  (2)'!H19,'61  (2)'!H23,'61  (2)'!H27,'61  (2)'!H31,'61  (2)'!H35,'61  (2)'!H39,'61  (2)'!H43,'61  (2)'!H47,'61  (2)'!H51,'61  (2)'!H55,'61  (2)'!H59,'61  (2)'!H63,'61  (2)'!H67)</f>
        <v>1</v>
      </c>
      <c r="I15" s="145">
        <f>SUM(I19,I23,I27,I31,I35,I39,I43,I47,I51,I55,I59,I63,'61  (2)'!I15,'61  (2)'!I19,'61  (2)'!I23,'61  (2)'!I27,'61  (2)'!I31,'61  (2)'!I35,'61  (2)'!I39,'61  (2)'!I43,'61  (2)'!I47,'61  (2)'!I51,'61  (2)'!I55,'61  (2)'!I59,'61  (2)'!I63,'61  (2)'!I67)</f>
        <v>521</v>
      </c>
      <c r="J15" s="25"/>
      <c r="K15" s="25"/>
      <c r="L15" s="25"/>
      <c r="M15" s="25"/>
      <c r="N15" s="25"/>
      <c r="O15" s="26"/>
      <c r="P15" s="26"/>
      <c r="Q15" s="26"/>
    </row>
    <row r="16" spans="1:16375" s="23" customFormat="1" ht="15" customHeight="1">
      <c r="A16" s="1"/>
      <c r="B16" s="1"/>
      <c r="C16" s="20">
        <v>2020</v>
      </c>
      <c r="D16" s="89">
        <f>SUM(D20,D24,D28,D32,D36,D40,D44,D48,D52,D56,D60,D64,'61  (2)'!D16,'61  (2)'!D20,'61  (2)'!D24,'61  (2)'!D28,'61  (2)'!D32,'61  (2)'!D36,'61  (2)'!D40,'61  (2)'!D44,'61  (2)'!D48,'61  (2)'!D52,'61  (2)'!D56,'61  (2)'!D60,'61  (2)'!D64,'61  (2)'!D68)</f>
        <v>6</v>
      </c>
      <c r="E16" s="89">
        <f t="shared" si="0"/>
        <v>377</v>
      </c>
      <c r="F16" s="145">
        <f>SUM(F20,F24,F28,F32,F36,F40,F44,F48,F52,F56,F60,F64,'61  (2)'!F16,'61  (2)'!F20,'61  (2)'!F24,'61  (2)'!F28,'61  (2)'!F32,'61  (2)'!F36,'61  (2)'!F40,'61  (2)'!F44,'61  (2)'!F48,'61  (2)'!F52,'61  (2)'!F56,'61  (2)'!F60,'61  (2)'!F64,'61  (2)'!F68)</f>
        <v>9</v>
      </c>
      <c r="G16" s="145">
        <f>SUM(G20,G24,G28,G32,G36,G40,G44,G48,G52,G56,G60,G64,'61  (2)'!G16,'61  (2)'!G20,'61  (2)'!G24,'61  (2)'!G28,'61  (2)'!G32,'61  (2)'!G36,'61  (2)'!G40,'61  (2)'!G44,'61  (2)'!G48,'61  (2)'!G52,'61  (2)'!G56,'61  (2)'!G60,'61  (2)'!G64,'61  (2)'!G68)</f>
        <v>18</v>
      </c>
      <c r="H16" s="145">
        <f>SUM(H20,H24,H28,H32,H36,H40,H44,H48,H52,H56,H60,H64,'61  (2)'!H16,'61  (2)'!H20,'61  (2)'!H24,'61  (2)'!H28,'61  (2)'!H32,'61  (2)'!H36,'61  (2)'!H40,'61  (2)'!H44,'61  (2)'!H48,'61  (2)'!H52,'61  (2)'!H56,'61  (2)'!H60,'61  (2)'!H64,'61  (2)'!H68)</f>
        <v>0</v>
      </c>
      <c r="I16" s="145">
        <f>SUM(I20,I24,I28,I32,I36,I40,I44,I48,I52,I56,I60,I64,'61  (2)'!I16,'61  (2)'!I20,'61  (2)'!I24,'61  (2)'!I28,'61  (2)'!I32,'61  (2)'!I36,'61  (2)'!I40,'61  (2)'!I44,'61  (2)'!I48,'61  (2)'!I52,'61  (2)'!I56,'61  (2)'!I60,'61  (2)'!I64,'61  (2)'!I68)</f>
        <v>350</v>
      </c>
      <c r="J16" s="25"/>
      <c r="K16" s="25"/>
      <c r="L16" s="25"/>
      <c r="M16" s="25"/>
      <c r="N16" s="25"/>
      <c r="O16" s="26"/>
      <c r="P16" s="26"/>
      <c r="Q16" s="26"/>
    </row>
    <row r="17" spans="1:17" s="23" customFormat="1" ht="8.15" customHeight="1">
      <c r="A17" s="1"/>
      <c r="B17" s="1"/>
      <c r="C17" s="2"/>
      <c r="D17" s="77"/>
      <c r="E17" s="76"/>
      <c r="F17" s="121"/>
      <c r="G17" s="121"/>
      <c r="H17" s="76"/>
      <c r="I17" s="76"/>
      <c r="J17" s="25"/>
      <c r="K17" s="25"/>
      <c r="L17" s="25"/>
      <c r="M17" s="25"/>
      <c r="N17" s="25"/>
      <c r="O17" s="26"/>
      <c r="P17" s="26"/>
      <c r="Q17" s="26"/>
    </row>
    <row r="18" spans="1:17" s="23" customFormat="1" ht="15" customHeight="1">
      <c r="A18" s="29" t="s">
        <v>300</v>
      </c>
      <c r="B18" s="1"/>
      <c r="C18" s="2">
        <v>2018</v>
      </c>
      <c r="D18" s="77">
        <v>1</v>
      </c>
      <c r="E18" s="76">
        <f>SUM(F18:I18)</f>
        <v>97</v>
      </c>
      <c r="F18" s="121">
        <v>3</v>
      </c>
      <c r="G18" s="121">
        <v>4</v>
      </c>
      <c r="H18" s="76">
        <v>0</v>
      </c>
      <c r="I18" s="76">
        <v>90</v>
      </c>
      <c r="J18" s="25"/>
      <c r="K18" s="25"/>
      <c r="L18" s="25"/>
      <c r="M18" s="25"/>
      <c r="N18" s="25"/>
      <c r="O18" s="26"/>
      <c r="P18" s="26"/>
      <c r="Q18" s="26"/>
    </row>
    <row r="19" spans="1:17" s="23" customFormat="1" ht="15" customHeight="1">
      <c r="A19" s="1"/>
      <c r="B19" s="1"/>
      <c r="C19" s="2">
        <v>2019</v>
      </c>
      <c r="D19" s="77">
        <v>1</v>
      </c>
      <c r="E19" s="76">
        <f>SUM(F19:I19)</f>
        <v>103</v>
      </c>
      <c r="F19" s="75">
        <v>1</v>
      </c>
      <c r="G19" s="121">
        <v>1</v>
      </c>
      <c r="H19" s="76">
        <v>1</v>
      </c>
      <c r="I19" s="76">
        <v>100</v>
      </c>
      <c r="J19" s="25"/>
      <c r="K19" s="25"/>
      <c r="L19" s="25"/>
      <c r="M19" s="25"/>
      <c r="N19" s="25"/>
      <c r="O19" s="26"/>
      <c r="P19" s="26"/>
      <c r="Q19" s="26"/>
    </row>
    <row r="20" spans="1:17" s="23" customFormat="1" ht="15" customHeight="1">
      <c r="A20" s="1"/>
      <c r="B20" s="1"/>
      <c r="C20" s="2">
        <v>2020</v>
      </c>
      <c r="D20" s="75">
        <v>1</v>
      </c>
      <c r="E20" s="76">
        <f>SUM(F20:I20)</f>
        <v>49</v>
      </c>
      <c r="F20" s="121">
        <v>2</v>
      </c>
      <c r="G20" s="121">
        <v>1</v>
      </c>
      <c r="H20" s="76">
        <v>0</v>
      </c>
      <c r="I20" s="76">
        <v>46</v>
      </c>
      <c r="J20" s="25"/>
      <c r="K20" s="25"/>
      <c r="L20" s="25"/>
      <c r="M20" s="25"/>
      <c r="N20" s="25"/>
      <c r="O20" s="26"/>
      <c r="P20" s="26"/>
      <c r="Q20" s="26"/>
    </row>
    <row r="21" spans="1:17" s="23" customFormat="1" ht="8.15" customHeight="1">
      <c r="A21" s="1"/>
      <c r="B21" s="1"/>
      <c r="C21" s="2"/>
      <c r="D21" s="75"/>
      <c r="E21" s="76"/>
      <c r="F21" s="22"/>
      <c r="H21" s="25"/>
      <c r="I21" s="25"/>
      <c r="J21" s="25"/>
      <c r="K21" s="25"/>
      <c r="L21" s="25"/>
      <c r="M21" s="25"/>
      <c r="N21" s="25"/>
      <c r="O21" s="26"/>
      <c r="P21" s="26"/>
      <c r="Q21" s="26"/>
    </row>
    <row r="22" spans="1:17" s="23" customFormat="1" ht="15" customHeight="1">
      <c r="A22" s="29" t="s">
        <v>301</v>
      </c>
      <c r="B22" s="1"/>
      <c r="C22" s="2">
        <v>2018</v>
      </c>
      <c r="D22" s="75" t="s">
        <v>327</v>
      </c>
      <c r="E22" s="75" t="s">
        <v>327</v>
      </c>
      <c r="F22" s="75" t="s">
        <v>327</v>
      </c>
      <c r="G22" s="75" t="s">
        <v>327</v>
      </c>
      <c r="H22" s="75" t="s">
        <v>327</v>
      </c>
      <c r="I22" s="75" t="s">
        <v>327</v>
      </c>
      <c r="J22" s="25"/>
      <c r="K22" s="25"/>
      <c r="L22" s="25"/>
      <c r="M22" s="25"/>
      <c r="N22" s="25"/>
      <c r="O22" s="26"/>
      <c r="P22" s="26"/>
      <c r="Q22" s="26"/>
    </row>
    <row r="23" spans="1:17" s="23" customFormat="1" ht="15" customHeight="1">
      <c r="A23" s="1"/>
      <c r="B23" s="1"/>
      <c r="C23" s="2">
        <v>2019</v>
      </c>
      <c r="D23" s="75" t="s">
        <v>327</v>
      </c>
      <c r="E23" s="75" t="s">
        <v>327</v>
      </c>
      <c r="F23" s="75" t="s">
        <v>327</v>
      </c>
      <c r="G23" s="75" t="s">
        <v>327</v>
      </c>
      <c r="H23" s="75" t="s">
        <v>327</v>
      </c>
      <c r="I23" s="75" t="s">
        <v>327</v>
      </c>
      <c r="J23" s="25"/>
      <c r="K23" s="25"/>
      <c r="L23" s="25"/>
      <c r="M23" s="25"/>
      <c r="N23" s="25"/>
      <c r="O23" s="26"/>
      <c r="P23" s="26"/>
      <c r="Q23" s="26"/>
    </row>
    <row r="24" spans="1:17" s="23" customFormat="1" ht="15" customHeight="1">
      <c r="A24" s="1"/>
      <c r="B24" s="1"/>
      <c r="C24" s="2">
        <v>2020</v>
      </c>
      <c r="D24" s="75" t="s">
        <v>327</v>
      </c>
      <c r="E24" s="75" t="s">
        <v>327</v>
      </c>
      <c r="F24" s="75" t="s">
        <v>327</v>
      </c>
      <c r="G24" s="75" t="s">
        <v>327</v>
      </c>
      <c r="H24" s="75" t="s">
        <v>327</v>
      </c>
      <c r="I24" s="75" t="s">
        <v>327</v>
      </c>
      <c r="J24" s="25"/>
      <c r="K24" s="25"/>
      <c r="L24" s="25"/>
      <c r="M24" s="25"/>
      <c r="N24" s="25"/>
      <c r="O24" s="26"/>
      <c r="P24" s="26"/>
      <c r="Q24" s="26"/>
    </row>
    <row r="25" spans="1:17" s="23" customFormat="1" ht="8.15" customHeight="1">
      <c r="A25" s="1"/>
      <c r="B25" s="1"/>
      <c r="C25" s="2"/>
      <c r="D25" s="75"/>
      <c r="E25" s="76"/>
      <c r="F25" s="22"/>
      <c r="H25" s="25"/>
      <c r="I25" s="25"/>
      <c r="J25" s="25"/>
      <c r="K25" s="25"/>
      <c r="L25" s="25"/>
      <c r="M25" s="25"/>
      <c r="N25" s="25"/>
      <c r="O25" s="26"/>
      <c r="P25" s="26"/>
      <c r="Q25" s="26"/>
    </row>
    <row r="26" spans="1:17" s="23" customFormat="1" ht="15" customHeight="1">
      <c r="A26" s="29" t="s">
        <v>302</v>
      </c>
      <c r="B26" s="1"/>
      <c r="C26" s="2">
        <v>2018</v>
      </c>
      <c r="D26" s="75" t="s">
        <v>327</v>
      </c>
      <c r="E26" s="75" t="s">
        <v>327</v>
      </c>
      <c r="F26" s="75" t="s">
        <v>327</v>
      </c>
      <c r="G26" s="75" t="s">
        <v>327</v>
      </c>
      <c r="H26" s="75" t="s">
        <v>327</v>
      </c>
      <c r="I26" s="75" t="s">
        <v>327</v>
      </c>
      <c r="J26" s="25"/>
      <c r="K26" s="25"/>
      <c r="L26" s="25"/>
      <c r="M26" s="25"/>
      <c r="N26" s="25"/>
      <c r="O26" s="26"/>
      <c r="P26" s="26"/>
      <c r="Q26" s="26"/>
    </row>
    <row r="27" spans="1:17" s="23" customFormat="1" ht="15" customHeight="1">
      <c r="A27" s="1"/>
      <c r="B27" s="1"/>
      <c r="C27" s="2">
        <v>2019</v>
      </c>
      <c r="D27" s="75" t="s">
        <v>327</v>
      </c>
      <c r="E27" s="75" t="s">
        <v>327</v>
      </c>
      <c r="F27" s="75" t="s">
        <v>327</v>
      </c>
      <c r="G27" s="75" t="s">
        <v>327</v>
      </c>
      <c r="H27" s="75" t="s">
        <v>327</v>
      </c>
      <c r="I27" s="75" t="s">
        <v>327</v>
      </c>
    </row>
    <row r="28" spans="1:17" s="23" customFormat="1" ht="15" customHeight="1">
      <c r="A28" s="1"/>
      <c r="B28" s="1"/>
      <c r="C28" s="2">
        <v>2020</v>
      </c>
      <c r="D28" s="75" t="s">
        <v>327</v>
      </c>
      <c r="E28" s="75" t="s">
        <v>327</v>
      </c>
      <c r="F28" s="75" t="s">
        <v>327</v>
      </c>
      <c r="G28" s="75" t="s">
        <v>327</v>
      </c>
      <c r="H28" s="75" t="s">
        <v>327</v>
      </c>
      <c r="I28" s="75" t="s">
        <v>327</v>
      </c>
    </row>
    <row r="29" spans="1:17" s="23" customFormat="1" ht="8.15" customHeight="1">
      <c r="A29" s="1"/>
      <c r="B29" s="1"/>
      <c r="C29" s="2"/>
      <c r="D29" s="76"/>
      <c r="E29" s="76"/>
      <c r="F29" s="22"/>
      <c r="H29" s="25"/>
      <c r="I29" s="25"/>
      <c r="J29" s="25"/>
      <c r="K29" s="25"/>
      <c r="L29" s="25"/>
      <c r="M29" s="25"/>
      <c r="N29" s="25"/>
      <c r="O29" s="26"/>
      <c r="P29" s="26"/>
      <c r="Q29" s="26"/>
    </row>
    <row r="30" spans="1:17" s="23" customFormat="1" ht="15" customHeight="1">
      <c r="A30" s="29" t="s">
        <v>303</v>
      </c>
      <c r="B30" s="1"/>
      <c r="C30" s="2">
        <v>2018</v>
      </c>
      <c r="D30" s="77">
        <v>1</v>
      </c>
      <c r="E30" s="76">
        <f>SUM(F30:I30)</f>
        <v>68</v>
      </c>
      <c r="F30" s="121">
        <v>5</v>
      </c>
      <c r="G30" s="121">
        <v>4</v>
      </c>
      <c r="H30" s="121">
        <v>0</v>
      </c>
      <c r="I30" s="121">
        <v>59</v>
      </c>
    </row>
    <row r="31" spans="1:17" s="23" customFormat="1" ht="15" customHeight="1">
      <c r="A31" s="1"/>
      <c r="B31" s="1"/>
      <c r="C31" s="2">
        <v>2019</v>
      </c>
      <c r="D31" s="77">
        <v>1</v>
      </c>
      <c r="E31" s="76">
        <f>SUM(F31:I31)</f>
        <v>116</v>
      </c>
      <c r="F31" s="75">
        <v>1</v>
      </c>
      <c r="G31" s="121">
        <v>7</v>
      </c>
      <c r="H31" s="121">
        <v>0</v>
      </c>
      <c r="I31" s="121">
        <v>108</v>
      </c>
    </row>
    <row r="32" spans="1:17" s="23" customFormat="1" ht="15" customHeight="1">
      <c r="A32" s="1"/>
      <c r="B32" s="1"/>
      <c r="C32" s="2">
        <v>2020</v>
      </c>
      <c r="D32" s="76">
        <v>1</v>
      </c>
      <c r="E32" s="76">
        <f>SUM(F32:I32)</f>
        <v>100</v>
      </c>
      <c r="F32" s="121">
        <v>3</v>
      </c>
      <c r="G32" s="121">
        <v>5</v>
      </c>
      <c r="H32" s="121">
        <v>0</v>
      </c>
      <c r="I32" s="121">
        <v>92</v>
      </c>
    </row>
    <row r="33" spans="1:17" s="23" customFormat="1" ht="8.15" customHeight="1">
      <c r="A33" s="1"/>
      <c r="B33" s="1"/>
      <c r="C33" s="2"/>
      <c r="D33" s="76"/>
      <c r="E33" s="76"/>
      <c r="F33" s="22"/>
      <c r="H33" s="25"/>
      <c r="I33" s="25"/>
      <c r="J33" s="25"/>
      <c r="K33" s="25"/>
      <c r="L33" s="25"/>
      <c r="M33" s="25"/>
      <c r="N33" s="25"/>
      <c r="O33" s="26"/>
      <c r="P33" s="26"/>
      <c r="Q33" s="26"/>
    </row>
    <row r="34" spans="1:17" s="23" customFormat="1" ht="15" customHeight="1">
      <c r="A34" s="29" t="s">
        <v>304</v>
      </c>
      <c r="B34" s="1"/>
      <c r="C34" s="2">
        <v>2018</v>
      </c>
      <c r="D34" s="75" t="s">
        <v>327</v>
      </c>
      <c r="E34" s="75" t="s">
        <v>327</v>
      </c>
      <c r="F34" s="75" t="s">
        <v>327</v>
      </c>
      <c r="G34" s="75" t="s">
        <v>327</v>
      </c>
      <c r="H34" s="75" t="s">
        <v>327</v>
      </c>
      <c r="I34" s="75" t="s">
        <v>327</v>
      </c>
    </row>
    <row r="35" spans="1:17" s="23" customFormat="1" ht="15" customHeight="1">
      <c r="A35" s="1"/>
      <c r="B35" s="1"/>
      <c r="C35" s="2">
        <v>2019</v>
      </c>
      <c r="D35" s="75" t="s">
        <v>327</v>
      </c>
      <c r="E35" s="75" t="s">
        <v>327</v>
      </c>
      <c r="F35" s="75" t="s">
        <v>327</v>
      </c>
      <c r="G35" s="75" t="s">
        <v>327</v>
      </c>
      <c r="H35" s="75" t="s">
        <v>327</v>
      </c>
      <c r="I35" s="75" t="s">
        <v>327</v>
      </c>
    </row>
    <row r="36" spans="1:17" s="23" customFormat="1" ht="15" customHeight="1">
      <c r="A36" s="1"/>
      <c r="B36" s="1"/>
      <c r="C36" s="2">
        <v>2020</v>
      </c>
      <c r="D36" s="75" t="s">
        <v>327</v>
      </c>
      <c r="E36" s="75" t="s">
        <v>327</v>
      </c>
      <c r="F36" s="75" t="s">
        <v>327</v>
      </c>
      <c r="G36" s="75" t="s">
        <v>327</v>
      </c>
      <c r="H36" s="75" t="s">
        <v>327</v>
      </c>
      <c r="I36" s="75" t="s">
        <v>327</v>
      </c>
    </row>
    <row r="37" spans="1:17" s="23" customFormat="1" ht="8.15" customHeight="1">
      <c r="A37" s="1"/>
      <c r="B37" s="1"/>
      <c r="C37" s="2"/>
      <c r="D37" s="75"/>
      <c r="E37" s="75"/>
      <c r="F37" s="22"/>
      <c r="H37" s="25"/>
      <c r="I37" s="25"/>
      <c r="J37" s="25"/>
      <c r="K37" s="25"/>
      <c r="L37" s="25"/>
      <c r="M37" s="25"/>
      <c r="N37" s="25"/>
      <c r="O37" s="26"/>
      <c r="P37" s="26"/>
      <c r="Q37" s="26"/>
    </row>
    <row r="38" spans="1:17" s="23" customFormat="1" ht="15" customHeight="1">
      <c r="A38" s="29" t="s">
        <v>305</v>
      </c>
      <c r="B38" s="1"/>
      <c r="C38" s="2">
        <v>2018</v>
      </c>
      <c r="D38" s="75" t="s">
        <v>327</v>
      </c>
      <c r="E38" s="75" t="s">
        <v>327</v>
      </c>
      <c r="F38" s="75" t="s">
        <v>327</v>
      </c>
      <c r="G38" s="75" t="s">
        <v>327</v>
      </c>
      <c r="H38" s="75" t="s">
        <v>327</v>
      </c>
      <c r="I38" s="75" t="s">
        <v>327</v>
      </c>
    </row>
    <row r="39" spans="1:17" s="23" customFormat="1" ht="15" customHeight="1">
      <c r="A39" s="1"/>
      <c r="B39" s="1"/>
      <c r="C39" s="2">
        <v>2019</v>
      </c>
      <c r="D39" s="75" t="s">
        <v>327</v>
      </c>
      <c r="E39" s="75" t="s">
        <v>327</v>
      </c>
      <c r="F39" s="75" t="s">
        <v>327</v>
      </c>
      <c r="G39" s="75" t="s">
        <v>327</v>
      </c>
      <c r="H39" s="75" t="s">
        <v>327</v>
      </c>
      <c r="I39" s="75" t="s">
        <v>327</v>
      </c>
    </row>
    <row r="40" spans="1:17" s="23" customFormat="1" ht="15" customHeight="1">
      <c r="A40" s="1"/>
      <c r="B40" s="1"/>
      <c r="C40" s="2">
        <v>2020</v>
      </c>
      <c r="D40" s="75" t="s">
        <v>327</v>
      </c>
      <c r="E40" s="75" t="s">
        <v>327</v>
      </c>
      <c r="F40" s="75" t="s">
        <v>327</v>
      </c>
      <c r="G40" s="75" t="s">
        <v>327</v>
      </c>
      <c r="H40" s="75" t="s">
        <v>327</v>
      </c>
      <c r="I40" s="75" t="s">
        <v>327</v>
      </c>
    </row>
    <row r="41" spans="1:17" s="23" customFormat="1" ht="8.15" customHeight="1">
      <c r="A41" s="1"/>
      <c r="B41" s="1"/>
      <c r="C41" s="2"/>
      <c r="D41" s="76"/>
      <c r="E41" s="75"/>
      <c r="F41" s="22"/>
      <c r="H41" s="25"/>
      <c r="I41" s="25"/>
      <c r="J41" s="25"/>
      <c r="K41" s="25"/>
      <c r="L41" s="25"/>
      <c r="M41" s="25"/>
      <c r="N41" s="25"/>
      <c r="O41" s="26"/>
      <c r="P41" s="26"/>
      <c r="Q41" s="26"/>
    </row>
    <row r="42" spans="1:17" s="23" customFormat="1" ht="15" customHeight="1">
      <c r="A42" s="29" t="s">
        <v>306</v>
      </c>
      <c r="B42" s="1"/>
      <c r="C42" s="2">
        <v>2018</v>
      </c>
      <c r="D42" s="75" t="s">
        <v>327</v>
      </c>
      <c r="E42" s="75" t="s">
        <v>327</v>
      </c>
      <c r="F42" s="75" t="s">
        <v>327</v>
      </c>
      <c r="G42" s="75" t="s">
        <v>327</v>
      </c>
      <c r="H42" s="75" t="s">
        <v>327</v>
      </c>
      <c r="I42" s="75" t="s">
        <v>327</v>
      </c>
    </row>
    <row r="43" spans="1:17" s="23" customFormat="1" ht="15" customHeight="1">
      <c r="A43" s="1"/>
      <c r="B43" s="1"/>
      <c r="C43" s="2">
        <v>2019</v>
      </c>
      <c r="D43" s="75" t="s">
        <v>327</v>
      </c>
      <c r="E43" s="75" t="s">
        <v>327</v>
      </c>
      <c r="F43" s="75" t="s">
        <v>327</v>
      </c>
      <c r="G43" s="75" t="s">
        <v>327</v>
      </c>
      <c r="H43" s="75" t="s">
        <v>327</v>
      </c>
      <c r="I43" s="75" t="s">
        <v>327</v>
      </c>
    </row>
    <row r="44" spans="1:17" s="23" customFormat="1" ht="15" customHeight="1">
      <c r="A44" s="1"/>
      <c r="B44" s="1"/>
      <c r="C44" s="2">
        <v>2020</v>
      </c>
      <c r="D44" s="75" t="s">
        <v>327</v>
      </c>
      <c r="E44" s="75" t="s">
        <v>327</v>
      </c>
      <c r="F44" s="75" t="s">
        <v>327</v>
      </c>
      <c r="G44" s="75" t="s">
        <v>327</v>
      </c>
      <c r="H44" s="75" t="s">
        <v>327</v>
      </c>
      <c r="I44" s="75" t="s">
        <v>327</v>
      </c>
    </row>
    <row r="45" spans="1:17" s="23" customFormat="1" ht="8.15" customHeight="1">
      <c r="A45" s="1"/>
      <c r="B45" s="1"/>
      <c r="C45" s="2"/>
      <c r="D45" s="75"/>
      <c r="E45" s="75"/>
      <c r="F45" s="22"/>
      <c r="H45" s="25"/>
      <c r="I45" s="25"/>
      <c r="J45" s="25"/>
      <c r="K45" s="25"/>
      <c r="L45" s="25"/>
      <c r="M45" s="25"/>
      <c r="N45" s="25"/>
      <c r="O45" s="26"/>
      <c r="P45" s="26"/>
      <c r="Q45" s="26"/>
    </row>
    <row r="46" spans="1:17" s="23" customFormat="1" ht="15" customHeight="1">
      <c r="A46" s="29" t="s">
        <v>307</v>
      </c>
      <c r="B46" s="1"/>
      <c r="C46" s="2">
        <v>2018</v>
      </c>
      <c r="D46" s="75" t="s">
        <v>327</v>
      </c>
      <c r="E46" s="75" t="s">
        <v>327</v>
      </c>
      <c r="F46" s="75" t="s">
        <v>327</v>
      </c>
      <c r="G46" s="75" t="s">
        <v>327</v>
      </c>
      <c r="H46" s="75" t="s">
        <v>327</v>
      </c>
      <c r="I46" s="75" t="s">
        <v>327</v>
      </c>
    </row>
    <row r="47" spans="1:17" s="23" customFormat="1" ht="15" customHeight="1">
      <c r="A47" s="1"/>
      <c r="B47" s="1"/>
      <c r="C47" s="2">
        <v>2019</v>
      </c>
      <c r="D47" s="75" t="s">
        <v>327</v>
      </c>
      <c r="E47" s="75" t="s">
        <v>327</v>
      </c>
      <c r="F47" s="75" t="s">
        <v>327</v>
      </c>
      <c r="G47" s="75" t="s">
        <v>327</v>
      </c>
      <c r="H47" s="75" t="s">
        <v>327</v>
      </c>
      <c r="I47" s="75" t="s">
        <v>327</v>
      </c>
    </row>
    <row r="48" spans="1:17" s="23" customFormat="1" ht="15" customHeight="1">
      <c r="A48" s="1"/>
      <c r="B48" s="1"/>
      <c r="C48" s="2">
        <v>2020</v>
      </c>
      <c r="D48" s="75" t="s">
        <v>327</v>
      </c>
      <c r="E48" s="75" t="s">
        <v>327</v>
      </c>
      <c r="F48" s="75" t="s">
        <v>327</v>
      </c>
      <c r="G48" s="75" t="s">
        <v>327</v>
      </c>
      <c r="H48" s="75" t="s">
        <v>327</v>
      </c>
      <c r="I48" s="75" t="s">
        <v>327</v>
      </c>
    </row>
    <row r="49" spans="1:17" s="23" customFormat="1" ht="8.15" customHeight="1">
      <c r="A49" s="1"/>
      <c r="B49" s="1"/>
      <c r="C49" s="2"/>
      <c r="D49" s="76"/>
      <c r="E49" s="75"/>
      <c r="F49" s="22"/>
      <c r="H49" s="25"/>
      <c r="I49" s="25"/>
      <c r="J49" s="25"/>
      <c r="K49" s="25"/>
      <c r="L49" s="25"/>
      <c r="M49" s="25"/>
      <c r="N49" s="25"/>
      <c r="O49" s="26"/>
      <c r="P49" s="26"/>
      <c r="Q49" s="26"/>
    </row>
    <row r="50" spans="1:17" s="23" customFormat="1" ht="15" customHeight="1">
      <c r="A50" s="29" t="s">
        <v>368</v>
      </c>
      <c r="B50" s="1"/>
      <c r="C50" s="2">
        <v>2018</v>
      </c>
      <c r="D50" s="77">
        <v>1</v>
      </c>
      <c r="E50" s="75">
        <f>SUM(F50:I50)</f>
        <v>44</v>
      </c>
      <c r="F50" s="117">
        <v>1</v>
      </c>
      <c r="G50" s="121">
        <v>0</v>
      </c>
      <c r="H50" s="121">
        <v>0</v>
      </c>
      <c r="I50" s="121">
        <v>43</v>
      </c>
    </row>
    <row r="51" spans="1:17" s="23" customFormat="1" ht="15" customHeight="1">
      <c r="A51" s="1"/>
      <c r="B51" s="1"/>
      <c r="C51" s="2">
        <v>2019</v>
      </c>
      <c r="D51" s="77">
        <v>1</v>
      </c>
      <c r="E51" s="75">
        <f>SUM(F51:I51)</f>
        <v>74</v>
      </c>
      <c r="F51" s="75">
        <v>0</v>
      </c>
      <c r="G51" s="121">
        <v>3</v>
      </c>
      <c r="H51" s="121">
        <v>0</v>
      </c>
      <c r="I51" s="121">
        <v>71</v>
      </c>
    </row>
    <row r="52" spans="1:17" s="23" customFormat="1" ht="15" customHeight="1">
      <c r="A52" s="1"/>
      <c r="B52" s="1"/>
      <c r="C52" s="2">
        <v>2020</v>
      </c>
      <c r="D52" s="75">
        <v>1</v>
      </c>
      <c r="E52" s="75">
        <f>SUM(F52:I52)</f>
        <v>51</v>
      </c>
      <c r="F52" s="121">
        <v>0</v>
      </c>
      <c r="G52" s="121">
        <v>2</v>
      </c>
      <c r="H52" s="121">
        <v>0</v>
      </c>
      <c r="I52" s="121">
        <v>49</v>
      </c>
    </row>
    <row r="53" spans="1:17" s="23" customFormat="1" ht="8.15" customHeight="1">
      <c r="A53" s="1"/>
      <c r="B53" s="1"/>
      <c r="C53" s="2"/>
      <c r="D53" s="76"/>
      <c r="E53" s="75"/>
      <c r="F53" s="22"/>
      <c r="H53" s="25"/>
      <c r="I53" s="25"/>
      <c r="J53" s="25"/>
      <c r="K53" s="25"/>
      <c r="L53" s="25"/>
      <c r="M53" s="25"/>
      <c r="N53" s="25"/>
      <c r="O53" s="26"/>
      <c r="P53" s="26"/>
      <c r="Q53" s="26"/>
    </row>
    <row r="54" spans="1:17" s="23" customFormat="1" ht="15" customHeight="1">
      <c r="A54" s="29" t="s">
        <v>309</v>
      </c>
      <c r="B54" s="1"/>
      <c r="C54" s="2">
        <v>2018</v>
      </c>
      <c r="D54" s="75" t="s">
        <v>327</v>
      </c>
      <c r="E54" s="75" t="s">
        <v>327</v>
      </c>
      <c r="F54" s="75" t="s">
        <v>327</v>
      </c>
      <c r="G54" s="75" t="s">
        <v>327</v>
      </c>
      <c r="H54" s="75" t="s">
        <v>327</v>
      </c>
      <c r="I54" s="75" t="s">
        <v>327</v>
      </c>
    </row>
    <row r="55" spans="1:17" s="23" customFormat="1" ht="15" customHeight="1">
      <c r="A55" s="1"/>
      <c r="B55" s="1"/>
      <c r="C55" s="2">
        <v>2019</v>
      </c>
      <c r="D55" s="75" t="s">
        <v>327</v>
      </c>
      <c r="E55" s="75" t="s">
        <v>327</v>
      </c>
      <c r="F55" s="75" t="s">
        <v>327</v>
      </c>
      <c r="G55" s="75" t="s">
        <v>327</v>
      </c>
      <c r="H55" s="75" t="s">
        <v>327</v>
      </c>
      <c r="I55" s="75" t="s">
        <v>327</v>
      </c>
    </row>
    <row r="56" spans="1:17" s="23" customFormat="1" ht="15" customHeight="1">
      <c r="A56" s="1"/>
      <c r="B56" s="1"/>
      <c r="C56" s="2">
        <v>2020</v>
      </c>
      <c r="D56" s="75" t="s">
        <v>327</v>
      </c>
      <c r="E56" s="75" t="s">
        <v>327</v>
      </c>
      <c r="F56" s="75" t="s">
        <v>327</v>
      </c>
      <c r="G56" s="75" t="s">
        <v>327</v>
      </c>
      <c r="H56" s="75" t="s">
        <v>327</v>
      </c>
      <c r="I56" s="75" t="s">
        <v>327</v>
      </c>
    </row>
    <row r="57" spans="1:17" s="23" customFormat="1" ht="8.15" customHeight="1">
      <c r="A57" s="1"/>
      <c r="C57" s="2"/>
      <c r="D57" s="75"/>
      <c r="E57" s="77"/>
    </row>
    <row r="58" spans="1:17" s="23" customFormat="1" ht="16.5" customHeight="1">
      <c r="A58" s="29" t="s">
        <v>310</v>
      </c>
      <c r="C58" s="2">
        <v>2018</v>
      </c>
      <c r="D58" s="75" t="s">
        <v>327</v>
      </c>
      <c r="E58" s="75" t="s">
        <v>327</v>
      </c>
      <c r="F58" s="75" t="s">
        <v>327</v>
      </c>
      <c r="G58" s="75" t="s">
        <v>327</v>
      </c>
      <c r="H58" s="75" t="s">
        <v>327</v>
      </c>
      <c r="I58" s="75" t="s">
        <v>327</v>
      </c>
    </row>
    <row r="59" spans="1:17" s="23" customFormat="1" ht="15" customHeight="1">
      <c r="A59" s="1"/>
      <c r="C59" s="2">
        <v>2019</v>
      </c>
      <c r="D59" s="75" t="s">
        <v>327</v>
      </c>
      <c r="E59" s="75" t="s">
        <v>327</v>
      </c>
      <c r="F59" s="75" t="s">
        <v>327</v>
      </c>
      <c r="G59" s="75" t="s">
        <v>327</v>
      </c>
      <c r="H59" s="75" t="s">
        <v>327</v>
      </c>
      <c r="I59" s="75" t="s">
        <v>327</v>
      </c>
    </row>
    <row r="60" spans="1:17" s="23" customFormat="1" ht="15" customHeight="1">
      <c r="A60" s="1"/>
      <c r="B60" s="38"/>
      <c r="C60" s="2">
        <v>2020</v>
      </c>
      <c r="D60" s="75" t="s">
        <v>327</v>
      </c>
      <c r="E60" s="75" t="s">
        <v>327</v>
      </c>
      <c r="F60" s="75" t="s">
        <v>327</v>
      </c>
      <c r="G60" s="75" t="s">
        <v>327</v>
      </c>
      <c r="H60" s="75" t="s">
        <v>327</v>
      </c>
      <c r="I60" s="75" t="s">
        <v>327</v>
      </c>
    </row>
    <row r="61" spans="1:17" s="23" customFormat="1" ht="8.15" customHeight="1">
      <c r="A61" s="1"/>
      <c r="B61" s="39"/>
      <c r="C61" s="2"/>
      <c r="D61" s="76"/>
      <c r="E61" s="77"/>
    </row>
    <row r="62" spans="1:17" s="23" customFormat="1" ht="15" customHeight="1">
      <c r="A62" s="29" t="s">
        <v>311</v>
      </c>
      <c r="B62" s="39"/>
      <c r="C62" s="2">
        <v>2018</v>
      </c>
      <c r="D62" s="75" t="s">
        <v>327</v>
      </c>
      <c r="E62" s="75" t="s">
        <v>327</v>
      </c>
      <c r="F62" s="75" t="s">
        <v>327</v>
      </c>
      <c r="G62" s="75" t="s">
        <v>327</v>
      </c>
      <c r="H62" s="75" t="s">
        <v>327</v>
      </c>
      <c r="I62" s="75" t="s">
        <v>327</v>
      </c>
    </row>
    <row r="63" spans="1:17" s="23" customFormat="1" ht="15" customHeight="1">
      <c r="A63" s="1"/>
      <c r="C63" s="2">
        <v>2019</v>
      </c>
      <c r="D63" s="75" t="s">
        <v>327</v>
      </c>
      <c r="E63" s="75" t="s">
        <v>327</v>
      </c>
      <c r="F63" s="75" t="s">
        <v>327</v>
      </c>
      <c r="G63" s="75" t="s">
        <v>327</v>
      </c>
      <c r="H63" s="75" t="s">
        <v>327</v>
      </c>
      <c r="I63" s="75" t="s">
        <v>327</v>
      </c>
    </row>
    <row r="64" spans="1:17" s="23" customFormat="1" ht="15" customHeight="1">
      <c r="A64" s="1"/>
      <c r="C64" s="2">
        <v>2020</v>
      </c>
      <c r="D64" s="75" t="s">
        <v>327</v>
      </c>
      <c r="E64" s="75" t="s">
        <v>327</v>
      </c>
      <c r="F64" s="75" t="s">
        <v>327</v>
      </c>
      <c r="G64" s="75" t="s">
        <v>327</v>
      </c>
      <c r="H64" s="75" t="s">
        <v>327</v>
      </c>
      <c r="I64" s="75" t="s">
        <v>327</v>
      </c>
    </row>
    <row r="65" spans="1:10" s="29" customFormat="1" ht="8.15" customHeight="1">
      <c r="A65" s="467"/>
      <c r="B65" s="467"/>
      <c r="C65" s="467"/>
      <c r="D65" s="468"/>
      <c r="E65" s="468"/>
      <c r="F65" s="468"/>
      <c r="G65" s="468"/>
      <c r="H65" s="468"/>
      <c r="I65" s="468"/>
    </row>
    <row r="66" spans="1:10" ht="15" customHeight="1">
      <c r="C66" s="41"/>
      <c r="D66" s="50"/>
      <c r="E66" s="25"/>
      <c r="J66" s="24" t="s">
        <v>11</v>
      </c>
    </row>
    <row r="67" spans="1:10" ht="15" customHeight="1">
      <c r="C67" s="41"/>
      <c r="D67" s="50"/>
      <c r="E67" s="25"/>
      <c r="J67" s="51" t="s">
        <v>294</v>
      </c>
    </row>
    <row r="68" spans="1:10" ht="8.15" customHeight="1">
      <c r="C68" s="41"/>
      <c r="D68" s="50"/>
      <c r="E68" s="25"/>
    </row>
    <row r="69" spans="1:10" ht="15" customHeight="1">
      <c r="A69" s="29" t="s">
        <v>369</v>
      </c>
      <c r="D69" s="50"/>
      <c r="E69" s="25"/>
    </row>
    <row r="70" spans="1:10" ht="15" customHeight="1">
      <c r="A70" s="84" t="s">
        <v>370</v>
      </c>
      <c r="C70" s="2"/>
      <c r="D70" s="39"/>
      <c r="E70" s="39"/>
      <c r="F70" s="1"/>
    </row>
    <row r="71" spans="1:10" ht="15" customHeight="1">
      <c r="A71" s="142" t="s">
        <v>365</v>
      </c>
      <c r="C71" s="2"/>
      <c r="D71" s="1"/>
      <c r="E71" s="1"/>
      <c r="F71" s="1"/>
    </row>
    <row r="72" spans="1:10" ht="15" customHeight="1">
      <c r="A72" s="84" t="s">
        <v>364</v>
      </c>
      <c r="C72" s="2"/>
      <c r="D72" s="1"/>
      <c r="E72" s="1"/>
      <c r="F72" s="1"/>
    </row>
    <row r="73" spans="1:10" ht="15" customHeight="1">
      <c r="A73" s="85" t="s">
        <v>343</v>
      </c>
      <c r="C73" s="2"/>
      <c r="D73" s="1"/>
      <c r="E73" s="1"/>
      <c r="F73" s="1"/>
    </row>
    <row r="74" spans="1:10" ht="15" customHeight="1">
      <c r="C74" s="2"/>
      <c r="D74" s="1"/>
      <c r="E74" s="1"/>
      <c r="F74" s="1"/>
    </row>
    <row r="75" spans="1:10" ht="15" customHeight="1">
      <c r="C75" s="2"/>
      <c r="D75" s="1"/>
      <c r="E75" s="1"/>
      <c r="F75" s="1"/>
    </row>
    <row r="76" spans="1:10" ht="15" customHeight="1">
      <c r="C76" s="2"/>
      <c r="D76" s="1"/>
      <c r="E76" s="1"/>
      <c r="F76" s="1"/>
    </row>
    <row r="77" spans="1:10" ht="15" customHeight="1">
      <c r="C77" s="2"/>
      <c r="D77" s="1"/>
      <c r="E77" s="1"/>
      <c r="F77" s="1"/>
    </row>
    <row r="78" spans="1:10" ht="15" customHeight="1">
      <c r="C78" s="2"/>
      <c r="D78" s="1"/>
      <c r="E78" s="1"/>
      <c r="F78" s="1"/>
    </row>
    <row r="79" spans="1:10" ht="15" customHeight="1">
      <c r="C79" s="2"/>
      <c r="D79" s="1"/>
      <c r="E79" s="1"/>
      <c r="F79" s="1"/>
    </row>
    <row r="80" spans="1:10" ht="15" customHeight="1">
      <c r="C80" s="2"/>
      <c r="D80" s="1"/>
      <c r="E80" s="1"/>
      <c r="F80" s="1"/>
    </row>
    <row r="81" spans="3:6" ht="15" customHeight="1">
      <c r="C81" s="2"/>
      <c r="D81" s="1"/>
      <c r="E81" s="1"/>
      <c r="F81" s="1"/>
    </row>
    <row r="82" spans="3:6" ht="15" customHeight="1">
      <c r="C82" s="2"/>
      <c r="D82" s="1"/>
      <c r="E82" s="1"/>
      <c r="F82" s="1"/>
    </row>
    <row r="83" spans="3:6" ht="15" customHeight="1">
      <c r="C83" s="2"/>
      <c r="D83" s="1"/>
      <c r="E83" s="1"/>
      <c r="F83" s="1"/>
    </row>
    <row r="84" spans="3:6" ht="15" customHeight="1">
      <c r="C84" s="2"/>
      <c r="D84" s="1"/>
      <c r="E84" s="1"/>
      <c r="F84" s="1"/>
    </row>
    <row r="85" spans="3:6" ht="15" customHeight="1">
      <c r="C85" s="2"/>
      <c r="D85" s="1"/>
      <c r="E85" s="1"/>
      <c r="F85" s="1"/>
    </row>
    <row r="86" spans="3:6" ht="15" customHeight="1">
      <c r="C86" s="2"/>
      <c r="D86" s="1"/>
      <c r="E86" s="1"/>
      <c r="F86" s="1"/>
    </row>
  </sheetData>
  <mergeCells count="4">
    <mergeCell ref="F6:J6"/>
    <mergeCell ref="F7:J7"/>
    <mergeCell ref="F8:J8"/>
    <mergeCell ref="F9:J9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0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86"/>
  <sheetViews>
    <sheetView view="pageBreakPreview" zoomScale="70" zoomScaleNormal="100" zoomScaleSheetLayoutView="70" workbookViewId="0">
      <selection activeCell="Q13" sqref="Q13"/>
    </sheetView>
  </sheetViews>
  <sheetFormatPr defaultColWidth="9.1796875" defaultRowHeight="15" customHeight="1"/>
  <cols>
    <col min="1" max="1" width="12.7265625" style="123" customWidth="1"/>
    <col min="2" max="2" width="20" style="123" customWidth="1"/>
    <col min="3" max="3" width="14.54296875" style="53" customWidth="1"/>
    <col min="4" max="4" width="20.81640625" style="4" customWidth="1"/>
    <col min="5" max="5" width="13.90625" style="54" customWidth="1"/>
    <col min="6" max="9" width="11.7265625" style="52" customWidth="1"/>
    <col min="10" max="10" width="4.1796875" style="52" customWidth="1"/>
    <col min="11" max="16384" width="9.1796875" style="52"/>
  </cols>
  <sheetData>
    <row r="1" spans="1:16375" ht="8.15" customHeight="1">
      <c r="D1" s="53"/>
      <c r="E1" s="4"/>
    </row>
    <row r="2" spans="1:16375" ht="18" customHeight="1">
      <c r="A2" s="503" t="s">
        <v>424</v>
      </c>
      <c r="B2" s="5"/>
      <c r="D2" s="53"/>
      <c r="E2" s="53"/>
      <c r="F2" s="4"/>
      <c r="G2" s="4"/>
      <c r="H2" s="4"/>
      <c r="I2" s="4"/>
      <c r="J2" s="5"/>
    </row>
    <row r="3" spans="1:16375" ht="16.5" customHeight="1">
      <c r="A3" s="504" t="s">
        <v>425</v>
      </c>
      <c r="B3" s="8"/>
      <c r="D3" s="53"/>
      <c r="E3" s="53"/>
      <c r="F3" s="4"/>
      <c r="G3" s="4"/>
      <c r="H3" s="4"/>
      <c r="I3" s="4"/>
      <c r="J3" s="90"/>
    </row>
    <row r="4" spans="1:16375" ht="16" thickBot="1">
      <c r="A4" s="135"/>
      <c r="B4" s="135"/>
      <c r="C4" s="136"/>
      <c r="D4" s="136"/>
      <c r="E4" s="137"/>
      <c r="F4" s="134"/>
      <c r="G4" s="134"/>
      <c r="H4" s="134"/>
      <c r="I4" s="134"/>
      <c r="J4" s="134"/>
    </row>
    <row r="5" spans="1:16375" s="130" customFormat="1" ht="8.15" customHeight="1">
      <c r="A5" s="417"/>
      <c r="B5" s="417"/>
      <c r="C5" s="320"/>
      <c r="D5" s="320"/>
      <c r="E5" s="320"/>
      <c r="F5" s="324"/>
      <c r="G5" s="324"/>
      <c r="H5" s="324"/>
      <c r="I5" s="324"/>
      <c r="J5" s="319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</row>
    <row r="6" spans="1:16375" s="130" customFormat="1" ht="15" customHeight="1">
      <c r="A6" s="322" t="s">
        <v>8</v>
      </c>
      <c r="B6" s="322"/>
      <c r="C6" s="323" t="s">
        <v>3</v>
      </c>
      <c r="D6" s="324" t="s">
        <v>334</v>
      </c>
      <c r="E6" s="324"/>
      <c r="F6" s="529" t="s">
        <v>12</v>
      </c>
      <c r="G6" s="529"/>
      <c r="H6" s="529"/>
      <c r="I6" s="529"/>
      <c r="J6" s="529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</row>
    <row r="7" spans="1:16375" s="131" customFormat="1" ht="15" customHeight="1">
      <c r="A7" s="325" t="s">
        <v>4</v>
      </c>
      <c r="B7" s="364"/>
      <c r="C7" s="320" t="s">
        <v>5</v>
      </c>
      <c r="D7" s="324" t="s">
        <v>335</v>
      </c>
      <c r="E7" s="321"/>
      <c r="F7" s="526" t="s">
        <v>359</v>
      </c>
      <c r="G7" s="526"/>
      <c r="H7" s="526"/>
      <c r="I7" s="526"/>
      <c r="J7" s="526"/>
    </row>
    <row r="8" spans="1:16375" s="131" customFormat="1" ht="15" customHeight="1">
      <c r="A8" s="325"/>
      <c r="B8" s="364"/>
      <c r="C8" s="320"/>
      <c r="D8" s="321" t="s">
        <v>336</v>
      </c>
      <c r="E8" s="321"/>
      <c r="F8" s="529" t="s">
        <v>16</v>
      </c>
      <c r="G8" s="529"/>
      <c r="H8" s="529"/>
      <c r="I8" s="529"/>
      <c r="J8" s="529"/>
    </row>
    <row r="9" spans="1:16375" s="131" customFormat="1" ht="15" customHeight="1">
      <c r="A9" s="325"/>
      <c r="B9" s="364"/>
      <c r="C9" s="320"/>
      <c r="D9" s="321" t="s">
        <v>358</v>
      </c>
      <c r="E9" s="321"/>
      <c r="F9" s="526" t="s">
        <v>19</v>
      </c>
      <c r="G9" s="526"/>
      <c r="H9" s="526"/>
      <c r="I9" s="526"/>
      <c r="J9" s="526"/>
    </row>
    <row r="10" spans="1:16375" s="131" customFormat="1" ht="15" customHeight="1">
      <c r="A10" s="325"/>
      <c r="B10" s="364"/>
      <c r="C10" s="320"/>
      <c r="D10" s="321"/>
      <c r="E10" s="324" t="s">
        <v>16</v>
      </c>
      <c r="F10" s="324" t="s">
        <v>337</v>
      </c>
      <c r="G10" s="324" t="s">
        <v>215</v>
      </c>
      <c r="H10" s="324" t="s">
        <v>216</v>
      </c>
      <c r="I10" s="324" t="s">
        <v>208</v>
      </c>
      <c r="J10" s="364"/>
    </row>
    <row r="11" spans="1:16375" s="131" customFormat="1" ht="15" customHeight="1">
      <c r="A11" s="325"/>
      <c r="B11" s="364"/>
      <c r="C11" s="320"/>
      <c r="D11" s="321"/>
      <c r="E11" s="321" t="s">
        <v>19</v>
      </c>
      <c r="F11" s="321" t="s">
        <v>338</v>
      </c>
      <c r="G11" s="321" t="s">
        <v>160</v>
      </c>
      <c r="H11" s="321" t="s">
        <v>218</v>
      </c>
      <c r="I11" s="321" t="s">
        <v>82</v>
      </c>
      <c r="J11" s="364"/>
    </row>
    <row r="12" spans="1:16375" s="132" customFormat="1" ht="8.15" customHeight="1" thickBot="1">
      <c r="A12" s="421"/>
      <c r="B12" s="421"/>
      <c r="C12" s="422"/>
      <c r="D12" s="422"/>
      <c r="E12" s="422"/>
      <c r="F12" s="423"/>
      <c r="G12" s="423"/>
      <c r="H12" s="423"/>
      <c r="I12" s="423"/>
      <c r="J12" s="421"/>
    </row>
    <row r="13" spans="1:16375" s="23" customFormat="1" ht="8.15" customHeight="1">
      <c r="A13" s="42"/>
      <c r="B13" s="1"/>
      <c r="C13" s="2"/>
      <c r="D13" s="75"/>
      <c r="E13" s="76"/>
      <c r="F13" s="22"/>
      <c r="H13" s="25"/>
      <c r="I13" s="25"/>
      <c r="J13" s="25"/>
      <c r="K13" s="25"/>
      <c r="L13" s="25"/>
      <c r="M13" s="25"/>
      <c r="N13" s="25"/>
      <c r="O13" s="26"/>
      <c r="P13" s="26"/>
      <c r="Q13" s="26"/>
    </row>
    <row r="14" spans="1:16375" s="23" customFormat="1" ht="15" customHeight="1">
      <c r="A14" s="29" t="s">
        <v>313</v>
      </c>
      <c r="B14" s="1"/>
      <c r="C14" s="2">
        <v>2018</v>
      </c>
      <c r="D14" s="76" t="s">
        <v>327</v>
      </c>
      <c r="E14" s="76" t="s">
        <v>327</v>
      </c>
      <c r="F14" s="76" t="s">
        <v>327</v>
      </c>
      <c r="G14" s="76" t="s">
        <v>327</v>
      </c>
      <c r="H14" s="76" t="s">
        <v>327</v>
      </c>
      <c r="I14" s="76" t="s">
        <v>327</v>
      </c>
      <c r="J14" s="25"/>
      <c r="K14" s="25"/>
      <c r="L14" s="25"/>
      <c r="M14" s="25"/>
      <c r="N14" s="25"/>
      <c r="O14" s="26"/>
      <c r="P14" s="26"/>
      <c r="Q14" s="26"/>
    </row>
    <row r="15" spans="1:16375" s="23" customFormat="1" ht="15" customHeight="1">
      <c r="A15" s="42"/>
      <c r="B15" s="1"/>
      <c r="C15" s="2">
        <v>2019</v>
      </c>
      <c r="D15" s="76" t="s">
        <v>327</v>
      </c>
      <c r="E15" s="76" t="s">
        <v>327</v>
      </c>
      <c r="F15" s="76" t="s">
        <v>327</v>
      </c>
      <c r="G15" s="76" t="s">
        <v>327</v>
      </c>
      <c r="H15" s="76" t="s">
        <v>327</v>
      </c>
      <c r="I15" s="76" t="s">
        <v>327</v>
      </c>
      <c r="J15" s="25"/>
      <c r="K15" s="25"/>
      <c r="L15" s="25"/>
      <c r="M15" s="25"/>
      <c r="N15" s="25"/>
      <c r="O15" s="26"/>
      <c r="P15" s="26"/>
      <c r="Q15" s="26"/>
    </row>
    <row r="16" spans="1:16375" s="23" customFormat="1" ht="15" customHeight="1">
      <c r="A16" s="42"/>
      <c r="B16" s="1"/>
      <c r="C16" s="2">
        <v>2020</v>
      </c>
      <c r="D16" s="76" t="s">
        <v>327</v>
      </c>
      <c r="E16" s="76" t="s">
        <v>327</v>
      </c>
      <c r="F16" s="76" t="s">
        <v>327</v>
      </c>
      <c r="G16" s="76" t="s">
        <v>327</v>
      </c>
      <c r="H16" s="76" t="s">
        <v>327</v>
      </c>
      <c r="I16" s="76" t="s">
        <v>327</v>
      </c>
      <c r="J16" s="25"/>
      <c r="K16" s="25"/>
      <c r="L16" s="25"/>
      <c r="M16" s="25"/>
      <c r="N16" s="25"/>
      <c r="O16" s="26"/>
      <c r="P16" s="26"/>
      <c r="Q16" s="26"/>
    </row>
    <row r="17" spans="1:17" s="23" customFormat="1" ht="8.15" customHeight="1">
      <c r="A17" s="42"/>
      <c r="B17" s="1"/>
      <c r="C17" s="2"/>
      <c r="D17" s="76"/>
      <c r="E17" s="76"/>
      <c r="F17" s="22"/>
      <c r="H17" s="25"/>
      <c r="I17" s="25"/>
      <c r="J17" s="25"/>
      <c r="K17" s="25"/>
      <c r="L17" s="25"/>
      <c r="M17" s="25"/>
      <c r="N17" s="25"/>
      <c r="O17" s="26"/>
      <c r="P17" s="26"/>
      <c r="Q17" s="26"/>
    </row>
    <row r="18" spans="1:17" s="23" customFormat="1" ht="15" customHeight="1">
      <c r="A18" s="42" t="s">
        <v>314</v>
      </c>
      <c r="B18" s="1"/>
      <c r="C18" s="2">
        <v>2018</v>
      </c>
      <c r="D18" s="76" t="s">
        <v>327</v>
      </c>
      <c r="E18" s="76" t="s">
        <v>327</v>
      </c>
      <c r="F18" s="76" t="s">
        <v>327</v>
      </c>
      <c r="G18" s="76" t="s">
        <v>327</v>
      </c>
      <c r="H18" s="76" t="s">
        <v>327</v>
      </c>
      <c r="I18" s="76" t="s">
        <v>327</v>
      </c>
      <c r="J18" s="25"/>
      <c r="K18" s="25"/>
      <c r="L18" s="25"/>
      <c r="M18" s="25"/>
      <c r="N18" s="25"/>
      <c r="O18" s="26"/>
      <c r="P18" s="26"/>
      <c r="Q18" s="26"/>
    </row>
    <row r="19" spans="1:17" s="23" customFormat="1" ht="15" customHeight="1">
      <c r="A19" s="42"/>
      <c r="B19" s="1"/>
      <c r="C19" s="2">
        <v>2019</v>
      </c>
      <c r="D19" s="76" t="s">
        <v>327</v>
      </c>
      <c r="E19" s="76" t="s">
        <v>327</v>
      </c>
      <c r="F19" s="76" t="s">
        <v>327</v>
      </c>
      <c r="G19" s="76" t="s">
        <v>327</v>
      </c>
      <c r="H19" s="76" t="s">
        <v>327</v>
      </c>
      <c r="I19" s="76" t="s">
        <v>327</v>
      </c>
      <c r="J19" s="25"/>
      <c r="K19" s="25"/>
      <c r="L19" s="25"/>
      <c r="M19" s="25"/>
      <c r="N19" s="25"/>
      <c r="O19" s="26"/>
      <c r="P19" s="26"/>
      <c r="Q19" s="26"/>
    </row>
    <row r="20" spans="1:17" s="23" customFormat="1" ht="15" customHeight="1">
      <c r="A20" s="42"/>
      <c r="B20" s="1"/>
      <c r="C20" s="2">
        <v>2020</v>
      </c>
      <c r="D20" s="76" t="s">
        <v>327</v>
      </c>
      <c r="E20" s="76" t="s">
        <v>327</v>
      </c>
      <c r="F20" s="76" t="s">
        <v>327</v>
      </c>
      <c r="G20" s="76" t="s">
        <v>327</v>
      </c>
      <c r="H20" s="76" t="s">
        <v>327</v>
      </c>
      <c r="I20" s="76" t="s">
        <v>327</v>
      </c>
      <c r="J20" s="25"/>
      <c r="K20" s="25"/>
      <c r="L20" s="25"/>
      <c r="M20" s="25"/>
      <c r="N20" s="25"/>
      <c r="O20" s="26"/>
      <c r="P20" s="26"/>
      <c r="Q20" s="26"/>
    </row>
    <row r="21" spans="1:17" s="23" customFormat="1" ht="8.15" customHeight="1">
      <c r="A21" s="42"/>
      <c r="B21" s="1"/>
      <c r="C21" s="2"/>
      <c r="D21" s="75"/>
      <c r="E21" s="76"/>
      <c r="F21" s="22"/>
      <c r="H21" s="25"/>
      <c r="I21" s="25"/>
      <c r="J21" s="25"/>
      <c r="K21" s="25"/>
      <c r="L21" s="25"/>
      <c r="M21" s="25"/>
      <c r="N21" s="25"/>
      <c r="O21" s="26"/>
      <c r="P21" s="26"/>
      <c r="Q21" s="26"/>
    </row>
    <row r="22" spans="1:17" s="23" customFormat="1" ht="15" customHeight="1">
      <c r="A22" s="42" t="s">
        <v>315</v>
      </c>
      <c r="B22" s="1"/>
      <c r="C22" s="2">
        <v>2018</v>
      </c>
      <c r="D22" s="75">
        <v>1</v>
      </c>
      <c r="E22" s="76">
        <f>SUM(F22:I22)</f>
        <v>31</v>
      </c>
      <c r="F22" s="121">
        <v>3</v>
      </c>
      <c r="G22" s="121">
        <v>0</v>
      </c>
      <c r="H22" s="121">
        <v>0</v>
      </c>
      <c r="I22" s="121">
        <v>28</v>
      </c>
      <c r="J22" s="25"/>
      <c r="K22" s="25"/>
      <c r="L22" s="25"/>
      <c r="M22" s="25"/>
      <c r="N22" s="25"/>
      <c r="O22" s="26"/>
      <c r="P22" s="26"/>
      <c r="Q22" s="26"/>
    </row>
    <row r="23" spans="1:17" s="23" customFormat="1" ht="15" customHeight="1">
      <c r="A23" s="42"/>
      <c r="B23" s="1"/>
      <c r="C23" s="2">
        <v>2019</v>
      </c>
      <c r="D23" s="75">
        <v>1</v>
      </c>
      <c r="E23" s="76">
        <f>SUM(F23:I23)</f>
        <v>51</v>
      </c>
      <c r="F23" s="117">
        <v>0</v>
      </c>
      <c r="G23" s="121">
        <v>1</v>
      </c>
      <c r="H23" s="76">
        <v>0</v>
      </c>
      <c r="I23" s="76">
        <v>50</v>
      </c>
    </row>
    <row r="24" spans="1:17" s="23" customFormat="1" ht="15" customHeight="1">
      <c r="A24" s="42"/>
      <c r="B24" s="1"/>
      <c r="C24" s="2">
        <v>2020</v>
      </c>
      <c r="D24" s="75">
        <v>1</v>
      </c>
      <c r="E24" s="76">
        <f>SUM(F24:I24)</f>
        <v>28</v>
      </c>
      <c r="F24" s="121">
        <v>1</v>
      </c>
      <c r="G24" s="121">
        <v>1</v>
      </c>
      <c r="H24" s="121">
        <v>0</v>
      </c>
      <c r="I24" s="121">
        <v>26</v>
      </c>
    </row>
    <row r="25" spans="1:17" s="23" customFormat="1" ht="8.15" customHeight="1">
      <c r="A25" s="78"/>
      <c r="B25" s="1"/>
      <c r="C25" s="2"/>
      <c r="D25" s="76"/>
      <c r="E25" s="75"/>
      <c r="F25" s="26"/>
      <c r="J25" s="25"/>
      <c r="K25" s="25"/>
      <c r="L25" s="25"/>
      <c r="M25" s="25"/>
      <c r="N25" s="25"/>
      <c r="O25" s="26"/>
      <c r="P25" s="26"/>
      <c r="Q25" s="26"/>
    </row>
    <row r="26" spans="1:17" s="23" customFormat="1" ht="15" customHeight="1">
      <c r="A26" s="29" t="s">
        <v>316</v>
      </c>
      <c r="B26" s="1"/>
      <c r="C26" s="2">
        <v>2018</v>
      </c>
      <c r="D26" s="76" t="s">
        <v>327</v>
      </c>
      <c r="E26" s="76" t="s">
        <v>327</v>
      </c>
      <c r="F26" s="76" t="s">
        <v>327</v>
      </c>
      <c r="G26" s="76" t="s">
        <v>327</v>
      </c>
      <c r="H26" s="76" t="s">
        <v>327</v>
      </c>
      <c r="I26" s="76" t="s">
        <v>327</v>
      </c>
    </row>
    <row r="27" spans="1:17" s="23" customFormat="1" ht="15" customHeight="1">
      <c r="A27" s="1"/>
      <c r="B27" s="1"/>
      <c r="C27" s="2">
        <v>2019</v>
      </c>
      <c r="D27" s="76" t="s">
        <v>327</v>
      </c>
      <c r="E27" s="76" t="s">
        <v>327</v>
      </c>
      <c r="F27" s="76" t="s">
        <v>327</v>
      </c>
      <c r="G27" s="76" t="s">
        <v>327</v>
      </c>
      <c r="H27" s="76" t="s">
        <v>327</v>
      </c>
      <c r="I27" s="76" t="s">
        <v>327</v>
      </c>
    </row>
    <row r="28" spans="1:17" s="23" customFormat="1" ht="15" customHeight="1">
      <c r="A28" s="1"/>
      <c r="B28" s="1"/>
      <c r="C28" s="2">
        <v>2020</v>
      </c>
      <c r="D28" s="76" t="s">
        <v>327</v>
      </c>
      <c r="E28" s="76" t="s">
        <v>327</v>
      </c>
      <c r="F28" s="76" t="s">
        <v>327</v>
      </c>
      <c r="G28" s="76" t="s">
        <v>327</v>
      </c>
      <c r="H28" s="76" t="s">
        <v>327</v>
      </c>
      <c r="I28" s="76" t="s">
        <v>327</v>
      </c>
    </row>
    <row r="29" spans="1:17" s="23" customFormat="1" ht="8.15" customHeight="1">
      <c r="A29" s="1"/>
      <c r="B29" s="1"/>
      <c r="C29" s="2"/>
      <c r="D29" s="76"/>
      <c r="E29" s="75"/>
      <c r="F29" s="26"/>
      <c r="J29" s="25"/>
      <c r="K29" s="25"/>
      <c r="L29" s="25"/>
      <c r="M29" s="25"/>
      <c r="N29" s="25"/>
      <c r="O29" s="26"/>
      <c r="P29" s="26"/>
      <c r="Q29" s="26"/>
    </row>
    <row r="30" spans="1:17" s="23" customFormat="1" ht="15" customHeight="1">
      <c r="A30" s="29" t="s">
        <v>317</v>
      </c>
      <c r="B30" s="1"/>
      <c r="C30" s="2">
        <v>2018</v>
      </c>
      <c r="D30" s="76" t="s">
        <v>327</v>
      </c>
      <c r="E30" s="76" t="s">
        <v>327</v>
      </c>
      <c r="F30" s="76" t="s">
        <v>327</v>
      </c>
      <c r="G30" s="76" t="s">
        <v>327</v>
      </c>
      <c r="H30" s="76" t="s">
        <v>327</v>
      </c>
      <c r="I30" s="76" t="s">
        <v>327</v>
      </c>
    </row>
    <row r="31" spans="1:17" s="23" customFormat="1" ht="15" customHeight="1">
      <c r="A31" s="1"/>
      <c r="B31" s="1"/>
      <c r="C31" s="2">
        <v>2019</v>
      </c>
      <c r="D31" s="76" t="s">
        <v>327</v>
      </c>
      <c r="E31" s="76" t="s">
        <v>327</v>
      </c>
      <c r="F31" s="76" t="s">
        <v>327</v>
      </c>
      <c r="G31" s="76" t="s">
        <v>327</v>
      </c>
      <c r="H31" s="76" t="s">
        <v>327</v>
      </c>
      <c r="I31" s="76" t="s">
        <v>327</v>
      </c>
    </row>
    <row r="32" spans="1:17" s="23" customFormat="1" ht="15" customHeight="1">
      <c r="A32" s="1"/>
      <c r="B32" s="1"/>
      <c r="C32" s="2">
        <v>2020</v>
      </c>
      <c r="D32" s="76" t="s">
        <v>327</v>
      </c>
      <c r="E32" s="76" t="s">
        <v>327</v>
      </c>
      <c r="F32" s="76" t="s">
        <v>327</v>
      </c>
      <c r="G32" s="76" t="s">
        <v>327</v>
      </c>
      <c r="H32" s="76" t="s">
        <v>327</v>
      </c>
      <c r="I32" s="76" t="s">
        <v>327</v>
      </c>
    </row>
    <row r="33" spans="1:17" s="23" customFormat="1" ht="8.15" customHeight="1">
      <c r="A33" s="1"/>
      <c r="B33" s="1"/>
      <c r="C33" s="2"/>
      <c r="D33" s="76"/>
      <c r="E33" s="75"/>
      <c r="F33" s="26"/>
      <c r="J33" s="25"/>
      <c r="K33" s="25"/>
      <c r="L33" s="25"/>
      <c r="M33" s="25"/>
      <c r="N33" s="25"/>
      <c r="O33" s="26"/>
      <c r="P33" s="26"/>
      <c r="Q33" s="26"/>
    </row>
    <row r="34" spans="1:17" s="23" customFormat="1" ht="15" customHeight="1">
      <c r="A34" s="29" t="s">
        <v>318</v>
      </c>
      <c r="B34" s="1"/>
      <c r="C34" s="2">
        <v>2018</v>
      </c>
      <c r="D34" s="76" t="s">
        <v>327</v>
      </c>
      <c r="E34" s="76" t="s">
        <v>327</v>
      </c>
      <c r="F34" s="76" t="s">
        <v>327</v>
      </c>
      <c r="G34" s="76" t="s">
        <v>327</v>
      </c>
      <c r="H34" s="76" t="s">
        <v>327</v>
      </c>
      <c r="I34" s="76" t="s">
        <v>327</v>
      </c>
    </row>
    <row r="35" spans="1:17" s="23" customFormat="1" ht="15" customHeight="1">
      <c r="A35" s="1"/>
      <c r="B35" s="1"/>
      <c r="C35" s="2">
        <v>2019</v>
      </c>
      <c r="D35" s="76" t="s">
        <v>327</v>
      </c>
      <c r="E35" s="76" t="s">
        <v>327</v>
      </c>
      <c r="F35" s="76" t="s">
        <v>327</v>
      </c>
      <c r="G35" s="76" t="s">
        <v>327</v>
      </c>
      <c r="H35" s="76" t="s">
        <v>327</v>
      </c>
      <c r="I35" s="76" t="s">
        <v>327</v>
      </c>
    </row>
    <row r="36" spans="1:17" s="23" customFormat="1" ht="15" customHeight="1">
      <c r="A36" s="1"/>
      <c r="B36" s="1"/>
      <c r="C36" s="2">
        <v>2020</v>
      </c>
      <c r="D36" s="76" t="s">
        <v>327</v>
      </c>
      <c r="E36" s="76" t="s">
        <v>327</v>
      </c>
      <c r="F36" s="76" t="s">
        <v>327</v>
      </c>
      <c r="G36" s="76" t="s">
        <v>327</v>
      </c>
      <c r="H36" s="76" t="s">
        <v>327</v>
      </c>
      <c r="I36" s="76" t="s">
        <v>327</v>
      </c>
    </row>
    <row r="37" spans="1:17" s="23" customFormat="1" ht="8.15" customHeight="1">
      <c r="A37" s="1"/>
      <c r="B37" s="1"/>
      <c r="C37" s="2"/>
      <c r="D37" s="76"/>
      <c r="E37" s="75"/>
      <c r="F37" s="26"/>
      <c r="J37" s="25"/>
      <c r="K37" s="25"/>
      <c r="L37" s="25"/>
      <c r="M37" s="25"/>
      <c r="N37" s="25"/>
      <c r="O37" s="26"/>
      <c r="P37" s="26"/>
      <c r="Q37" s="26"/>
    </row>
    <row r="38" spans="1:17" s="23" customFormat="1" ht="15" customHeight="1">
      <c r="A38" s="29" t="s">
        <v>319</v>
      </c>
      <c r="B38" s="1"/>
      <c r="C38" s="2">
        <v>2018</v>
      </c>
      <c r="D38" s="76" t="s">
        <v>327</v>
      </c>
      <c r="E38" s="76" t="s">
        <v>327</v>
      </c>
      <c r="F38" s="76" t="s">
        <v>327</v>
      </c>
      <c r="G38" s="76" t="s">
        <v>327</v>
      </c>
      <c r="H38" s="76" t="s">
        <v>327</v>
      </c>
      <c r="I38" s="76" t="s">
        <v>327</v>
      </c>
    </row>
    <row r="39" spans="1:17" s="23" customFormat="1" ht="15" customHeight="1">
      <c r="A39" s="1"/>
      <c r="B39" s="1"/>
      <c r="C39" s="2">
        <v>2019</v>
      </c>
      <c r="D39" s="76" t="s">
        <v>327</v>
      </c>
      <c r="E39" s="76" t="s">
        <v>327</v>
      </c>
      <c r="F39" s="76" t="s">
        <v>327</v>
      </c>
      <c r="G39" s="76" t="s">
        <v>327</v>
      </c>
      <c r="H39" s="76" t="s">
        <v>327</v>
      </c>
      <c r="I39" s="76" t="s">
        <v>327</v>
      </c>
    </row>
    <row r="40" spans="1:17" s="23" customFormat="1" ht="15" customHeight="1">
      <c r="A40" s="1"/>
      <c r="B40" s="1"/>
      <c r="C40" s="2">
        <v>2020</v>
      </c>
      <c r="D40" s="76" t="s">
        <v>327</v>
      </c>
      <c r="E40" s="76" t="s">
        <v>327</v>
      </c>
      <c r="F40" s="76" t="s">
        <v>327</v>
      </c>
      <c r="G40" s="76" t="s">
        <v>327</v>
      </c>
      <c r="H40" s="76" t="s">
        <v>327</v>
      </c>
      <c r="I40" s="76" t="s">
        <v>327</v>
      </c>
    </row>
    <row r="41" spans="1:17" s="23" customFormat="1" ht="8.15" customHeight="1">
      <c r="A41" s="1"/>
      <c r="B41" s="1"/>
      <c r="C41" s="2"/>
      <c r="D41" s="76"/>
      <c r="E41" s="75"/>
      <c r="F41" s="26"/>
      <c r="J41" s="25"/>
      <c r="K41" s="25"/>
      <c r="L41" s="25"/>
      <c r="M41" s="25"/>
      <c r="N41" s="25"/>
      <c r="O41" s="26"/>
      <c r="P41" s="26"/>
      <c r="Q41" s="26"/>
    </row>
    <row r="42" spans="1:17" s="23" customFormat="1" ht="15" customHeight="1">
      <c r="A42" s="29" t="s">
        <v>320</v>
      </c>
      <c r="B42" s="1"/>
      <c r="C42" s="2">
        <v>2018</v>
      </c>
      <c r="D42" s="75">
        <v>1</v>
      </c>
      <c r="E42" s="77">
        <f>SUM(F42:I42)</f>
        <v>53</v>
      </c>
      <c r="F42" s="117">
        <v>2</v>
      </c>
      <c r="G42" s="121">
        <v>0</v>
      </c>
      <c r="H42" s="121">
        <v>0</v>
      </c>
      <c r="I42" s="121">
        <v>51</v>
      </c>
    </row>
    <row r="43" spans="1:17" s="23" customFormat="1" ht="15" customHeight="1">
      <c r="A43" s="1"/>
      <c r="B43" s="1"/>
      <c r="C43" s="2">
        <v>2019</v>
      </c>
      <c r="D43" s="75">
        <v>1</v>
      </c>
      <c r="E43" s="77">
        <f>SUM(F43:I43)</f>
        <v>52</v>
      </c>
      <c r="F43" s="117">
        <v>1</v>
      </c>
      <c r="G43" s="121">
        <v>4</v>
      </c>
      <c r="H43" s="76">
        <v>0</v>
      </c>
      <c r="I43" s="76">
        <v>47</v>
      </c>
    </row>
    <row r="44" spans="1:17" s="23" customFormat="1" ht="15" customHeight="1">
      <c r="A44" s="1"/>
      <c r="B44" s="1"/>
      <c r="C44" s="2">
        <v>2020</v>
      </c>
      <c r="D44" s="75">
        <v>1</v>
      </c>
      <c r="E44" s="77">
        <f>SUM(F44:I44)</f>
        <v>27</v>
      </c>
      <c r="F44" s="121">
        <v>1</v>
      </c>
      <c r="G44" s="121">
        <v>0</v>
      </c>
      <c r="H44" s="121">
        <v>0</v>
      </c>
      <c r="I44" s="121">
        <v>26</v>
      </c>
    </row>
    <row r="45" spans="1:17" s="23" customFormat="1" ht="8.15" customHeight="1">
      <c r="A45" s="1"/>
      <c r="B45" s="1"/>
      <c r="C45" s="2"/>
      <c r="D45" s="76"/>
      <c r="E45" s="75"/>
      <c r="F45" s="26"/>
      <c r="J45" s="25"/>
      <c r="K45" s="25"/>
      <c r="L45" s="25"/>
      <c r="M45" s="25"/>
      <c r="N45" s="25"/>
      <c r="O45" s="26"/>
      <c r="P45" s="26"/>
      <c r="Q45" s="26"/>
    </row>
    <row r="46" spans="1:17" s="23" customFormat="1" ht="15" customHeight="1">
      <c r="A46" s="29" t="s">
        <v>321</v>
      </c>
      <c r="B46" s="1"/>
      <c r="C46" s="2">
        <v>2018</v>
      </c>
      <c r="D46" s="76" t="s">
        <v>327</v>
      </c>
      <c r="E46" s="76" t="s">
        <v>327</v>
      </c>
      <c r="F46" s="76" t="s">
        <v>327</v>
      </c>
      <c r="G46" s="76" t="s">
        <v>327</v>
      </c>
      <c r="H46" s="76" t="s">
        <v>327</v>
      </c>
      <c r="I46" s="76" t="s">
        <v>327</v>
      </c>
    </row>
    <row r="47" spans="1:17" s="23" customFormat="1" ht="15" customHeight="1">
      <c r="A47" s="1"/>
      <c r="B47" s="1"/>
      <c r="C47" s="2">
        <v>2019</v>
      </c>
      <c r="D47" s="76" t="s">
        <v>327</v>
      </c>
      <c r="E47" s="76" t="s">
        <v>327</v>
      </c>
      <c r="F47" s="76" t="s">
        <v>327</v>
      </c>
      <c r="G47" s="76" t="s">
        <v>327</v>
      </c>
      <c r="H47" s="76" t="s">
        <v>327</v>
      </c>
      <c r="I47" s="76" t="s">
        <v>327</v>
      </c>
    </row>
    <row r="48" spans="1:17" s="23" customFormat="1" ht="15" customHeight="1">
      <c r="A48" s="1"/>
      <c r="B48" s="1"/>
      <c r="C48" s="2">
        <v>2020</v>
      </c>
      <c r="D48" s="76" t="s">
        <v>327</v>
      </c>
      <c r="E48" s="76" t="s">
        <v>327</v>
      </c>
      <c r="F48" s="76" t="s">
        <v>327</v>
      </c>
      <c r="G48" s="76" t="s">
        <v>327</v>
      </c>
      <c r="H48" s="76" t="s">
        <v>327</v>
      </c>
      <c r="I48" s="76" t="s">
        <v>327</v>
      </c>
    </row>
    <row r="49" spans="1:17" s="23" customFormat="1" ht="8.15" customHeight="1">
      <c r="A49" s="1"/>
      <c r="B49" s="1"/>
      <c r="C49" s="2"/>
      <c r="D49" s="75"/>
      <c r="E49" s="75"/>
      <c r="F49" s="26"/>
      <c r="J49" s="25"/>
      <c r="K49" s="25"/>
      <c r="L49" s="25"/>
      <c r="M49" s="25"/>
      <c r="N49" s="25"/>
      <c r="O49" s="26"/>
      <c r="P49" s="26"/>
      <c r="Q49" s="26"/>
    </row>
    <row r="50" spans="1:17" s="23" customFormat="1" ht="15" customHeight="1">
      <c r="A50" s="29" t="s">
        <v>322</v>
      </c>
      <c r="B50" s="1"/>
      <c r="C50" s="2">
        <v>2018</v>
      </c>
      <c r="D50" s="76" t="s">
        <v>327</v>
      </c>
      <c r="E50" s="76" t="s">
        <v>327</v>
      </c>
      <c r="F50" s="76" t="s">
        <v>327</v>
      </c>
      <c r="G50" s="76" t="s">
        <v>327</v>
      </c>
      <c r="H50" s="76" t="s">
        <v>327</v>
      </c>
      <c r="I50" s="76" t="s">
        <v>327</v>
      </c>
    </row>
    <row r="51" spans="1:17" s="23" customFormat="1" ht="15" customHeight="1">
      <c r="A51" s="1"/>
      <c r="B51" s="1"/>
      <c r="C51" s="2">
        <v>2019</v>
      </c>
      <c r="D51" s="76" t="s">
        <v>327</v>
      </c>
      <c r="E51" s="76" t="s">
        <v>327</v>
      </c>
      <c r="F51" s="76" t="s">
        <v>327</v>
      </c>
      <c r="G51" s="76" t="s">
        <v>327</v>
      </c>
      <c r="H51" s="76" t="s">
        <v>327</v>
      </c>
      <c r="I51" s="76" t="s">
        <v>327</v>
      </c>
    </row>
    <row r="52" spans="1:17" s="23" customFormat="1" ht="15" customHeight="1">
      <c r="A52" s="1"/>
      <c r="B52" s="1"/>
      <c r="C52" s="2">
        <v>2020</v>
      </c>
      <c r="D52" s="76" t="s">
        <v>327</v>
      </c>
      <c r="E52" s="76" t="s">
        <v>327</v>
      </c>
      <c r="F52" s="76" t="s">
        <v>327</v>
      </c>
      <c r="G52" s="76" t="s">
        <v>327</v>
      </c>
      <c r="H52" s="76" t="s">
        <v>327</v>
      </c>
      <c r="I52" s="76" t="s">
        <v>327</v>
      </c>
    </row>
    <row r="53" spans="1:17" s="23" customFormat="1" ht="8.15" customHeight="1">
      <c r="A53" s="1"/>
      <c r="C53" s="2"/>
      <c r="D53" s="75"/>
      <c r="E53" s="75"/>
    </row>
    <row r="54" spans="1:17" s="23" customFormat="1" ht="16.5" customHeight="1">
      <c r="A54" s="29" t="s">
        <v>323</v>
      </c>
      <c r="C54" s="2">
        <v>2018</v>
      </c>
      <c r="D54" s="76" t="s">
        <v>327</v>
      </c>
      <c r="E54" s="76" t="s">
        <v>327</v>
      </c>
      <c r="F54" s="76" t="s">
        <v>327</v>
      </c>
      <c r="G54" s="76" t="s">
        <v>327</v>
      </c>
      <c r="H54" s="76" t="s">
        <v>327</v>
      </c>
      <c r="I54" s="76" t="s">
        <v>327</v>
      </c>
    </row>
    <row r="55" spans="1:17" s="23" customFormat="1" ht="15" customHeight="1">
      <c r="A55" s="1"/>
      <c r="C55" s="2">
        <v>2019</v>
      </c>
      <c r="D55" s="76" t="s">
        <v>327</v>
      </c>
      <c r="E55" s="76" t="s">
        <v>327</v>
      </c>
      <c r="F55" s="76" t="s">
        <v>327</v>
      </c>
      <c r="G55" s="76" t="s">
        <v>327</v>
      </c>
      <c r="H55" s="76" t="s">
        <v>327</v>
      </c>
      <c r="I55" s="76" t="s">
        <v>327</v>
      </c>
    </row>
    <row r="56" spans="1:17" s="23" customFormat="1" ht="15" customHeight="1">
      <c r="A56" s="1"/>
      <c r="B56" s="38"/>
      <c r="C56" s="2">
        <v>2020</v>
      </c>
      <c r="D56" s="76" t="s">
        <v>327</v>
      </c>
      <c r="E56" s="76" t="s">
        <v>327</v>
      </c>
      <c r="F56" s="76" t="s">
        <v>327</v>
      </c>
      <c r="G56" s="76" t="s">
        <v>327</v>
      </c>
      <c r="H56" s="76" t="s">
        <v>327</v>
      </c>
      <c r="I56" s="76" t="s">
        <v>327</v>
      </c>
    </row>
    <row r="57" spans="1:17" s="23" customFormat="1" ht="8.15" customHeight="1">
      <c r="A57" s="1"/>
      <c r="B57" s="39"/>
      <c r="C57" s="2"/>
      <c r="D57" s="75"/>
      <c r="E57" s="75"/>
    </row>
    <row r="58" spans="1:17" s="23" customFormat="1" ht="15" customHeight="1">
      <c r="A58" s="29" t="s">
        <v>324</v>
      </c>
      <c r="B58" s="39"/>
      <c r="C58" s="2">
        <v>2018</v>
      </c>
      <c r="D58" s="75">
        <v>1</v>
      </c>
      <c r="E58" s="77">
        <f>SUM(F58:I58)</f>
        <v>151</v>
      </c>
      <c r="F58" s="77">
        <v>16</v>
      </c>
      <c r="G58" s="77">
        <v>9</v>
      </c>
      <c r="H58" s="77">
        <v>0</v>
      </c>
      <c r="I58" s="77">
        <v>126</v>
      </c>
    </row>
    <row r="59" spans="1:17" s="23" customFormat="1" ht="15" customHeight="1">
      <c r="C59" s="2">
        <v>2019</v>
      </c>
      <c r="D59" s="75">
        <v>1</v>
      </c>
      <c r="E59" s="77">
        <f>SUM(F59:I59)</f>
        <v>151</v>
      </c>
      <c r="F59" s="121">
        <v>1</v>
      </c>
      <c r="G59" s="121">
        <v>5</v>
      </c>
      <c r="H59" s="121">
        <v>0</v>
      </c>
      <c r="I59" s="121">
        <v>145</v>
      </c>
    </row>
    <row r="60" spans="1:17" s="23" customFormat="1" ht="15" customHeight="1">
      <c r="C60" s="2">
        <v>2020</v>
      </c>
      <c r="D60" s="77">
        <v>1</v>
      </c>
      <c r="E60" s="77">
        <f>SUM(F60:I60)</f>
        <v>122</v>
      </c>
      <c r="F60" s="121">
        <v>2</v>
      </c>
      <c r="G60" s="121">
        <v>9</v>
      </c>
      <c r="H60" s="121">
        <v>0</v>
      </c>
      <c r="I60" s="121">
        <v>111</v>
      </c>
      <c r="J60" s="40"/>
    </row>
    <row r="61" spans="1:17" ht="8.15" customHeight="1">
      <c r="A61" s="1"/>
      <c r="B61" s="23"/>
      <c r="C61" s="2"/>
      <c r="D61" s="92"/>
      <c r="E61" s="92"/>
      <c r="F61" s="92"/>
      <c r="G61" s="92"/>
      <c r="H61" s="92"/>
      <c r="I61" s="92"/>
      <c r="J61" s="29"/>
      <c r="K61" s="29"/>
    </row>
    <row r="62" spans="1:17" ht="15" customHeight="1">
      <c r="A62" s="29" t="s">
        <v>325</v>
      </c>
      <c r="B62" s="23"/>
      <c r="C62" s="2">
        <v>2018</v>
      </c>
      <c r="D62" s="76" t="s">
        <v>327</v>
      </c>
      <c r="E62" s="76" t="s">
        <v>327</v>
      </c>
      <c r="F62" s="76" t="s">
        <v>327</v>
      </c>
      <c r="G62" s="76" t="s">
        <v>327</v>
      </c>
      <c r="H62" s="76" t="s">
        <v>327</v>
      </c>
      <c r="I62" s="76" t="s">
        <v>327</v>
      </c>
      <c r="J62" s="17"/>
      <c r="K62" s="29"/>
    </row>
    <row r="63" spans="1:17" ht="15" customHeight="1">
      <c r="A63" s="1"/>
      <c r="B63" s="23"/>
      <c r="C63" s="2">
        <v>2019</v>
      </c>
      <c r="D63" s="76" t="s">
        <v>327</v>
      </c>
      <c r="E63" s="76" t="s">
        <v>327</v>
      </c>
      <c r="F63" s="76" t="s">
        <v>327</v>
      </c>
      <c r="G63" s="76" t="s">
        <v>327</v>
      </c>
      <c r="H63" s="76" t="s">
        <v>327</v>
      </c>
      <c r="I63" s="76" t="s">
        <v>327</v>
      </c>
      <c r="J63" s="144"/>
      <c r="K63" s="29"/>
    </row>
    <row r="64" spans="1:17" ht="15" customHeight="1">
      <c r="A64" s="1"/>
      <c r="B64" s="38"/>
      <c r="C64" s="2">
        <v>2020</v>
      </c>
      <c r="D64" s="76" t="s">
        <v>327</v>
      </c>
      <c r="E64" s="76" t="s">
        <v>327</v>
      </c>
      <c r="F64" s="76" t="s">
        <v>327</v>
      </c>
      <c r="G64" s="76" t="s">
        <v>327</v>
      </c>
      <c r="H64" s="76" t="s">
        <v>327</v>
      </c>
      <c r="I64" s="76" t="s">
        <v>327</v>
      </c>
      <c r="J64" s="29"/>
      <c r="K64" s="29"/>
    </row>
    <row r="65" spans="1:16" s="29" customFormat="1" ht="8.15" customHeight="1">
      <c r="A65" s="39"/>
      <c r="B65" s="39"/>
      <c r="C65" s="41"/>
      <c r="D65" s="25"/>
      <c r="E65" s="25"/>
    </row>
    <row r="66" spans="1:16" s="29" customFormat="1" ht="15" customHeight="1">
      <c r="A66" s="29" t="s">
        <v>326</v>
      </c>
      <c r="B66" s="39"/>
      <c r="C66" s="41">
        <v>2018</v>
      </c>
      <c r="D66" s="76" t="s">
        <v>327</v>
      </c>
      <c r="E66" s="76" t="s">
        <v>327</v>
      </c>
      <c r="F66" s="76" t="s">
        <v>327</v>
      </c>
      <c r="G66" s="76" t="s">
        <v>327</v>
      </c>
      <c r="H66" s="76" t="s">
        <v>327</v>
      </c>
      <c r="I66" s="76" t="s">
        <v>327</v>
      </c>
    </row>
    <row r="67" spans="1:16" s="29" customFormat="1" ht="15" customHeight="1">
      <c r="A67" s="40"/>
      <c r="B67" s="40"/>
      <c r="C67" s="41">
        <v>2019</v>
      </c>
      <c r="D67" s="76" t="s">
        <v>327</v>
      </c>
      <c r="E67" s="76" t="s">
        <v>327</v>
      </c>
      <c r="F67" s="76" t="s">
        <v>327</v>
      </c>
      <c r="G67" s="76" t="s">
        <v>327</v>
      </c>
      <c r="H67" s="76" t="s">
        <v>327</v>
      </c>
      <c r="I67" s="76" t="s">
        <v>327</v>
      </c>
    </row>
    <row r="68" spans="1:16" s="29" customFormat="1" ht="15" customHeight="1">
      <c r="A68" s="40"/>
      <c r="B68" s="40"/>
      <c r="C68" s="41">
        <v>2020</v>
      </c>
      <c r="D68" s="76" t="s">
        <v>327</v>
      </c>
      <c r="E68" s="76" t="s">
        <v>327</v>
      </c>
      <c r="F68" s="76" t="s">
        <v>327</v>
      </c>
      <c r="G68" s="76" t="s">
        <v>327</v>
      </c>
      <c r="H68" s="76" t="s">
        <v>327</v>
      </c>
      <c r="I68" s="76" t="s">
        <v>327</v>
      </c>
    </row>
    <row r="69" spans="1:16" s="29" customFormat="1" ht="8.15" customHeight="1">
      <c r="A69" s="467"/>
      <c r="B69" s="467"/>
      <c r="C69" s="468"/>
      <c r="D69" s="484"/>
      <c r="E69" s="484"/>
      <c r="F69" s="484"/>
      <c r="G69" s="484"/>
      <c r="H69" s="484"/>
      <c r="I69" s="484"/>
      <c r="J69" s="50"/>
    </row>
    <row r="70" spans="1:16" ht="15" customHeight="1">
      <c r="E70" s="1"/>
      <c r="F70" s="1"/>
      <c r="J70" s="24" t="s">
        <v>11</v>
      </c>
      <c r="K70" s="17"/>
      <c r="L70" s="17"/>
      <c r="M70" s="17"/>
      <c r="N70" s="29"/>
      <c r="O70" s="29"/>
      <c r="P70" s="29"/>
    </row>
    <row r="71" spans="1:16" ht="15" customHeight="1">
      <c r="E71" s="1"/>
      <c r="F71" s="1"/>
      <c r="J71" s="51" t="s">
        <v>294</v>
      </c>
      <c r="K71" s="144"/>
      <c r="L71" s="144"/>
      <c r="M71" s="144"/>
      <c r="N71" s="29"/>
      <c r="O71" s="29"/>
      <c r="P71" s="29"/>
    </row>
    <row r="72" spans="1:16" ht="8.15" customHeight="1">
      <c r="D72" s="50"/>
      <c r="E72" s="25"/>
    </row>
    <row r="73" spans="1:16" ht="15" customHeight="1">
      <c r="A73" s="29" t="s">
        <v>367</v>
      </c>
      <c r="D73" s="50"/>
      <c r="E73" s="25"/>
    </row>
    <row r="74" spans="1:16" ht="15" customHeight="1">
      <c r="A74" s="84" t="s">
        <v>364</v>
      </c>
      <c r="C74" s="2"/>
      <c r="D74" s="1"/>
      <c r="E74" s="1"/>
      <c r="F74" s="1"/>
    </row>
    <row r="75" spans="1:16" ht="15" customHeight="1">
      <c r="A75" s="85" t="s">
        <v>343</v>
      </c>
      <c r="C75" s="2"/>
      <c r="D75" s="1"/>
      <c r="E75" s="1"/>
      <c r="F75" s="1"/>
    </row>
    <row r="76" spans="1:16" ht="15" customHeight="1">
      <c r="C76" s="2"/>
      <c r="D76" s="1"/>
      <c r="E76" s="1"/>
      <c r="F76" s="1"/>
    </row>
    <row r="77" spans="1:16" ht="15" customHeight="1">
      <c r="C77" s="2"/>
      <c r="D77" s="1"/>
      <c r="E77" s="1"/>
      <c r="F77" s="1"/>
    </row>
    <row r="78" spans="1:16" ht="15" customHeight="1">
      <c r="C78" s="2"/>
      <c r="D78" s="1"/>
      <c r="E78" s="1"/>
      <c r="F78" s="1"/>
    </row>
    <row r="79" spans="1:16" ht="15" customHeight="1">
      <c r="C79" s="2"/>
      <c r="D79" s="1"/>
      <c r="E79" s="1"/>
      <c r="F79" s="1"/>
    </row>
    <row r="80" spans="1:16" ht="15" customHeight="1">
      <c r="C80" s="2"/>
      <c r="D80" s="1"/>
      <c r="E80" s="1"/>
      <c r="F80" s="1"/>
    </row>
    <row r="81" spans="3:6" ht="15" customHeight="1">
      <c r="C81" s="2"/>
      <c r="D81" s="1"/>
      <c r="E81" s="1"/>
      <c r="F81" s="1"/>
    </row>
    <row r="82" spans="3:6" ht="15" customHeight="1">
      <c r="C82" s="2"/>
      <c r="D82" s="1"/>
      <c r="E82" s="1"/>
      <c r="F82" s="1"/>
    </row>
    <row r="83" spans="3:6" ht="15" customHeight="1">
      <c r="C83" s="2"/>
      <c r="D83" s="1"/>
      <c r="E83" s="1"/>
      <c r="F83" s="1"/>
    </row>
    <row r="84" spans="3:6" ht="15" customHeight="1">
      <c r="C84" s="2"/>
      <c r="D84" s="1"/>
      <c r="E84" s="1"/>
      <c r="F84" s="1"/>
    </row>
    <row r="85" spans="3:6" ht="15" customHeight="1">
      <c r="C85" s="2"/>
      <c r="D85" s="1"/>
    </row>
    <row r="86" spans="3:6" ht="15" customHeight="1">
      <c r="C86" s="2"/>
      <c r="D86" s="1"/>
    </row>
  </sheetData>
  <mergeCells count="4">
    <mergeCell ref="F6:J6"/>
    <mergeCell ref="F7:J7"/>
    <mergeCell ref="F8:J8"/>
    <mergeCell ref="F9:J9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86"/>
  <sheetViews>
    <sheetView showGridLines="0" view="pageBreakPreview" zoomScale="70" zoomScaleNormal="100" zoomScaleSheetLayoutView="70" workbookViewId="0">
      <selection activeCell="Q13" sqref="Q13"/>
    </sheetView>
  </sheetViews>
  <sheetFormatPr defaultColWidth="9.1796875" defaultRowHeight="15" customHeight="1"/>
  <cols>
    <col min="1" max="1" width="12.7265625" style="123" customWidth="1"/>
    <col min="2" max="2" width="15.7265625" style="123" customWidth="1"/>
    <col min="3" max="3" width="14.08984375" style="53" customWidth="1"/>
    <col min="4" max="4" width="7.7265625" style="4" customWidth="1"/>
    <col min="5" max="5" width="8.7265625" style="54" customWidth="1"/>
    <col min="6" max="6" width="9.90625" style="52" customWidth="1"/>
    <col min="7" max="7" width="9.453125" style="52" customWidth="1"/>
    <col min="8" max="8" width="11.1796875" style="52" customWidth="1"/>
    <col min="9" max="9" width="1.7265625" style="52" customWidth="1"/>
    <col min="10" max="10" width="9.1796875" style="52" customWidth="1"/>
    <col min="11" max="11" width="10.26953125" style="52" customWidth="1"/>
    <col min="12" max="12" width="10.54296875" style="52" customWidth="1"/>
    <col min="13" max="13" width="9.6328125" style="52" customWidth="1"/>
    <col min="14" max="14" width="11.453125" style="52" customWidth="1"/>
    <col min="15" max="15" width="0.453125" style="52" customWidth="1"/>
    <col min="16" max="20" width="5.7265625" style="52" customWidth="1"/>
    <col min="21" max="21" width="1.7265625" style="52" customWidth="1"/>
    <col min="22" max="26" width="5.7265625" style="52" customWidth="1"/>
    <col min="27" max="16384" width="9.1796875" style="52"/>
  </cols>
  <sheetData>
    <row r="1" spans="1:16380" ht="8.15" customHeight="1">
      <c r="A1" s="139"/>
      <c r="B1" s="139"/>
      <c r="C1" s="140"/>
      <c r="D1" s="140"/>
      <c r="E1" s="4"/>
    </row>
    <row r="2" spans="1:16380" ht="16.5" customHeight="1">
      <c r="A2" s="162" t="s">
        <v>424</v>
      </c>
      <c r="B2" s="125"/>
      <c r="C2" s="140"/>
      <c r="D2" s="124"/>
      <c r="E2" s="4"/>
      <c r="F2" s="4"/>
      <c r="G2" s="4"/>
      <c r="H2" s="4"/>
      <c r="I2" s="4"/>
      <c r="J2" s="4"/>
      <c r="K2" s="4"/>
      <c r="L2" s="4"/>
      <c r="M2" s="4"/>
      <c r="N2" s="4"/>
      <c r="O2" s="5"/>
    </row>
    <row r="3" spans="1:16380" ht="16.5" customHeight="1">
      <c r="A3" s="164" t="s">
        <v>425</v>
      </c>
      <c r="B3" s="127"/>
      <c r="C3" s="140"/>
      <c r="D3" s="124"/>
      <c r="E3" s="4"/>
      <c r="F3" s="4"/>
      <c r="G3" s="4"/>
      <c r="H3" s="4"/>
      <c r="I3" s="4"/>
      <c r="J3" s="4"/>
      <c r="K3" s="4"/>
      <c r="L3" s="4"/>
      <c r="M3" s="4"/>
      <c r="N3" s="4"/>
      <c r="O3" s="90"/>
    </row>
    <row r="4" spans="1:16380" s="129" customFormat="1" ht="16" thickBot="1">
      <c r="A4" s="424"/>
      <c r="B4" s="424"/>
      <c r="C4" s="419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179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  <c r="BRW4" s="128"/>
      <c r="BRX4" s="128"/>
      <c r="BRY4" s="128"/>
      <c r="BRZ4" s="128"/>
      <c r="BSA4" s="128"/>
      <c r="BSB4" s="128"/>
      <c r="BSC4" s="128"/>
      <c r="BSD4" s="128"/>
      <c r="BSE4" s="128"/>
      <c r="BSF4" s="128"/>
      <c r="BSG4" s="128"/>
      <c r="BSH4" s="128"/>
      <c r="BSI4" s="128"/>
      <c r="BSJ4" s="128"/>
      <c r="BSK4" s="128"/>
      <c r="BSL4" s="128"/>
      <c r="BSM4" s="128"/>
      <c r="BSN4" s="128"/>
      <c r="BSO4" s="128"/>
      <c r="BSP4" s="128"/>
      <c r="BSQ4" s="128"/>
      <c r="BSR4" s="128"/>
      <c r="BSS4" s="128"/>
      <c r="BST4" s="128"/>
      <c r="BSU4" s="128"/>
      <c r="BSV4" s="128"/>
      <c r="BSW4" s="128"/>
      <c r="BSX4" s="128"/>
      <c r="BSY4" s="128"/>
      <c r="BSZ4" s="128"/>
      <c r="BTA4" s="128"/>
      <c r="BTB4" s="128"/>
      <c r="BTC4" s="128"/>
      <c r="BTD4" s="128"/>
      <c r="BTE4" s="128"/>
      <c r="BTF4" s="128"/>
      <c r="BTG4" s="128"/>
      <c r="BTH4" s="128"/>
      <c r="BTI4" s="128"/>
      <c r="BTJ4" s="128"/>
      <c r="BTK4" s="128"/>
      <c r="BTL4" s="128"/>
      <c r="BTM4" s="128"/>
      <c r="BTN4" s="128"/>
      <c r="BTO4" s="128"/>
      <c r="BTP4" s="128"/>
      <c r="BTQ4" s="128"/>
      <c r="BTR4" s="128"/>
      <c r="BTS4" s="128"/>
      <c r="BTT4" s="128"/>
      <c r="BTU4" s="128"/>
      <c r="BTV4" s="128"/>
      <c r="BTW4" s="128"/>
      <c r="BTX4" s="128"/>
      <c r="BTY4" s="128"/>
      <c r="BTZ4" s="128"/>
      <c r="BUA4" s="128"/>
      <c r="BUB4" s="128"/>
      <c r="BUC4" s="128"/>
      <c r="BUD4" s="128"/>
      <c r="BUE4" s="128"/>
      <c r="BUF4" s="128"/>
      <c r="BUG4" s="128"/>
      <c r="BUH4" s="128"/>
      <c r="BUI4" s="128"/>
      <c r="BUJ4" s="128"/>
      <c r="BUK4" s="128"/>
      <c r="BUL4" s="128"/>
      <c r="BUM4" s="128"/>
      <c r="BUN4" s="128"/>
      <c r="BUO4" s="128"/>
      <c r="BUP4" s="128"/>
      <c r="BUQ4" s="128"/>
      <c r="BUR4" s="128"/>
      <c r="BUS4" s="128"/>
      <c r="BUT4" s="128"/>
      <c r="BUU4" s="128"/>
      <c r="BUV4" s="128"/>
      <c r="BUW4" s="128"/>
      <c r="BUX4" s="128"/>
      <c r="BUY4" s="128"/>
      <c r="BUZ4" s="128"/>
      <c r="BVA4" s="128"/>
      <c r="BVB4" s="128"/>
      <c r="BVC4" s="128"/>
      <c r="BVD4" s="128"/>
      <c r="BVE4" s="128"/>
      <c r="BVF4" s="128"/>
      <c r="BVG4" s="128"/>
      <c r="BVH4" s="128"/>
      <c r="BVI4" s="128"/>
      <c r="BVJ4" s="128"/>
      <c r="BVK4" s="128"/>
      <c r="BVL4" s="128"/>
      <c r="BVM4" s="128"/>
      <c r="BVN4" s="128"/>
      <c r="BVO4" s="128"/>
      <c r="BVP4" s="128"/>
      <c r="BVQ4" s="128"/>
      <c r="BVR4" s="128"/>
      <c r="BVS4" s="128"/>
      <c r="BVT4" s="128"/>
      <c r="BVU4" s="128"/>
      <c r="BVV4" s="128"/>
      <c r="BVW4" s="128"/>
      <c r="BVX4" s="128"/>
      <c r="BVY4" s="128"/>
      <c r="BVZ4" s="128"/>
      <c r="BWA4" s="128"/>
      <c r="BWB4" s="128"/>
      <c r="BWC4" s="128"/>
      <c r="BWD4" s="128"/>
      <c r="BWE4" s="128"/>
      <c r="BWF4" s="128"/>
      <c r="BWG4" s="128"/>
      <c r="BWH4" s="128"/>
      <c r="BWI4" s="128"/>
      <c r="BWJ4" s="128"/>
      <c r="BWK4" s="128"/>
      <c r="BWL4" s="128"/>
      <c r="BWM4" s="128"/>
      <c r="BWN4" s="128"/>
      <c r="BWO4" s="128"/>
      <c r="BWP4" s="128"/>
      <c r="BWQ4" s="128"/>
      <c r="BWR4" s="128"/>
      <c r="BWS4" s="128"/>
      <c r="BWT4" s="128"/>
      <c r="BWU4" s="128"/>
      <c r="BWV4" s="128"/>
      <c r="BWW4" s="128"/>
      <c r="BWX4" s="128"/>
      <c r="BWY4" s="128"/>
      <c r="BWZ4" s="128"/>
      <c r="BXA4" s="128"/>
      <c r="BXB4" s="128"/>
      <c r="BXC4" s="128"/>
      <c r="BXD4" s="128"/>
      <c r="BXE4" s="128"/>
      <c r="BXF4" s="128"/>
      <c r="BXG4" s="128"/>
      <c r="BXH4" s="128"/>
      <c r="BXI4" s="128"/>
      <c r="BXJ4" s="128"/>
      <c r="BXK4" s="128"/>
      <c r="BXL4" s="128"/>
      <c r="BXM4" s="128"/>
      <c r="BXN4" s="128"/>
      <c r="BXO4" s="128"/>
      <c r="BXP4" s="128"/>
      <c r="BXQ4" s="128"/>
      <c r="BXR4" s="128"/>
      <c r="BXS4" s="128"/>
      <c r="BXT4" s="128"/>
      <c r="BXU4" s="128"/>
      <c r="BXV4" s="128"/>
      <c r="BXW4" s="128"/>
      <c r="BXX4" s="128"/>
      <c r="BXY4" s="128"/>
      <c r="BXZ4" s="128"/>
      <c r="BYA4" s="128"/>
      <c r="BYB4" s="128"/>
      <c r="BYC4" s="128"/>
      <c r="BYD4" s="128"/>
      <c r="BYE4" s="128"/>
      <c r="BYF4" s="128"/>
      <c r="BYG4" s="128"/>
      <c r="BYH4" s="128"/>
      <c r="BYI4" s="128"/>
      <c r="BYJ4" s="128"/>
      <c r="BYK4" s="128"/>
      <c r="BYL4" s="128"/>
      <c r="BYM4" s="128"/>
      <c r="BYN4" s="128"/>
      <c r="BYO4" s="128"/>
      <c r="BYP4" s="128"/>
      <c r="BYQ4" s="128"/>
      <c r="BYR4" s="128"/>
      <c r="BYS4" s="128"/>
      <c r="BYT4" s="128"/>
      <c r="BYU4" s="128"/>
      <c r="BYV4" s="128"/>
      <c r="BYW4" s="128"/>
      <c r="BYX4" s="128"/>
      <c r="BYY4" s="128"/>
      <c r="BYZ4" s="128"/>
      <c r="BZA4" s="128"/>
      <c r="BZB4" s="128"/>
      <c r="BZC4" s="128"/>
      <c r="BZD4" s="128"/>
      <c r="BZE4" s="128"/>
      <c r="BZF4" s="128"/>
      <c r="BZG4" s="128"/>
      <c r="BZH4" s="128"/>
      <c r="BZI4" s="128"/>
      <c r="BZJ4" s="128"/>
      <c r="BZK4" s="128"/>
      <c r="BZL4" s="128"/>
      <c r="BZM4" s="128"/>
      <c r="BZN4" s="128"/>
      <c r="BZO4" s="128"/>
      <c r="BZP4" s="128"/>
      <c r="BZQ4" s="128"/>
      <c r="BZR4" s="128"/>
      <c r="BZS4" s="128"/>
      <c r="BZT4" s="128"/>
      <c r="BZU4" s="128"/>
      <c r="BZV4" s="128"/>
      <c r="BZW4" s="128"/>
      <c r="BZX4" s="128"/>
      <c r="BZY4" s="128"/>
      <c r="BZZ4" s="128"/>
      <c r="CAA4" s="128"/>
      <c r="CAB4" s="128"/>
      <c r="CAC4" s="128"/>
      <c r="CAD4" s="128"/>
      <c r="CAE4" s="128"/>
      <c r="CAF4" s="128"/>
      <c r="CAG4" s="128"/>
      <c r="CAH4" s="128"/>
      <c r="CAI4" s="128"/>
      <c r="CAJ4" s="128"/>
      <c r="CAK4" s="128"/>
      <c r="CAL4" s="128"/>
      <c r="CAM4" s="128"/>
      <c r="CAN4" s="128"/>
      <c r="CAO4" s="128"/>
      <c r="CAP4" s="128"/>
      <c r="CAQ4" s="128"/>
      <c r="CAR4" s="128"/>
      <c r="CAS4" s="128"/>
      <c r="CAT4" s="128"/>
      <c r="CAU4" s="128"/>
      <c r="CAV4" s="128"/>
      <c r="CAW4" s="128"/>
      <c r="CAX4" s="128"/>
      <c r="CAY4" s="128"/>
      <c r="CAZ4" s="128"/>
      <c r="CBA4" s="128"/>
      <c r="CBB4" s="128"/>
      <c r="CBC4" s="128"/>
      <c r="CBD4" s="128"/>
      <c r="CBE4" s="128"/>
      <c r="CBF4" s="128"/>
      <c r="CBG4" s="128"/>
      <c r="CBH4" s="128"/>
      <c r="CBI4" s="128"/>
      <c r="CBJ4" s="128"/>
      <c r="CBK4" s="128"/>
      <c r="CBL4" s="128"/>
      <c r="CBM4" s="128"/>
      <c r="CBN4" s="128"/>
      <c r="CBO4" s="128"/>
      <c r="CBP4" s="128"/>
      <c r="CBQ4" s="128"/>
      <c r="CBR4" s="128"/>
      <c r="CBS4" s="128"/>
      <c r="CBT4" s="128"/>
      <c r="CBU4" s="128"/>
      <c r="CBV4" s="128"/>
      <c r="CBW4" s="128"/>
      <c r="CBX4" s="128"/>
      <c r="CBY4" s="128"/>
      <c r="CBZ4" s="128"/>
      <c r="CCA4" s="128"/>
      <c r="CCB4" s="128"/>
      <c r="CCC4" s="128"/>
      <c r="CCD4" s="128"/>
      <c r="CCE4" s="128"/>
      <c r="CCF4" s="128"/>
      <c r="CCG4" s="128"/>
      <c r="CCH4" s="128"/>
      <c r="CCI4" s="128"/>
      <c r="CCJ4" s="128"/>
      <c r="CCK4" s="128"/>
      <c r="CCL4" s="128"/>
      <c r="CCM4" s="128"/>
      <c r="CCN4" s="128"/>
      <c r="CCO4" s="128"/>
      <c r="CCP4" s="128"/>
      <c r="CCQ4" s="128"/>
      <c r="CCR4" s="128"/>
      <c r="CCS4" s="128"/>
      <c r="CCT4" s="128"/>
      <c r="CCU4" s="128"/>
      <c r="CCV4" s="128"/>
      <c r="CCW4" s="128"/>
      <c r="CCX4" s="128"/>
      <c r="CCY4" s="128"/>
      <c r="CCZ4" s="128"/>
      <c r="CDA4" s="128"/>
      <c r="CDB4" s="128"/>
      <c r="CDC4" s="128"/>
      <c r="CDD4" s="128"/>
      <c r="CDE4" s="128"/>
      <c r="CDF4" s="128"/>
      <c r="CDG4" s="128"/>
      <c r="CDH4" s="128"/>
      <c r="CDI4" s="128"/>
      <c r="CDJ4" s="128"/>
      <c r="CDK4" s="128"/>
      <c r="CDL4" s="128"/>
      <c r="CDM4" s="128"/>
      <c r="CDN4" s="128"/>
      <c r="CDO4" s="128"/>
      <c r="CDP4" s="128"/>
      <c r="CDQ4" s="128"/>
      <c r="CDR4" s="128"/>
      <c r="CDS4" s="128"/>
      <c r="CDT4" s="128"/>
      <c r="CDU4" s="128"/>
      <c r="CDV4" s="128"/>
      <c r="CDW4" s="128"/>
      <c r="CDX4" s="128"/>
      <c r="CDY4" s="128"/>
      <c r="CDZ4" s="128"/>
      <c r="CEA4" s="128"/>
      <c r="CEB4" s="128"/>
      <c r="CEC4" s="128"/>
      <c r="CED4" s="128"/>
      <c r="CEE4" s="128"/>
      <c r="CEF4" s="128"/>
      <c r="CEG4" s="128"/>
      <c r="CEH4" s="128"/>
      <c r="CEI4" s="128"/>
      <c r="CEJ4" s="128"/>
      <c r="CEK4" s="128"/>
      <c r="CEL4" s="128"/>
      <c r="CEM4" s="128"/>
      <c r="CEN4" s="128"/>
      <c r="CEO4" s="128"/>
      <c r="CEP4" s="128"/>
      <c r="CEQ4" s="128"/>
      <c r="CER4" s="128"/>
      <c r="CES4" s="128"/>
      <c r="CET4" s="128"/>
      <c r="CEU4" s="128"/>
      <c r="CEV4" s="128"/>
      <c r="CEW4" s="128"/>
      <c r="CEX4" s="128"/>
      <c r="CEY4" s="128"/>
      <c r="CEZ4" s="128"/>
      <c r="CFA4" s="128"/>
      <c r="CFB4" s="128"/>
      <c r="CFC4" s="128"/>
      <c r="CFD4" s="128"/>
      <c r="CFE4" s="128"/>
      <c r="CFF4" s="128"/>
      <c r="CFG4" s="128"/>
      <c r="CFH4" s="128"/>
      <c r="CFI4" s="128"/>
      <c r="CFJ4" s="128"/>
      <c r="CFK4" s="128"/>
      <c r="CFL4" s="128"/>
      <c r="CFM4" s="128"/>
      <c r="CFN4" s="128"/>
      <c r="CFO4" s="128"/>
      <c r="CFP4" s="128"/>
      <c r="CFQ4" s="128"/>
      <c r="CFR4" s="128"/>
      <c r="CFS4" s="128"/>
      <c r="CFT4" s="128"/>
      <c r="CFU4" s="128"/>
      <c r="CFV4" s="128"/>
      <c r="CFW4" s="128"/>
      <c r="CFX4" s="128"/>
      <c r="CFY4" s="128"/>
      <c r="CFZ4" s="128"/>
      <c r="CGA4" s="128"/>
      <c r="CGB4" s="128"/>
      <c r="CGC4" s="128"/>
      <c r="CGD4" s="128"/>
      <c r="CGE4" s="128"/>
      <c r="CGF4" s="128"/>
      <c r="CGG4" s="128"/>
      <c r="CGH4" s="128"/>
      <c r="CGI4" s="128"/>
      <c r="CGJ4" s="128"/>
      <c r="CGK4" s="128"/>
      <c r="CGL4" s="128"/>
      <c r="CGM4" s="128"/>
      <c r="CGN4" s="128"/>
      <c r="CGO4" s="128"/>
      <c r="CGP4" s="128"/>
      <c r="CGQ4" s="128"/>
      <c r="CGR4" s="128"/>
      <c r="CGS4" s="128"/>
      <c r="CGT4" s="128"/>
      <c r="CGU4" s="128"/>
      <c r="CGV4" s="128"/>
      <c r="CGW4" s="128"/>
      <c r="CGX4" s="128"/>
      <c r="CGY4" s="128"/>
      <c r="CGZ4" s="128"/>
      <c r="CHA4" s="128"/>
      <c r="CHB4" s="128"/>
      <c r="CHC4" s="128"/>
      <c r="CHD4" s="128"/>
      <c r="CHE4" s="128"/>
      <c r="CHF4" s="128"/>
      <c r="CHG4" s="128"/>
      <c r="CHH4" s="128"/>
      <c r="CHI4" s="128"/>
      <c r="CHJ4" s="128"/>
      <c r="CHK4" s="128"/>
      <c r="CHL4" s="128"/>
      <c r="CHM4" s="128"/>
      <c r="CHN4" s="128"/>
      <c r="CHO4" s="128"/>
      <c r="CHP4" s="128"/>
      <c r="CHQ4" s="128"/>
      <c r="CHR4" s="128"/>
      <c r="CHS4" s="128"/>
      <c r="CHT4" s="128"/>
      <c r="CHU4" s="128"/>
      <c r="CHV4" s="128"/>
      <c r="CHW4" s="128"/>
      <c r="CHX4" s="128"/>
      <c r="CHY4" s="128"/>
      <c r="CHZ4" s="128"/>
      <c r="CIA4" s="128"/>
      <c r="CIB4" s="128"/>
      <c r="CIC4" s="128"/>
      <c r="CID4" s="128"/>
      <c r="CIE4" s="128"/>
      <c r="CIF4" s="128"/>
      <c r="CIG4" s="128"/>
      <c r="CIH4" s="128"/>
      <c r="CII4" s="128"/>
      <c r="CIJ4" s="128"/>
      <c r="CIK4" s="128"/>
      <c r="CIL4" s="128"/>
      <c r="CIM4" s="128"/>
      <c r="CIN4" s="128"/>
      <c r="CIO4" s="128"/>
      <c r="CIP4" s="128"/>
      <c r="CIQ4" s="128"/>
      <c r="CIR4" s="128"/>
      <c r="CIS4" s="128"/>
      <c r="CIT4" s="128"/>
      <c r="CIU4" s="128"/>
      <c r="CIV4" s="128"/>
      <c r="CIW4" s="128"/>
      <c r="CIX4" s="128"/>
      <c r="CIY4" s="128"/>
      <c r="CIZ4" s="128"/>
      <c r="CJA4" s="128"/>
      <c r="CJB4" s="128"/>
      <c r="CJC4" s="128"/>
      <c r="CJD4" s="128"/>
      <c r="CJE4" s="128"/>
      <c r="CJF4" s="128"/>
      <c r="CJG4" s="128"/>
      <c r="CJH4" s="128"/>
      <c r="CJI4" s="128"/>
      <c r="CJJ4" s="128"/>
      <c r="CJK4" s="128"/>
      <c r="CJL4" s="128"/>
      <c r="CJM4" s="128"/>
      <c r="CJN4" s="128"/>
      <c r="CJO4" s="128"/>
      <c r="CJP4" s="128"/>
      <c r="CJQ4" s="128"/>
      <c r="CJR4" s="128"/>
      <c r="CJS4" s="128"/>
      <c r="CJT4" s="128"/>
      <c r="CJU4" s="128"/>
      <c r="CJV4" s="128"/>
      <c r="CJW4" s="128"/>
      <c r="CJX4" s="128"/>
      <c r="CJY4" s="128"/>
      <c r="CJZ4" s="128"/>
      <c r="CKA4" s="128"/>
      <c r="CKB4" s="128"/>
      <c r="CKC4" s="128"/>
      <c r="CKD4" s="128"/>
      <c r="CKE4" s="128"/>
      <c r="CKF4" s="128"/>
      <c r="CKG4" s="128"/>
      <c r="CKH4" s="128"/>
      <c r="CKI4" s="128"/>
      <c r="CKJ4" s="128"/>
      <c r="CKK4" s="128"/>
      <c r="CKL4" s="128"/>
      <c r="CKM4" s="128"/>
      <c r="CKN4" s="128"/>
      <c r="CKO4" s="128"/>
      <c r="CKP4" s="128"/>
      <c r="CKQ4" s="128"/>
      <c r="CKR4" s="128"/>
      <c r="CKS4" s="128"/>
      <c r="CKT4" s="128"/>
      <c r="CKU4" s="128"/>
      <c r="CKV4" s="128"/>
      <c r="CKW4" s="128"/>
      <c r="CKX4" s="128"/>
      <c r="CKY4" s="128"/>
      <c r="CKZ4" s="128"/>
      <c r="CLA4" s="128"/>
      <c r="CLB4" s="128"/>
      <c r="CLC4" s="128"/>
      <c r="CLD4" s="128"/>
      <c r="CLE4" s="128"/>
      <c r="CLF4" s="128"/>
      <c r="CLG4" s="128"/>
      <c r="CLH4" s="128"/>
      <c r="CLI4" s="128"/>
      <c r="CLJ4" s="128"/>
      <c r="CLK4" s="128"/>
      <c r="CLL4" s="128"/>
      <c r="CLM4" s="128"/>
      <c r="CLN4" s="128"/>
      <c r="CLO4" s="128"/>
      <c r="CLP4" s="128"/>
      <c r="CLQ4" s="128"/>
      <c r="CLR4" s="128"/>
      <c r="CLS4" s="128"/>
      <c r="CLT4" s="128"/>
      <c r="CLU4" s="128"/>
      <c r="CLV4" s="128"/>
      <c r="CLW4" s="128"/>
      <c r="CLX4" s="128"/>
      <c r="CLY4" s="128"/>
      <c r="CLZ4" s="128"/>
      <c r="CMA4" s="128"/>
      <c r="CMB4" s="128"/>
      <c r="CMC4" s="128"/>
      <c r="CMD4" s="128"/>
      <c r="CME4" s="128"/>
      <c r="CMF4" s="128"/>
      <c r="CMG4" s="128"/>
      <c r="CMH4" s="128"/>
      <c r="CMI4" s="128"/>
      <c r="CMJ4" s="128"/>
      <c r="CMK4" s="128"/>
      <c r="CML4" s="128"/>
      <c r="CMM4" s="128"/>
      <c r="CMN4" s="128"/>
      <c r="CMO4" s="128"/>
      <c r="CMP4" s="128"/>
      <c r="CMQ4" s="128"/>
      <c r="CMR4" s="128"/>
      <c r="CMS4" s="128"/>
      <c r="CMT4" s="128"/>
      <c r="CMU4" s="128"/>
      <c r="CMV4" s="128"/>
      <c r="CMW4" s="128"/>
      <c r="CMX4" s="128"/>
      <c r="CMY4" s="128"/>
      <c r="CMZ4" s="128"/>
      <c r="CNA4" s="128"/>
      <c r="CNB4" s="128"/>
      <c r="CNC4" s="128"/>
      <c r="CND4" s="128"/>
      <c r="CNE4" s="128"/>
      <c r="CNF4" s="128"/>
      <c r="CNG4" s="128"/>
      <c r="CNH4" s="128"/>
      <c r="CNI4" s="128"/>
      <c r="CNJ4" s="128"/>
      <c r="CNK4" s="128"/>
      <c r="CNL4" s="128"/>
      <c r="CNM4" s="128"/>
      <c r="CNN4" s="128"/>
      <c r="CNO4" s="128"/>
      <c r="CNP4" s="128"/>
      <c r="CNQ4" s="128"/>
      <c r="CNR4" s="128"/>
      <c r="CNS4" s="128"/>
      <c r="CNT4" s="128"/>
      <c r="CNU4" s="128"/>
      <c r="CNV4" s="128"/>
      <c r="CNW4" s="128"/>
      <c r="CNX4" s="128"/>
      <c r="CNY4" s="128"/>
      <c r="CNZ4" s="128"/>
      <c r="COA4" s="128"/>
      <c r="COB4" s="128"/>
      <c r="COC4" s="128"/>
      <c r="COD4" s="128"/>
      <c r="COE4" s="128"/>
      <c r="COF4" s="128"/>
      <c r="COG4" s="128"/>
      <c r="COH4" s="128"/>
      <c r="COI4" s="128"/>
      <c r="COJ4" s="128"/>
      <c r="COK4" s="128"/>
      <c r="COL4" s="128"/>
      <c r="COM4" s="128"/>
      <c r="CON4" s="128"/>
      <c r="COO4" s="128"/>
      <c r="COP4" s="128"/>
      <c r="COQ4" s="128"/>
      <c r="COR4" s="128"/>
      <c r="COS4" s="128"/>
      <c r="COT4" s="128"/>
      <c r="COU4" s="128"/>
      <c r="COV4" s="128"/>
      <c r="COW4" s="128"/>
      <c r="COX4" s="128"/>
      <c r="COY4" s="128"/>
      <c r="COZ4" s="128"/>
      <c r="CPA4" s="128"/>
      <c r="CPB4" s="128"/>
      <c r="CPC4" s="128"/>
      <c r="CPD4" s="128"/>
      <c r="CPE4" s="128"/>
      <c r="CPF4" s="128"/>
      <c r="CPG4" s="128"/>
      <c r="CPH4" s="128"/>
      <c r="CPI4" s="128"/>
      <c r="CPJ4" s="128"/>
      <c r="CPK4" s="128"/>
      <c r="CPL4" s="128"/>
      <c r="CPM4" s="128"/>
      <c r="CPN4" s="128"/>
      <c r="CPO4" s="128"/>
      <c r="CPP4" s="128"/>
      <c r="CPQ4" s="128"/>
      <c r="CPR4" s="128"/>
      <c r="CPS4" s="128"/>
      <c r="CPT4" s="128"/>
      <c r="CPU4" s="128"/>
      <c r="CPV4" s="128"/>
      <c r="CPW4" s="128"/>
      <c r="CPX4" s="128"/>
      <c r="CPY4" s="128"/>
      <c r="CPZ4" s="128"/>
      <c r="CQA4" s="128"/>
      <c r="CQB4" s="128"/>
      <c r="CQC4" s="128"/>
      <c r="CQD4" s="128"/>
      <c r="CQE4" s="128"/>
      <c r="CQF4" s="128"/>
      <c r="CQG4" s="128"/>
      <c r="CQH4" s="128"/>
      <c r="CQI4" s="128"/>
      <c r="CQJ4" s="128"/>
      <c r="CQK4" s="128"/>
      <c r="CQL4" s="128"/>
      <c r="CQM4" s="128"/>
      <c r="CQN4" s="128"/>
      <c r="CQO4" s="128"/>
      <c r="CQP4" s="128"/>
      <c r="CQQ4" s="128"/>
      <c r="CQR4" s="128"/>
      <c r="CQS4" s="128"/>
      <c r="CQT4" s="128"/>
      <c r="CQU4" s="128"/>
      <c r="CQV4" s="128"/>
      <c r="CQW4" s="128"/>
      <c r="CQX4" s="128"/>
      <c r="CQY4" s="128"/>
      <c r="CQZ4" s="128"/>
      <c r="CRA4" s="128"/>
      <c r="CRB4" s="128"/>
      <c r="CRC4" s="128"/>
      <c r="CRD4" s="128"/>
      <c r="CRE4" s="128"/>
      <c r="CRF4" s="128"/>
      <c r="CRG4" s="128"/>
      <c r="CRH4" s="128"/>
      <c r="CRI4" s="128"/>
      <c r="CRJ4" s="128"/>
      <c r="CRK4" s="128"/>
      <c r="CRL4" s="128"/>
      <c r="CRM4" s="128"/>
      <c r="CRN4" s="128"/>
      <c r="CRO4" s="128"/>
      <c r="CRP4" s="128"/>
      <c r="CRQ4" s="128"/>
      <c r="CRR4" s="128"/>
      <c r="CRS4" s="128"/>
      <c r="CRT4" s="128"/>
      <c r="CRU4" s="128"/>
      <c r="CRV4" s="128"/>
      <c r="CRW4" s="128"/>
      <c r="CRX4" s="128"/>
      <c r="CRY4" s="128"/>
      <c r="CRZ4" s="128"/>
      <c r="CSA4" s="128"/>
      <c r="CSB4" s="128"/>
      <c r="CSC4" s="128"/>
      <c r="CSD4" s="128"/>
      <c r="CSE4" s="128"/>
      <c r="CSF4" s="128"/>
      <c r="CSG4" s="128"/>
      <c r="CSH4" s="128"/>
      <c r="CSI4" s="128"/>
      <c r="CSJ4" s="128"/>
      <c r="CSK4" s="128"/>
      <c r="CSL4" s="128"/>
      <c r="CSM4" s="128"/>
      <c r="CSN4" s="128"/>
      <c r="CSO4" s="128"/>
      <c r="CSP4" s="128"/>
      <c r="CSQ4" s="128"/>
      <c r="CSR4" s="128"/>
      <c r="CSS4" s="128"/>
      <c r="CST4" s="128"/>
      <c r="CSU4" s="128"/>
      <c r="CSV4" s="128"/>
      <c r="CSW4" s="128"/>
      <c r="CSX4" s="128"/>
      <c r="CSY4" s="128"/>
      <c r="CSZ4" s="128"/>
      <c r="CTA4" s="128"/>
      <c r="CTB4" s="128"/>
      <c r="CTC4" s="128"/>
      <c r="CTD4" s="128"/>
      <c r="CTE4" s="128"/>
      <c r="CTF4" s="128"/>
      <c r="CTG4" s="128"/>
      <c r="CTH4" s="128"/>
      <c r="CTI4" s="128"/>
      <c r="CTJ4" s="128"/>
      <c r="CTK4" s="128"/>
      <c r="CTL4" s="128"/>
      <c r="CTM4" s="128"/>
      <c r="CTN4" s="128"/>
      <c r="CTO4" s="128"/>
      <c r="CTP4" s="128"/>
      <c r="CTQ4" s="128"/>
      <c r="CTR4" s="128"/>
      <c r="CTS4" s="128"/>
      <c r="CTT4" s="128"/>
      <c r="CTU4" s="128"/>
      <c r="CTV4" s="128"/>
      <c r="CTW4" s="128"/>
      <c r="CTX4" s="128"/>
      <c r="CTY4" s="128"/>
      <c r="CTZ4" s="128"/>
      <c r="CUA4" s="128"/>
      <c r="CUB4" s="128"/>
      <c r="CUC4" s="128"/>
      <c r="CUD4" s="128"/>
      <c r="CUE4" s="128"/>
      <c r="CUF4" s="128"/>
      <c r="CUG4" s="128"/>
      <c r="CUH4" s="128"/>
      <c r="CUI4" s="128"/>
      <c r="CUJ4" s="128"/>
      <c r="CUK4" s="128"/>
      <c r="CUL4" s="128"/>
      <c r="CUM4" s="128"/>
      <c r="CUN4" s="128"/>
      <c r="CUO4" s="128"/>
      <c r="CUP4" s="128"/>
      <c r="CUQ4" s="128"/>
      <c r="CUR4" s="128"/>
      <c r="CUS4" s="128"/>
      <c r="CUT4" s="128"/>
      <c r="CUU4" s="128"/>
      <c r="CUV4" s="128"/>
      <c r="CUW4" s="128"/>
      <c r="CUX4" s="128"/>
      <c r="CUY4" s="128"/>
      <c r="CUZ4" s="128"/>
      <c r="CVA4" s="128"/>
      <c r="CVB4" s="128"/>
      <c r="CVC4" s="128"/>
      <c r="CVD4" s="128"/>
      <c r="CVE4" s="128"/>
      <c r="CVF4" s="128"/>
      <c r="CVG4" s="128"/>
      <c r="CVH4" s="128"/>
      <c r="CVI4" s="128"/>
      <c r="CVJ4" s="128"/>
      <c r="CVK4" s="128"/>
      <c r="CVL4" s="128"/>
      <c r="CVM4" s="128"/>
      <c r="CVN4" s="128"/>
      <c r="CVO4" s="128"/>
      <c r="CVP4" s="128"/>
      <c r="CVQ4" s="128"/>
      <c r="CVR4" s="128"/>
      <c r="CVS4" s="128"/>
      <c r="CVT4" s="128"/>
      <c r="CVU4" s="128"/>
      <c r="CVV4" s="128"/>
      <c r="CVW4" s="128"/>
      <c r="CVX4" s="128"/>
      <c r="CVY4" s="128"/>
      <c r="CVZ4" s="128"/>
      <c r="CWA4" s="128"/>
      <c r="CWB4" s="128"/>
      <c r="CWC4" s="128"/>
      <c r="CWD4" s="128"/>
      <c r="CWE4" s="128"/>
      <c r="CWF4" s="128"/>
      <c r="CWG4" s="128"/>
      <c r="CWH4" s="128"/>
      <c r="CWI4" s="128"/>
      <c r="CWJ4" s="128"/>
      <c r="CWK4" s="128"/>
      <c r="CWL4" s="128"/>
      <c r="CWM4" s="128"/>
      <c r="CWN4" s="128"/>
      <c r="CWO4" s="128"/>
      <c r="CWP4" s="128"/>
      <c r="CWQ4" s="128"/>
      <c r="CWR4" s="128"/>
      <c r="CWS4" s="128"/>
      <c r="CWT4" s="128"/>
      <c r="CWU4" s="128"/>
      <c r="CWV4" s="128"/>
      <c r="CWW4" s="128"/>
      <c r="CWX4" s="128"/>
      <c r="CWY4" s="128"/>
      <c r="CWZ4" s="128"/>
      <c r="CXA4" s="128"/>
      <c r="CXB4" s="128"/>
      <c r="CXC4" s="128"/>
      <c r="CXD4" s="128"/>
      <c r="CXE4" s="128"/>
      <c r="CXF4" s="128"/>
      <c r="CXG4" s="128"/>
      <c r="CXH4" s="128"/>
      <c r="CXI4" s="128"/>
      <c r="CXJ4" s="128"/>
      <c r="CXK4" s="128"/>
      <c r="CXL4" s="128"/>
      <c r="CXM4" s="128"/>
      <c r="CXN4" s="128"/>
      <c r="CXO4" s="128"/>
      <c r="CXP4" s="128"/>
      <c r="CXQ4" s="128"/>
      <c r="CXR4" s="128"/>
      <c r="CXS4" s="128"/>
      <c r="CXT4" s="128"/>
      <c r="CXU4" s="128"/>
      <c r="CXV4" s="128"/>
      <c r="CXW4" s="128"/>
      <c r="CXX4" s="128"/>
      <c r="CXY4" s="128"/>
      <c r="CXZ4" s="128"/>
      <c r="CYA4" s="128"/>
      <c r="CYB4" s="128"/>
      <c r="CYC4" s="128"/>
      <c r="CYD4" s="128"/>
      <c r="CYE4" s="128"/>
      <c r="CYF4" s="128"/>
      <c r="CYG4" s="128"/>
      <c r="CYH4" s="128"/>
      <c r="CYI4" s="128"/>
      <c r="CYJ4" s="128"/>
      <c r="CYK4" s="128"/>
      <c r="CYL4" s="128"/>
      <c r="CYM4" s="128"/>
      <c r="CYN4" s="128"/>
      <c r="CYO4" s="128"/>
      <c r="CYP4" s="128"/>
      <c r="CYQ4" s="128"/>
      <c r="CYR4" s="128"/>
      <c r="CYS4" s="128"/>
      <c r="CYT4" s="128"/>
      <c r="CYU4" s="128"/>
      <c r="CYV4" s="128"/>
      <c r="CYW4" s="128"/>
      <c r="CYX4" s="128"/>
      <c r="CYY4" s="128"/>
      <c r="CYZ4" s="128"/>
      <c r="CZA4" s="128"/>
      <c r="CZB4" s="128"/>
      <c r="CZC4" s="128"/>
      <c r="CZD4" s="128"/>
      <c r="CZE4" s="128"/>
      <c r="CZF4" s="128"/>
      <c r="CZG4" s="128"/>
      <c r="CZH4" s="128"/>
      <c r="CZI4" s="128"/>
      <c r="CZJ4" s="128"/>
      <c r="CZK4" s="128"/>
      <c r="CZL4" s="128"/>
      <c r="CZM4" s="128"/>
      <c r="CZN4" s="128"/>
      <c r="CZO4" s="128"/>
      <c r="CZP4" s="128"/>
      <c r="CZQ4" s="128"/>
      <c r="CZR4" s="128"/>
      <c r="CZS4" s="128"/>
      <c r="CZT4" s="128"/>
      <c r="CZU4" s="128"/>
      <c r="CZV4" s="128"/>
      <c r="CZW4" s="128"/>
      <c r="CZX4" s="128"/>
      <c r="CZY4" s="128"/>
      <c r="CZZ4" s="128"/>
      <c r="DAA4" s="128"/>
      <c r="DAB4" s="128"/>
      <c r="DAC4" s="128"/>
      <c r="DAD4" s="128"/>
      <c r="DAE4" s="128"/>
      <c r="DAF4" s="128"/>
      <c r="DAG4" s="128"/>
      <c r="DAH4" s="128"/>
      <c r="DAI4" s="128"/>
      <c r="DAJ4" s="128"/>
      <c r="DAK4" s="128"/>
      <c r="DAL4" s="128"/>
      <c r="DAM4" s="128"/>
      <c r="DAN4" s="128"/>
      <c r="DAO4" s="128"/>
      <c r="DAP4" s="128"/>
      <c r="DAQ4" s="128"/>
      <c r="DAR4" s="128"/>
      <c r="DAS4" s="128"/>
      <c r="DAT4" s="128"/>
      <c r="DAU4" s="128"/>
      <c r="DAV4" s="128"/>
      <c r="DAW4" s="128"/>
      <c r="DAX4" s="128"/>
      <c r="DAY4" s="128"/>
      <c r="DAZ4" s="128"/>
      <c r="DBA4" s="128"/>
      <c r="DBB4" s="128"/>
      <c r="DBC4" s="128"/>
      <c r="DBD4" s="128"/>
      <c r="DBE4" s="128"/>
      <c r="DBF4" s="128"/>
      <c r="DBG4" s="128"/>
      <c r="DBH4" s="128"/>
      <c r="DBI4" s="128"/>
      <c r="DBJ4" s="128"/>
      <c r="DBK4" s="128"/>
      <c r="DBL4" s="128"/>
      <c r="DBM4" s="128"/>
      <c r="DBN4" s="128"/>
      <c r="DBO4" s="128"/>
      <c r="DBP4" s="128"/>
      <c r="DBQ4" s="128"/>
      <c r="DBR4" s="128"/>
      <c r="DBS4" s="128"/>
      <c r="DBT4" s="128"/>
      <c r="DBU4" s="128"/>
      <c r="DBV4" s="128"/>
      <c r="DBW4" s="128"/>
      <c r="DBX4" s="128"/>
      <c r="DBY4" s="128"/>
      <c r="DBZ4" s="128"/>
      <c r="DCA4" s="128"/>
      <c r="DCB4" s="128"/>
      <c r="DCC4" s="128"/>
      <c r="DCD4" s="128"/>
      <c r="DCE4" s="128"/>
      <c r="DCF4" s="128"/>
      <c r="DCG4" s="128"/>
      <c r="DCH4" s="128"/>
      <c r="DCI4" s="128"/>
      <c r="DCJ4" s="128"/>
      <c r="DCK4" s="128"/>
      <c r="DCL4" s="128"/>
      <c r="DCM4" s="128"/>
      <c r="DCN4" s="128"/>
      <c r="DCO4" s="128"/>
      <c r="DCP4" s="128"/>
      <c r="DCQ4" s="128"/>
      <c r="DCR4" s="128"/>
      <c r="DCS4" s="128"/>
      <c r="DCT4" s="128"/>
      <c r="DCU4" s="128"/>
      <c r="DCV4" s="128"/>
      <c r="DCW4" s="128"/>
      <c r="DCX4" s="128"/>
      <c r="DCY4" s="128"/>
      <c r="DCZ4" s="128"/>
      <c r="DDA4" s="128"/>
      <c r="DDB4" s="128"/>
      <c r="DDC4" s="128"/>
      <c r="DDD4" s="128"/>
      <c r="DDE4" s="128"/>
      <c r="DDF4" s="128"/>
      <c r="DDG4" s="128"/>
      <c r="DDH4" s="128"/>
      <c r="DDI4" s="128"/>
      <c r="DDJ4" s="128"/>
      <c r="DDK4" s="128"/>
      <c r="DDL4" s="128"/>
      <c r="DDM4" s="128"/>
      <c r="DDN4" s="128"/>
      <c r="DDO4" s="128"/>
      <c r="DDP4" s="128"/>
      <c r="DDQ4" s="128"/>
      <c r="DDR4" s="128"/>
      <c r="DDS4" s="128"/>
      <c r="DDT4" s="128"/>
      <c r="DDU4" s="128"/>
      <c r="DDV4" s="128"/>
      <c r="DDW4" s="128"/>
      <c r="DDX4" s="128"/>
      <c r="DDY4" s="128"/>
      <c r="DDZ4" s="128"/>
      <c r="DEA4" s="128"/>
      <c r="DEB4" s="128"/>
      <c r="DEC4" s="128"/>
      <c r="DED4" s="128"/>
      <c r="DEE4" s="128"/>
      <c r="DEF4" s="128"/>
      <c r="DEG4" s="128"/>
      <c r="DEH4" s="128"/>
      <c r="DEI4" s="128"/>
      <c r="DEJ4" s="128"/>
      <c r="DEK4" s="128"/>
      <c r="DEL4" s="128"/>
      <c r="DEM4" s="128"/>
      <c r="DEN4" s="128"/>
      <c r="DEO4" s="128"/>
      <c r="DEP4" s="128"/>
      <c r="DEQ4" s="128"/>
      <c r="DER4" s="128"/>
      <c r="DES4" s="128"/>
      <c r="DET4" s="128"/>
      <c r="DEU4" s="128"/>
      <c r="DEV4" s="128"/>
      <c r="DEW4" s="128"/>
      <c r="DEX4" s="128"/>
      <c r="DEY4" s="128"/>
      <c r="DEZ4" s="128"/>
      <c r="DFA4" s="128"/>
      <c r="DFB4" s="128"/>
      <c r="DFC4" s="128"/>
      <c r="DFD4" s="128"/>
      <c r="DFE4" s="128"/>
      <c r="DFF4" s="128"/>
      <c r="DFG4" s="128"/>
      <c r="DFH4" s="128"/>
      <c r="DFI4" s="128"/>
      <c r="DFJ4" s="128"/>
      <c r="DFK4" s="128"/>
      <c r="DFL4" s="128"/>
      <c r="DFM4" s="128"/>
      <c r="DFN4" s="128"/>
      <c r="DFO4" s="128"/>
      <c r="DFP4" s="128"/>
      <c r="DFQ4" s="128"/>
      <c r="DFR4" s="128"/>
      <c r="DFS4" s="128"/>
      <c r="DFT4" s="128"/>
      <c r="DFU4" s="128"/>
      <c r="DFV4" s="128"/>
      <c r="DFW4" s="128"/>
      <c r="DFX4" s="128"/>
      <c r="DFY4" s="128"/>
      <c r="DFZ4" s="128"/>
      <c r="DGA4" s="128"/>
      <c r="DGB4" s="128"/>
      <c r="DGC4" s="128"/>
      <c r="DGD4" s="128"/>
      <c r="DGE4" s="128"/>
      <c r="DGF4" s="128"/>
      <c r="DGG4" s="128"/>
      <c r="DGH4" s="128"/>
      <c r="DGI4" s="128"/>
      <c r="DGJ4" s="128"/>
      <c r="DGK4" s="128"/>
      <c r="DGL4" s="128"/>
      <c r="DGM4" s="128"/>
      <c r="DGN4" s="128"/>
      <c r="DGO4" s="128"/>
      <c r="DGP4" s="128"/>
      <c r="DGQ4" s="128"/>
      <c r="DGR4" s="128"/>
      <c r="DGS4" s="128"/>
      <c r="DGT4" s="128"/>
      <c r="DGU4" s="128"/>
      <c r="DGV4" s="128"/>
      <c r="DGW4" s="128"/>
      <c r="DGX4" s="128"/>
      <c r="DGY4" s="128"/>
      <c r="DGZ4" s="128"/>
      <c r="DHA4" s="128"/>
      <c r="DHB4" s="128"/>
      <c r="DHC4" s="128"/>
      <c r="DHD4" s="128"/>
      <c r="DHE4" s="128"/>
      <c r="DHF4" s="128"/>
      <c r="DHG4" s="128"/>
      <c r="DHH4" s="128"/>
      <c r="DHI4" s="128"/>
      <c r="DHJ4" s="128"/>
      <c r="DHK4" s="128"/>
      <c r="DHL4" s="128"/>
      <c r="DHM4" s="128"/>
      <c r="DHN4" s="128"/>
      <c r="DHO4" s="128"/>
      <c r="DHP4" s="128"/>
      <c r="DHQ4" s="128"/>
      <c r="DHR4" s="128"/>
      <c r="DHS4" s="128"/>
      <c r="DHT4" s="128"/>
      <c r="DHU4" s="128"/>
      <c r="DHV4" s="128"/>
      <c r="DHW4" s="128"/>
      <c r="DHX4" s="128"/>
      <c r="DHY4" s="128"/>
      <c r="DHZ4" s="128"/>
      <c r="DIA4" s="128"/>
      <c r="DIB4" s="128"/>
      <c r="DIC4" s="128"/>
      <c r="DID4" s="128"/>
      <c r="DIE4" s="128"/>
      <c r="DIF4" s="128"/>
      <c r="DIG4" s="128"/>
      <c r="DIH4" s="128"/>
      <c r="DII4" s="128"/>
      <c r="DIJ4" s="128"/>
      <c r="DIK4" s="128"/>
      <c r="DIL4" s="128"/>
      <c r="DIM4" s="128"/>
      <c r="DIN4" s="128"/>
      <c r="DIO4" s="128"/>
      <c r="DIP4" s="128"/>
      <c r="DIQ4" s="128"/>
      <c r="DIR4" s="128"/>
      <c r="DIS4" s="128"/>
      <c r="DIT4" s="128"/>
      <c r="DIU4" s="128"/>
      <c r="DIV4" s="128"/>
      <c r="DIW4" s="128"/>
      <c r="DIX4" s="128"/>
      <c r="DIY4" s="128"/>
      <c r="DIZ4" s="128"/>
      <c r="DJA4" s="128"/>
      <c r="DJB4" s="128"/>
      <c r="DJC4" s="128"/>
      <c r="DJD4" s="128"/>
      <c r="DJE4" s="128"/>
      <c r="DJF4" s="128"/>
      <c r="DJG4" s="128"/>
      <c r="DJH4" s="128"/>
      <c r="DJI4" s="128"/>
      <c r="DJJ4" s="128"/>
      <c r="DJK4" s="128"/>
      <c r="DJL4" s="128"/>
      <c r="DJM4" s="128"/>
      <c r="DJN4" s="128"/>
      <c r="DJO4" s="128"/>
      <c r="DJP4" s="128"/>
      <c r="DJQ4" s="128"/>
      <c r="DJR4" s="128"/>
      <c r="DJS4" s="128"/>
      <c r="DJT4" s="128"/>
      <c r="DJU4" s="128"/>
      <c r="DJV4" s="128"/>
      <c r="DJW4" s="128"/>
      <c r="DJX4" s="128"/>
      <c r="DJY4" s="128"/>
      <c r="DJZ4" s="128"/>
      <c r="DKA4" s="128"/>
      <c r="DKB4" s="128"/>
      <c r="DKC4" s="128"/>
      <c r="DKD4" s="128"/>
      <c r="DKE4" s="128"/>
      <c r="DKF4" s="128"/>
      <c r="DKG4" s="128"/>
      <c r="DKH4" s="128"/>
      <c r="DKI4" s="128"/>
      <c r="DKJ4" s="128"/>
      <c r="DKK4" s="128"/>
      <c r="DKL4" s="128"/>
      <c r="DKM4" s="128"/>
      <c r="DKN4" s="128"/>
      <c r="DKO4" s="128"/>
      <c r="DKP4" s="128"/>
      <c r="DKQ4" s="128"/>
      <c r="DKR4" s="128"/>
      <c r="DKS4" s="128"/>
      <c r="DKT4" s="128"/>
      <c r="DKU4" s="128"/>
      <c r="DKV4" s="128"/>
      <c r="DKW4" s="128"/>
      <c r="DKX4" s="128"/>
      <c r="DKY4" s="128"/>
      <c r="DKZ4" s="128"/>
      <c r="DLA4" s="128"/>
      <c r="DLB4" s="128"/>
      <c r="DLC4" s="128"/>
      <c r="DLD4" s="128"/>
      <c r="DLE4" s="128"/>
      <c r="DLF4" s="128"/>
      <c r="DLG4" s="128"/>
      <c r="DLH4" s="128"/>
      <c r="DLI4" s="128"/>
      <c r="DLJ4" s="128"/>
      <c r="DLK4" s="128"/>
      <c r="DLL4" s="128"/>
      <c r="DLM4" s="128"/>
      <c r="DLN4" s="128"/>
      <c r="DLO4" s="128"/>
      <c r="DLP4" s="128"/>
      <c r="DLQ4" s="128"/>
      <c r="DLR4" s="128"/>
      <c r="DLS4" s="128"/>
      <c r="DLT4" s="128"/>
      <c r="DLU4" s="128"/>
      <c r="DLV4" s="128"/>
      <c r="DLW4" s="128"/>
      <c r="DLX4" s="128"/>
      <c r="DLY4" s="128"/>
      <c r="DLZ4" s="128"/>
      <c r="DMA4" s="128"/>
      <c r="DMB4" s="128"/>
      <c r="DMC4" s="128"/>
      <c r="DMD4" s="128"/>
      <c r="DME4" s="128"/>
      <c r="DMF4" s="128"/>
      <c r="DMG4" s="128"/>
      <c r="DMH4" s="128"/>
      <c r="DMI4" s="128"/>
      <c r="DMJ4" s="128"/>
      <c r="DMK4" s="128"/>
      <c r="DML4" s="128"/>
      <c r="DMM4" s="128"/>
      <c r="DMN4" s="128"/>
      <c r="DMO4" s="128"/>
      <c r="DMP4" s="128"/>
      <c r="DMQ4" s="128"/>
      <c r="DMR4" s="128"/>
      <c r="DMS4" s="128"/>
      <c r="DMT4" s="128"/>
      <c r="DMU4" s="128"/>
      <c r="DMV4" s="128"/>
      <c r="DMW4" s="128"/>
      <c r="DMX4" s="128"/>
      <c r="DMY4" s="128"/>
      <c r="DMZ4" s="128"/>
      <c r="DNA4" s="128"/>
      <c r="DNB4" s="128"/>
      <c r="DNC4" s="128"/>
      <c r="DND4" s="128"/>
      <c r="DNE4" s="128"/>
      <c r="DNF4" s="128"/>
      <c r="DNG4" s="128"/>
      <c r="DNH4" s="128"/>
      <c r="DNI4" s="128"/>
      <c r="DNJ4" s="128"/>
      <c r="DNK4" s="128"/>
      <c r="DNL4" s="128"/>
      <c r="DNM4" s="128"/>
      <c r="DNN4" s="128"/>
      <c r="DNO4" s="128"/>
      <c r="DNP4" s="128"/>
      <c r="DNQ4" s="128"/>
      <c r="DNR4" s="128"/>
      <c r="DNS4" s="128"/>
      <c r="DNT4" s="128"/>
      <c r="DNU4" s="128"/>
      <c r="DNV4" s="128"/>
      <c r="DNW4" s="128"/>
      <c r="DNX4" s="128"/>
      <c r="DNY4" s="128"/>
      <c r="DNZ4" s="128"/>
      <c r="DOA4" s="128"/>
      <c r="DOB4" s="128"/>
      <c r="DOC4" s="128"/>
      <c r="DOD4" s="128"/>
      <c r="DOE4" s="128"/>
      <c r="DOF4" s="128"/>
      <c r="DOG4" s="128"/>
      <c r="DOH4" s="128"/>
      <c r="DOI4" s="128"/>
      <c r="DOJ4" s="128"/>
      <c r="DOK4" s="128"/>
      <c r="DOL4" s="128"/>
      <c r="DOM4" s="128"/>
      <c r="DON4" s="128"/>
      <c r="DOO4" s="128"/>
      <c r="DOP4" s="128"/>
      <c r="DOQ4" s="128"/>
      <c r="DOR4" s="128"/>
      <c r="DOS4" s="128"/>
      <c r="DOT4" s="128"/>
      <c r="DOU4" s="128"/>
      <c r="DOV4" s="128"/>
      <c r="DOW4" s="128"/>
      <c r="DOX4" s="128"/>
      <c r="DOY4" s="128"/>
      <c r="DOZ4" s="128"/>
      <c r="DPA4" s="128"/>
      <c r="DPB4" s="128"/>
      <c r="DPC4" s="128"/>
      <c r="DPD4" s="128"/>
      <c r="DPE4" s="128"/>
      <c r="DPF4" s="128"/>
      <c r="DPG4" s="128"/>
      <c r="DPH4" s="128"/>
      <c r="DPI4" s="128"/>
      <c r="DPJ4" s="128"/>
      <c r="DPK4" s="128"/>
      <c r="DPL4" s="128"/>
      <c r="DPM4" s="128"/>
      <c r="DPN4" s="128"/>
      <c r="DPO4" s="128"/>
      <c r="DPP4" s="128"/>
      <c r="DPQ4" s="128"/>
      <c r="DPR4" s="128"/>
      <c r="DPS4" s="128"/>
      <c r="DPT4" s="128"/>
      <c r="DPU4" s="128"/>
      <c r="DPV4" s="128"/>
      <c r="DPW4" s="128"/>
      <c r="DPX4" s="128"/>
      <c r="DPY4" s="128"/>
      <c r="DPZ4" s="128"/>
      <c r="DQA4" s="128"/>
      <c r="DQB4" s="128"/>
      <c r="DQC4" s="128"/>
      <c r="DQD4" s="128"/>
      <c r="DQE4" s="128"/>
      <c r="DQF4" s="128"/>
      <c r="DQG4" s="128"/>
      <c r="DQH4" s="128"/>
      <c r="DQI4" s="128"/>
      <c r="DQJ4" s="128"/>
      <c r="DQK4" s="128"/>
      <c r="DQL4" s="128"/>
      <c r="DQM4" s="128"/>
      <c r="DQN4" s="128"/>
      <c r="DQO4" s="128"/>
      <c r="DQP4" s="128"/>
      <c r="DQQ4" s="128"/>
      <c r="DQR4" s="128"/>
      <c r="DQS4" s="128"/>
      <c r="DQT4" s="128"/>
      <c r="DQU4" s="128"/>
      <c r="DQV4" s="128"/>
      <c r="DQW4" s="128"/>
      <c r="DQX4" s="128"/>
      <c r="DQY4" s="128"/>
      <c r="DQZ4" s="128"/>
      <c r="DRA4" s="128"/>
      <c r="DRB4" s="128"/>
      <c r="DRC4" s="128"/>
      <c r="DRD4" s="128"/>
      <c r="DRE4" s="128"/>
      <c r="DRF4" s="128"/>
      <c r="DRG4" s="128"/>
      <c r="DRH4" s="128"/>
      <c r="DRI4" s="128"/>
      <c r="DRJ4" s="128"/>
      <c r="DRK4" s="128"/>
      <c r="DRL4" s="128"/>
      <c r="DRM4" s="128"/>
      <c r="DRN4" s="128"/>
      <c r="DRO4" s="128"/>
      <c r="DRP4" s="128"/>
      <c r="DRQ4" s="128"/>
      <c r="DRR4" s="128"/>
      <c r="DRS4" s="128"/>
      <c r="DRT4" s="128"/>
      <c r="DRU4" s="128"/>
      <c r="DRV4" s="128"/>
      <c r="DRW4" s="128"/>
      <c r="DRX4" s="128"/>
      <c r="DRY4" s="128"/>
      <c r="DRZ4" s="128"/>
      <c r="DSA4" s="128"/>
      <c r="DSB4" s="128"/>
      <c r="DSC4" s="128"/>
      <c r="DSD4" s="128"/>
      <c r="DSE4" s="128"/>
      <c r="DSF4" s="128"/>
      <c r="DSG4" s="128"/>
      <c r="DSH4" s="128"/>
      <c r="DSI4" s="128"/>
      <c r="DSJ4" s="128"/>
      <c r="DSK4" s="128"/>
      <c r="DSL4" s="128"/>
      <c r="DSM4" s="128"/>
      <c r="DSN4" s="128"/>
      <c r="DSO4" s="128"/>
      <c r="DSP4" s="128"/>
      <c r="DSQ4" s="128"/>
      <c r="DSR4" s="128"/>
      <c r="DSS4" s="128"/>
      <c r="DST4" s="128"/>
      <c r="DSU4" s="128"/>
      <c r="DSV4" s="128"/>
      <c r="DSW4" s="128"/>
      <c r="DSX4" s="128"/>
      <c r="DSY4" s="128"/>
      <c r="DSZ4" s="128"/>
      <c r="DTA4" s="128"/>
      <c r="DTB4" s="128"/>
      <c r="DTC4" s="128"/>
      <c r="DTD4" s="128"/>
      <c r="DTE4" s="128"/>
      <c r="DTF4" s="128"/>
      <c r="DTG4" s="128"/>
      <c r="DTH4" s="128"/>
      <c r="DTI4" s="128"/>
      <c r="DTJ4" s="128"/>
      <c r="DTK4" s="128"/>
      <c r="DTL4" s="128"/>
      <c r="DTM4" s="128"/>
      <c r="DTN4" s="128"/>
      <c r="DTO4" s="128"/>
      <c r="DTP4" s="128"/>
      <c r="DTQ4" s="128"/>
      <c r="DTR4" s="128"/>
      <c r="DTS4" s="128"/>
      <c r="DTT4" s="128"/>
      <c r="DTU4" s="128"/>
      <c r="DTV4" s="128"/>
      <c r="DTW4" s="128"/>
      <c r="DTX4" s="128"/>
      <c r="DTY4" s="128"/>
      <c r="DTZ4" s="128"/>
      <c r="DUA4" s="128"/>
      <c r="DUB4" s="128"/>
      <c r="DUC4" s="128"/>
      <c r="DUD4" s="128"/>
      <c r="DUE4" s="128"/>
      <c r="DUF4" s="128"/>
      <c r="DUG4" s="128"/>
      <c r="DUH4" s="128"/>
      <c r="DUI4" s="128"/>
      <c r="DUJ4" s="128"/>
      <c r="DUK4" s="128"/>
      <c r="DUL4" s="128"/>
      <c r="DUM4" s="128"/>
      <c r="DUN4" s="128"/>
      <c r="DUO4" s="128"/>
      <c r="DUP4" s="128"/>
      <c r="DUQ4" s="128"/>
      <c r="DUR4" s="128"/>
      <c r="DUS4" s="128"/>
      <c r="DUT4" s="128"/>
      <c r="DUU4" s="128"/>
      <c r="DUV4" s="128"/>
      <c r="DUW4" s="128"/>
      <c r="DUX4" s="128"/>
      <c r="DUY4" s="128"/>
      <c r="DUZ4" s="128"/>
      <c r="DVA4" s="128"/>
      <c r="DVB4" s="128"/>
      <c r="DVC4" s="128"/>
      <c r="DVD4" s="128"/>
      <c r="DVE4" s="128"/>
      <c r="DVF4" s="128"/>
      <c r="DVG4" s="128"/>
      <c r="DVH4" s="128"/>
      <c r="DVI4" s="128"/>
      <c r="DVJ4" s="128"/>
      <c r="DVK4" s="128"/>
      <c r="DVL4" s="128"/>
      <c r="DVM4" s="128"/>
      <c r="DVN4" s="128"/>
      <c r="DVO4" s="128"/>
      <c r="DVP4" s="128"/>
      <c r="DVQ4" s="128"/>
      <c r="DVR4" s="128"/>
      <c r="DVS4" s="128"/>
      <c r="DVT4" s="128"/>
      <c r="DVU4" s="128"/>
      <c r="DVV4" s="128"/>
      <c r="DVW4" s="128"/>
      <c r="DVX4" s="128"/>
      <c r="DVY4" s="128"/>
      <c r="DVZ4" s="128"/>
      <c r="DWA4" s="128"/>
      <c r="DWB4" s="128"/>
      <c r="DWC4" s="128"/>
      <c r="DWD4" s="128"/>
      <c r="DWE4" s="128"/>
      <c r="DWF4" s="128"/>
      <c r="DWG4" s="128"/>
      <c r="DWH4" s="128"/>
      <c r="DWI4" s="128"/>
      <c r="DWJ4" s="128"/>
      <c r="DWK4" s="128"/>
      <c r="DWL4" s="128"/>
      <c r="DWM4" s="128"/>
      <c r="DWN4" s="128"/>
      <c r="DWO4" s="128"/>
      <c r="DWP4" s="128"/>
      <c r="DWQ4" s="128"/>
      <c r="DWR4" s="128"/>
      <c r="DWS4" s="128"/>
      <c r="DWT4" s="128"/>
      <c r="DWU4" s="128"/>
      <c r="DWV4" s="128"/>
      <c r="DWW4" s="128"/>
      <c r="DWX4" s="128"/>
      <c r="DWY4" s="128"/>
      <c r="DWZ4" s="128"/>
      <c r="DXA4" s="128"/>
      <c r="DXB4" s="128"/>
      <c r="DXC4" s="128"/>
      <c r="DXD4" s="128"/>
      <c r="DXE4" s="128"/>
      <c r="DXF4" s="128"/>
      <c r="DXG4" s="128"/>
      <c r="DXH4" s="128"/>
      <c r="DXI4" s="128"/>
      <c r="DXJ4" s="128"/>
      <c r="DXK4" s="128"/>
      <c r="DXL4" s="128"/>
      <c r="DXM4" s="128"/>
      <c r="DXN4" s="128"/>
      <c r="DXO4" s="128"/>
      <c r="DXP4" s="128"/>
      <c r="DXQ4" s="128"/>
      <c r="DXR4" s="128"/>
      <c r="DXS4" s="128"/>
      <c r="DXT4" s="128"/>
      <c r="DXU4" s="128"/>
      <c r="DXV4" s="128"/>
      <c r="DXW4" s="128"/>
      <c r="DXX4" s="128"/>
      <c r="DXY4" s="128"/>
      <c r="DXZ4" s="128"/>
      <c r="DYA4" s="128"/>
      <c r="DYB4" s="128"/>
      <c r="DYC4" s="128"/>
      <c r="DYD4" s="128"/>
      <c r="DYE4" s="128"/>
      <c r="DYF4" s="128"/>
      <c r="DYG4" s="128"/>
      <c r="DYH4" s="128"/>
      <c r="DYI4" s="128"/>
      <c r="DYJ4" s="128"/>
      <c r="DYK4" s="128"/>
      <c r="DYL4" s="128"/>
      <c r="DYM4" s="128"/>
      <c r="DYN4" s="128"/>
      <c r="DYO4" s="128"/>
      <c r="DYP4" s="128"/>
      <c r="DYQ4" s="128"/>
      <c r="DYR4" s="128"/>
      <c r="DYS4" s="128"/>
      <c r="DYT4" s="128"/>
      <c r="DYU4" s="128"/>
      <c r="DYV4" s="128"/>
      <c r="DYW4" s="128"/>
      <c r="DYX4" s="128"/>
      <c r="DYY4" s="128"/>
      <c r="DYZ4" s="128"/>
      <c r="DZA4" s="128"/>
      <c r="DZB4" s="128"/>
      <c r="DZC4" s="128"/>
      <c r="DZD4" s="128"/>
      <c r="DZE4" s="128"/>
      <c r="DZF4" s="128"/>
      <c r="DZG4" s="128"/>
      <c r="DZH4" s="128"/>
      <c r="DZI4" s="128"/>
      <c r="DZJ4" s="128"/>
      <c r="DZK4" s="128"/>
      <c r="DZL4" s="128"/>
      <c r="DZM4" s="128"/>
      <c r="DZN4" s="128"/>
      <c r="DZO4" s="128"/>
      <c r="DZP4" s="128"/>
      <c r="DZQ4" s="128"/>
      <c r="DZR4" s="128"/>
      <c r="DZS4" s="128"/>
      <c r="DZT4" s="128"/>
      <c r="DZU4" s="128"/>
      <c r="DZV4" s="128"/>
      <c r="DZW4" s="128"/>
      <c r="DZX4" s="128"/>
      <c r="DZY4" s="128"/>
      <c r="DZZ4" s="128"/>
      <c r="EAA4" s="128"/>
      <c r="EAB4" s="128"/>
      <c r="EAC4" s="128"/>
      <c r="EAD4" s="128"/>
      <c r="EAE4" s="128"/>
      <c r="EAF4" s="128"/>
      <c r="EAG4" s="128"/>
      <c r="EAH4" s="128"/>
      <c r="EAI4" s="128"/>
      <c r="EAJ4" s="128"/>
      <c r="EAK4" s="128"/>
      <c r="EAL4" s="128"/>
      <c r="EAM4" s="128"/>
      <c r="EAN4" s="128"/>
      <c r="EAO4" s="128"/>
      <c r="EAP4" s="128"/>
      <c r="EAQ4" s="128"/>
      <c r="EAR4" s="128"/>
      <c r="EAS4" s="128"/>
      <c r="EAT4" s="128"/>
      <c r="EAU4" s="128"/>
      <c r="EAV4" s="128"/>
      <c r="EAW4" s="128"/>
      <c r="EAX4" s="128"/>
      <c r="EAY4" s="128"/>
      <c r="EAZ4" s="128"/>
      <c r="EBA4" s="128"/>
      <c r="EBB4" s="128"/>
      <c r="EBC4" s="128"/>
      <c r="EBD4" s="128"/>
      <c r="EBE4" s="128"/>
      <c r="EBF4" s="128"/>
      <c r="EBG4" s="128"/>
      <c r="EBH4" s="128"/>
      <c r="EBI4" s="128"/>
      <c r="EBJ4" s="128"/>
      <c r="EBK4" s="128"/>
      <c r="EBL4" s="128"/>
      <c r="EBM4" s="128"/>
      <c r="EBN4" s="128"/>
      <c r="EBO4" s="128"/>
      <c r="EBP4" s="128"/>
      <c r="EBQ4" s="128"/>
      <c r="EBR4" s="128"/>
      <c r="EBS4" s="128"/>
      <c r="EBT4" s="128"/>
      <c r="EBU4" s="128"/>
      <c r="EBV4" s="128"/>
      <c r="EBW4" s="128"/>
      <c r="EBX4" s="128"/>
      <c r="EBY4" s="128"/>
      <c r="EBZ4" s="128"/>
      <c r="ECA4" s="128"/>
      <c r="ECB4" s="128"/>
      <c r="ECC4" s="128"/>
      <c r="ECD4" s="128"/>
      <c r="ECE4" s="128"/>
      <c r="ECF4" s="128"/>
      <c r="ECG4" s="128"/>
      <c r="ECH4" s="128"/>
      <c r="ECI4" s="128"/>
      <c r="ECJ4" s="128"/>
      <c r="ECK4" s="128"/>
      <c r="ECL4" s="128"/>
      <c r="ECM4" s="128"/>
      <c r="ECN4" s="128"/>
      <c r="ECO4" s="128"/>
      <c r="ECP4" s="128"/>
      <c r="ECQ4" s="128"/>
      <c r="ECR4" s="128"/>
      <c r="ECS4" s="128"/>
      <c r="ECT4" s="128"/>
      <c r="ECU4" s="128"/>
      <c r="ECV4" s="128"/>
      <c r="ECW4" s="128"/>
      <c r="ECX4" s="128"/>
      <c r="ECY4" s="128"/>
      <c r="ECZ4" s="128"/>
      <c r="EDA4" s="128"/>
      <c r="EDB4" s="128"/>
      <c r="EDC4" s="128"/>
      <c r="EDD4" s="128"/>
      <c r="EDE4" s="128"/>
      <c r="EDF4" s="128"/>
      <c r="EDG4" s="128"/>
      <c r="EDH4" s="128"/>
      <c r="EDI4" s="128"/>
      <c r="EDJ4" s="128"/>
      <c r="EDK4" s="128"/>
      <c r="EDL4" s="128"/>
      <c r="EDM4" s="128"/>
      <c r="EDN4" s="128"/>
      <c r="EDO4" s="128"/>
      <c r="EDP4" s="128"/>
      <c r="EDQ4" s="128"/>
      <c r="EDR4" s="128"/>
      <c r="EDS4" s="128"/>
      <c r="EDT4" s="128"/>
      <c r="EDU4" s="128"/>
      <c r="EDV4" s="128"/>
      <c r="EDW4" s="128"/>
      <c r="EDX4" s="128"/>
      <c r="EDY4" s="128"/>
      <c r="EDZ4" s="128"/>
      <c r="EEA4" s="128"/>
      <c r="EEB4" s="128"/>
      <c r="EEC4" s="128"/>
      <c r="EED4" s="128"/>
      <c r="EEE4" s="128"/>
      <c r="EEF4" s="128"/>
      <c r="EEG4" s="128"/>
      <c r="EEH4" s="128"/>
      <c r="EEI4" s="128"/>
      <c r="EEJ4" s="128"/>
      <c r="EEK4" s="128"/>
      <c r="EEL4" s="128"/>
      <c r="EEM4" s="128"/>
      <c r="EEN4" s="128"/>
      <c r="EEO4" s="128"/>
      <c r="EEP4" s="128"/>
      <c r="EEQ4" s="128"/>
      <c r="EER4" s="128"/>
      <c r="EES4" s="128"/>
      <c r="EET4" s="128"/>
      <c r="EEU4" s="128"/>
      <c r="EEV4" s="128"/>
      <c r="EEW4" s="128"/>
      <c r="EEX4" s="128"/>
      <c r="EEY4" s="128"/>
      <c r="EEZ4" s="128"/>
      <c r="EFA4" s="128"/>
      <c r="EFB4" s="128"/>
      <c r="EFC4" s="128"/>
      <c r="EFD4" s="128"/>
      <c r="EFE4" s="128"/>
      <c r="EFF4" s="128"/>
      <c r="EFG4" s="128"/>
      <c r="EFH4" s="128"/>
      <c r="EFI4" s="128"/>
      <c r="EFJ4" s="128"/>
      <c r="EFK4" s="128"/>
      <c r="EFL4" s="128"/>
      <c r="EFM4" s="128"/>
      <c r="EFN4" s="128"/>
      <c r="EFO4" s="128"/>
      <c r="EFP4" s="128"/>
      <c r="EFQ4" s="128"/>
      <c r="EFR4" s="128"/>
      <c r="EFS4" s="128"/>
      <c r="EFT4" s="128"/>
      <c r="EFU4" s="128"/>
      <c r="EFV4" s="128"/>
      <c r="EFW4" s="128"/>
      <c r="EFX4" s="128"/>
      <c r="EFY4" s="128"/>
      <c r="EFZ4" s="128"/>
      <c r="EGA4" s="128"/>
      <c r="EGB4" s="128"/>
      <c r="EGC4" s="128"/>
      <c r="EGD4" s="128"/>
      <c r="EGE4" s="128"/>
      <c r="EGF4" s="128"/>
      <c r="EGG4" s="128"/>
      <c r="EGH4" s="128"/>
      <c r="EGI4" s="128"/>
      <c r="EGJ4" s="128"/>
      <c r="EGK4" s="128"/>
      <c r="EGL4" s="128"/>
      <c r="EGM4" s="128"/>
      <c r="EGN4" s="128"/>
      <c r="EGO4" s="128"/>
      <c r="EGP4" s="128"/>
      <c r="EGQ4" s="128"/>
      <c r="EGR4" s="128"/>
      <c r="EGS4" s="128"/>
      <c r="EGT4" s="128"/>
      <c r="EGU4" s="128"/>
      <c r="EGV4" s="128"/>
      <c r="EGW4" s="128"/>
      <c r="EGX4" s="128"/>
      <c r="EGY4" s="128"/>
      <c r="EGZ4" s="128"/>
      <c r="EHA4" s="128"/>
      <c r="EHB4" s="128"/>
      <c r="EHC4" s="128"/>
      <c r="EHD4" s="128"/>
      <c r="EHE4" s="128"/>
      <c r="EHF4" s="128"/>
      <c r="EHG4" s="128"/>
      <c r="EHH4" s="128"/>
      <c r="EHI4" s="128"/>
      <c r="EHJ4" s="128"/>
      <c r="EHK4" s="128"/>
      <c r="EHL4" s="128"/>
      <c r="EHM4" s="128"/>
      <c r="EHN4" s="128"/>
      <c r="EHO4" s="128"/>
      <c r="EHP4" s="128"/>
      <c r="EHQ4" s="128"/>
      <c r="EHR4" s="128"/>
      <c r="EHS4" s="128"/>
      <c r="EHT4" s="128"/>
      <c r="EHU4" s="128"/>
      <c r="EHV4" s="128"/>
      <c r="EHW4" s="128"/>
      <c r="EHX4" s="128"/>
      <c r="EHY4" s="128"/>
      <c r="EHZ4" s="128"/>
      <c r="EIA4" s="128"/>
      <c r="EIB4" s="128"/>
      <c r="EIC4" s="128"/>
      <c r="EID4" s="128"/>
      <c r="EIE4" s="128"/>
      <c r="EIF4" s="128"/>
      <c r="EIG4" s="128"/>
      <c r="EIH4" s="128"/>
      <c r="EII4" s="128"/>
      <c r="EIJ4" s="128"/>
      <c r="EIK4" s="128"/>
      <c r="EIL4" s="128"/>
      <c r="EIM4" s="128"/>
      <c r="EIN4" s="128"/>
      <c r="EIO4" s="128"/>
      <c r="EIP4" s="128"/>
      <c r="EIQ4" s="128"/>
      <c r="EIR4" s="128"/>
      <c r="EIS4" s="128"/>
      <c r="EIT4" s="128"/>
      <c r="EIU4" s="128"/>
      <c r="EIV4" s="128"/>
      <c r="EIW4" s="128"/>
      <c r="EIX4" s="128"/>
      <c r="EIY4" s="128"/>
      <c r="EIZ4" s="128"/>
      <c r="EJA4" s="128"/>
      <c r="EJB4" s="128"/>
      <c r="EJC4" s="128"/>
      <c r="EJD4" s="128"/>
      <c r="EJE4" s="128"/>
      <c r="EJF4" s="128"/>
      <c r="EJG4" s="128"/>
      <c r="EJH4" s="128"/>
      <c r="EJI4" s="128"/>
      <c r="EJJ4" s="128"/>
      <c r="EJK4" s="128"/>
      <c r="EJL4" s="128"/>
      <c r="EJM4" s="128"/>
      <c r="EJN4" s="128"/>
      <c r="EJO4" s="128"/>
      <c r="EJP4" s="128"/>
      <c r="EJQ4" s="128"/>
      <c r="EJR4" s="128"/>
      <c r="EJS4" s="128"/>
      <c r="EJT4" s="128"/>
      <c r="EJU4" s="128"/>
      <c r="EJV4" s="128"/>
      <c r="EJW4" s="128"/>
      <c r="EJX4" s="128"/>
      <c r="EJY4" s="128"/>
      <c r="EJZ4" s="128"/>
      <c r="EKA4" s="128"/>
      <c r="EKB4" s="128"/>
      <c r="EKC4" s="128"/>
      <c r="EKD4" s="128"/>
      <c r="EKE4" s="128"/>
      <c r="EKF4" s="128"/>
      <c r="EKG4" s="128"/>
      <c r="EKH4" s="128"/>
      <c r="EKI4" s="128"/>
      <c r="EKJ4" s="128"/>
      <c r="EKK4" s="128"/>
      <c r="EKL4" s="128"/>
      <c r="EKM4" s="128"/>
      <c r="EKN4" s="128"/>
      <c r="EKO4" s="128"/>
      <c r="EKP4" s="128"/>
      <c r="EKQ4" s="128"/>
      <c r="EKR4" s="128"/>
      <c r="EKS4" s="128"/>
      <c r="EKT4" s="128"/>
      <c r="EKU4" s="128"/>
      <c r="EKV4" s="128"/>
      <c r="EKW4" s="128"/>
      <c r="EKX4" s="128"/>
      <c r="EKY4" s="128"/>
      <c r="EKZ4" s="128"/>
      <c r="ELA4" s="128"/>
      <c r="ELB4" s="128"/>
      <c r="ELC4" s="128"/>
      <c r="ELD4" s="128"/>
      <c r="ELE4" s="128"/>
      <c r="ELF4" s="128"/>
      <c r="ELG4" s="128"/>
      <c r="ELH4" s="128"/>
      <c r="ELI4" s="128"/>
      <c r="ELJ4" s="128"/>
      <c r="ELK4" s="128"/>
      <c r="ELL4" s="128"/>
      <c r="ELM4" s="128"/>
      <c r="ELN4" s="128"/>
      <c r="ELO4" s="128"/>
      <c r="ELP4" s="128"/>
      <c r="ELQ4" s="128"/>
      <c r="ELR4" s="128"/>
      <c r="ELS4" s="128"/>
      <c r="ELT4" s="128"/>
      <c r="ELU4" s="128"/>
      <c r="ELV4" s="128"/>
      <c r="ELW4" s="128"/>
      <c r="ELX4" s="128"/>
      <c r="ELY4" s="128"/>
      <c r="ELZ4" s="128"/>
      <c r="EMA4" s="128"/>
      <c r="EMB4" s="128"/>
      <c r="EMC4" s="128"/>
      <c r="EMD4" s="128"/>
      <c r="EME4" s="128"/>
      <c r="EMF4" s="128"/>
      <c r="EMG4" s="128"/>
      <c r="EMH4" s="128"/>
      <c r="EMI4" s="128"/>
      <c r="EMJ4" s="128"/>
      <c r="EMK4" s="128"/>
      <c r="EML4" s="128"/>
      <c r="EMM4" s="128"/>
      <c r="EMN4" s="128"/>
      <c r="EMO4" s="128"/>
      <c r="EMP4" s="128"/>
      <c r="EMQ4" s="128"/>
      <c r="EMR4" s="128"/>
      <c r="EMS4" s="128"/>
      <c r="EMT4" s="128"/>
      <c r="EMU4" s="128"/>
      <c r="EMV4" s="128"/>
      <c r="EMW4" s="128"/>
      <c r="EMX4" s="128"/>
      <c r="EMY4" s="128"/>
      <c r="EMZ4" s="128"/>
      <c r="ENA4" s="128"/>
      <c r="ENB4" s="128"/>
      <c r="ENC4" s="128"/>
      <c r="END4" s="128"/>
      <c r="ENE4" s="128"/>
      <c r="ENF4" s="128"/>
      <c r="ENG4" s="128"/>
      <c r="ENH4" s="128"/>
      <c r="ENI4" s="128"/>
      <c r="ENJ4" s="128"/>
      <c r="ENK4" s="128"/>
      <c r="ENL4" s="128"/>
      <c r="ENM4" s="128"/>
      <c r="ENN4" s="128"/>
      <c r="ENO4" s="128"/>
      <c r="ENP4" s="128"/>
      <c r="ENQ4" s="128"/>
      <c r="ENR4" s="128"/>
      <c r="ENS4" s="128"/>
      <c r="ENT4" s="128"/>
      <c r="ENU4" s="128"/>
      <c r="ENV4" s="128"/>
      <c r="ENW4" s="128"/>
      <c r="ENX4" s="128"/>
      <c r="ENY4" s="128"/>
      <c r="ENZ4" s="128"/>
      <c r="EOA4" s="128"/>
      <c r="EOB4" s="128"/>
      <c r="EOC4" s="128"/>
      <c r="EOD4" s="128"/>
      <c r="EOE4" s="128"/>
      <c r="EOF4" s="128"/>
      <c r="EOG4" s="128"/>
      <c r="EOH4" s="128"/>
      <c r="EOI4" s="128"/>
      <c r="EOJ4" s="128"/>
      <c r="EOK4" s="128"/>
      <c r="EOL4" s="128"/>
      <c r="EOM4" s="128"/>
      <c r="EON4" s="128"/>
      <c r="EOO4" s="128"/>
      <c r="EOP4" s="128"/>
      <c r="EOQ4" s="128"/>
      <c r="EOR4" s="128"/>
      <c r="EOS4" s="128"/>
      <c r="EOT4" s="128"/>
      <c r="EOU4" s="128"/>
      <c r="EOV4" s="128"/>
      <c r="EOW4" s="128"/>
      <c r="EOX4" s="128"/>
      <c r="EOY4" s="128"/>
      <c r="EOZ4" s="128"/>
      <c r="EPA4" s="128"/>
      <c r="EPB4" s="128"/>
      <c r="EPC4" s="128"/>
      <c r="EPD4" s="128"/>
      <c r="EPE4" s="128"/>
      <c r="EPF4" s="128"/>
      <c r="EPG4" s="128"/>
      <c r="EPH4" s="128"/>
      <c r="EPI4" s="128"/>
      <c r="EPJ4" s="128"/>
      <c r="EPK4" s="128"/>
      <c r="EPL4" s="128"/>
      <c r="EPM4" s="128"/>
      <c r="EPN4" s="128"/>
      <c r="EPO4" s="128"/>
      <c r="EPP4" s="128"/>
      <c r="EPQ4" s="128"/>
      <c r="EPR4" s="128"/>
      <c r="EPS4" s="128"/>
      <c r="EPT4" s="128"/>
      <c r="EPU4" s="128"/>
      <c r="EPV4" s="128"/>
      <c r="EPW4" s="128"/>
      <c r="EPX4" s="128"/>
      <c r="EPY4" s="128"/>
      <c r="EPZ4" s="128"/>
      <c r="EQA4" s="128"/>
      <c r="EQB4" s="128"/>
      <c r="EQC4" s="128"/>
      <c r="EQD4" s="128"/>
      <c r="EQE4" s="128"/>
      <c r="EQF4" s="128"/>
      <c r="EQG4" s="128"/>
      <c r="EQH4" s="128"/>
      <c r="EQI4" s="128"/>
      <c r="EQJ4" s="128"/>
      <c r="EQK4" s="128"/>
      <c r="EQL4" s="128"/>
      <c r="EQM4" s="128"/>
      <c r="EQN4" s="128"/>
      <c r="EQO4" s="128"/>
      <c r="EQP4" s="128"/>
      <c r="EQQ4" s="128"/>
      <c r="EQR4" s="128"/>
      <c r="EQS4" s="128"/>
      <c r="EQT4" s="128"/>
      <c r="EQU4" s="128"/>
      <c r="EQV4" s="128"/>
      <c r="EQW4" s="128"/>
      <c r="EQX4" s="128"/>
      <c r="EQY4" s="128"/>
      <c r="EQZ4" s="128"/>
      <c r="ERA4" s="128"/>
      <c r="ERB4" s="128"/>
      <c r="ERC4" s="128"/>
      <c r="ERD4" s="128"/>
      <c r="ERE4" s="128"/>
      <c r="ERF4" s="128"/>
      <c r="ERG4" s="128"/>
      <c r="ERH4" s="128"/>
      <c r="ERI4" s="128"/>
      <c r="ERJ4" s="128"/>
      <c r="ERK4" s="128"/>
      <c r="ERL4" s="128"/>
      <c r="ERM4" s="128"/>
      <c r="ERN4" s="128"/>
      <c r="ERO4" s="128"/>
      <c r="ERP4" s="128"/>
      <c r="ERQ4" s="128"/>
      <c r="ERR4" s="128"/>
      <c r="ERS4" s="128"/>
      <c r="ERT4" s="128"/>
      <c r="ERU4" s="128"/>
      <c r="ERV4" s="128"/>
      <c r="ERW4" s="128"/>
      <c r="ERX4" s="128"/>
      <c r="ERY4" s="128"/>
      <c r="ERZ4" s="128"/>
      <c r="ESA4" s="128"/>
      <c r="ESB4" s="128"/>
      <c r="ESC4" s="128"/>
      <c r="ESD4" s="128"/>
      <c r="ESE4" s="128"/>
      <c r="ESF4" s="128"/>
      <c r="ESG4" s="128"/>
      <c r="ESH4" s="128"/>
      <c r="ESI4" s="128"/>
      <c r="ESJ4" s="128"/>
      <c r="ESK4" s="128"/>
      <c r="ESL4" s="128"/>
      <c r="ESM4" s="128"/>
      <c r="ESN4" s="128"/>
      <c r="ESO4" s="128"/>
      <c r="ESP4" s="128"/>
      <c r="ESQ4" s="128"/>
      <c r="ESR4" s="128"/>
      <c r="ESS4" s="128"/>
      <c r="EST4" s="128"/>
      <c r="ESU4" s="128"/>
      <c r="ESV4" s="128"/>
      <c r="ESW4" s="128"/>
      <c r="ESX4" s="128"/>
      <c r="ESY4" s="128"/>
      <c r="ESZ4" s="128"/>
      <c r="ETA4" s="128"/>
      <c r="ETB4" s="128"/>
      <c r="ETC4" s="128"/>
      <c r="ETD4" s="128"/>
      <c r="ETE4" s="128"/>
      <c r="ETF4" s="128"/>
      <c r="ETG4" s="128"/>
      <c r="ETH4" s="128"/>
      <c r="ETI4" s="128"/>
      <c r="ETJ4" s="128"/>
      <c r="ETK4" s="128"/>
      <c r="ETL4" s="128"/>
      <c r="ETM4" s="128"/>
      <c r="ETN4" s="128"/>
      <c r="ETO4" s="128"/>
      <c r="ETP4" s="128"/>
      <c r="ETQ4" s="128"/>
      <c r="ETR4" s="128"/>
      <c r="ETS4" s="128"/>
      <c r="ETT4" s="128"/>
      <c r="ETU4" s="128"/>
      <c r="ETV4" s="128"/>
      <c r="ETW4" s="128"/>
      <c r="ETX4" s="128"/>
      <c r="ETY4" s="128"/>
      <c r="ETZ4" s="128"/>
      <c r="EUA4" s="128"/>
      <c r="EUB4" s="128"/>
      <c r="EUC4" s="128"/>
      <c r="EUD4" s="128"/>
      <c r="EUE4" s="128"/>
      <c r="EUF4" s="128"/>
      <c r="EUG4" s="128"/>
      <c r="EUH4" s="128"/>
      <c r="EUI4" s="128"/>
      <c r="EUJ4" s="128"/>
      <c r="EUK4" s="128"/>
      <c r="EUL4" s="128"/>
      <c r="EUM4" s="128"/>
      <c r="EUN4" s="128"/>
      <c r="EUO4" s="128"/>
      <c r="EUP4" s="128"/>
      <c r="EUQ4" s="128"/>
      <c r="EUR4" s="128"/>
      <c r="EUS4" s="128"/>
      <c r="EUT4" s="128"/>
      <c r="EUU4" s="128"/>
      <c r="EUV4" s="128"/>
      <c r="EUW4" s="128"/>
      <c r="EUX4" s="128"/>
      <c r="EUY4" s="128"/>
      <c r="EUZ4" s="128"/>
      <c r="EVA4" s="128"/>
      <c r="EVB4" s="128"/>
      <c r="EVC4" s="128"/>
      <c r="EVD4" s="128"/>
      <c r="EVE4" s="128"/>
      <c r="EVF4" s="128"/>
      <c r="EVG4" s="128"/>
      <c r="EVH4" s="128"/>
      <c r="EVI4" s="128"/>
      <c r="EVJ4" s="128"/>
      <c r="EVK4" s="128"/>
      <c r="EVL4" s="128"/>
      <c r="EVM4" s="128"/>
      <c r="EVN4" s="128"/>
      <c r="EVO4" s="128"/>
      <c r="EVP4" s="128"/>
      <c r="EVQ4" s="128"/>
      <c r="EVR4" s="128"/>
      <c r="EVS4" s="128"/>
      <c r="EVT4" s="128"/>
      <c r="EVU4" s="128"/>
      <c r="EVV4" s="128"/>
      <c r="EVW4" s="128"/>
      <c r="EVX4" s="128"/>
      <c r="EVY4" s="128"/>
      <c r="EVZ4" s="128"/>
      <c r="EWA4" s="128"/>
      <c r="EWB4" s="128"/>
      <c r="EWC4" s="128"/>
      <c r="EWD4" s="128"/>
      <c r="EWE4" s="128"/>
      <c r="EWF4" s="128"/>
      <c r="EWG4" s="128"/>
      <c r="EWH4" s="128"/>
      <c r="EWI4" s="128"/>
      <c r="EWJ4" s="128"/>
      <c r="EWK4" s="128"/>
      <c r="EWL4" s="128"/>
      <c r="EWM4" s="128"/>
      <c r="EWN4" s="128"/>
      <c r="EWO4" s="128"/>
      <c r="EWP4" s="128"/>
      <c r="EWQ4" s="128"/>
      <c r="EWR4" s="128"/>
      <c r="EWS4" s="128"/>
      <c r="EWT4" s="128"/>
      <c r="EWU4" s="128"/>
      <c r="EWV4" s="128"/>
      <c r="EWW4" s="128"/>
      <c r="EWX4" s="128"/>
      <c r="EWY4" s="128"/>
      <c r="EWZ4" s="128"/>
      <c r="EXA4" s="128"/>
      <c r="EXB4" s="128"/>
      <c r="EXC4" s="128"/>
      <c r="EXD4" s="128"/>
      <c r="EXE4" s="128"/>
      <c r="EXF4" s="128"/>
      <c r="EXG4" s="128"/>
      <c r="EXH4" s="128"/>
      <c r="EXI4" s="128"/>
      <c r="EXJ4" s="128"/>
      <c r="EXK4" s="128"/>
      <c r="EXL4" s="128"/>
      <c r="EXM4" s="128"/>
      <c r="EXN4" s="128"/>
      <c r="EXO4" s="128"/>
      <c r="EXP4" s="128"/>
      <c r="EXQ4" s="128"/>
      <c r="EXR4" s="128"/>
      <c r="EXS4" s="128"/>
      <c r="EXT4" s="128"/>
      <c r="EXU4" s="128"/>
      <c r="EXV4" s="128"/>
      <c r="EXW4" s="128"/>
      <c r="EXX4" s="128"/>
      <c r="EXY4" s="128"/>
      <c r="EXZ4" s="128"/>
      <c r="EYA4" s="128"/>
      <c r="EYB4" s="128"/>
      <c r="EYC4" s="128"/>
      <c r="EYD4" s="128"/>
      <c r="EYE4" s="128"/>
      <c r="EYF4" s="128"/>
      <c r="EYG4" s="128"/>
      <c r="EYH4" s="128"/>
      <c r="EYI4" s="128"/>
      <c r="EYJ4" s="128"/>
      <c r="EYK4" s="128"/>
      <c r="EYL4" s="128"/>
      <c r="EYM4" s="128"/>
      <c r="EYN4" s="128"/>
      <c r="EYO4" s="128"/>
      <c r="EYP4" s="128"/>
      <c r="EYQ4" s="128"/>
      <c r="EYR4" s="128"/>
      <c r="EYS4" s="128"/>
      <c r="EYT4" s="128"/>
      <c r="EYU4" s="128"/>
      <c r="EYV4" s="128"/>
      <c r="EYW4" s="128"/>
      <c r="EYX4" s="128"/>
      <c r="EYY4" s="128"/>
      <c r="EYZ4" s="128"/>
      <c r="EZA4" s="128"/>
      <c r="EZB4" s="128"/>
      <c r="EZC4" s="128"/>
      <c r="EZD4" s="128"/>
      <c r="EZE4" s="128"/>
      <c r="EZF4" s="128"/>
      <c r="EZG4" s="128"/>
      <c r="EZH4" s="128"/>
      <c r="EZI4" s="128"/>
      <c r="EZJ4" s="128"/>
      <c r="EZK4" s="128"/>
      <c r="EZL4" s="128"/>
      <c r="EZM4" s="128"/>
      <c r="EZN4" s="128"/>
      <c r="EZO4" s="128"/>
      <c r="EZP4" s="128"/>
      <c r="EZQ4" s="128"/>
      <c r="EZR4" s="128"/>
      <c r="EZS4" s="128"/>
      <c r="EZT4" s="128"/>
      <c r="EZU4" s="128"/>
      <c r="EZV4" s="128"/>
      <c r="EZW4" s="128"/>
      <c r="EZX4" s="128"/>
      <c r="EZY4" s="128"/>
      <c r="EZZ4" s="128"/>
      <c r="FAA4" s="128"/>
      <c r="FAB4" s="128"/>
      <c r="FAC4" s="128"/>
      <c r="FAD4" s="128"/>
      <c r="FAE4" s="128"/>
      <c r="FAF4" s="128"/>
      <c r="FAG4" s="128"/>
      <c r="FAH4" s="128"/>
      <c r="FAI4" s="128"/>
      <c r="FAJ4" s="128"/>
      <c r="FAK4" s="128"/>
      <c r="FAL4" s="128"/>
      <c r="FAM4" s="128"/>
      <c r="FAN4" s="128"/>
      <c r="FAO4" s="128"/>
      <c r="FAP4" s="128"/>
      <c r="FAQ4" s="128"/>
      <c r="FAR4" s="128"/>
      <c r="FAS4" s="128"/>
      <c r="FAT4" s="128"/>
      <c r="FAU4" s="128"/>
      <c r="FAV4" s="128"/>
      <c r="FAW4" s="128"/>
      <c r="FAX4" s="128"/>
      <c r="FAY4" s="128"/>
      <c r="FAZ4" s="128"/>
      <c r="FBA4" s="128"/>
      <c r="FBB4" s="128"/>
      <c r="FBC4" s="128"/>
      <c r="FBD4" s="128"/>
      <c r="FBE4" s="128"/>
      <c r="FBF4" s="128"/>
      <c r="FBG4" s="128"/>
      <c r="FBH4" s="128"/>
      <c r="FBI4" s="128"/>
      <c r="FBJ4" s="128"/>
      <c r="FBK4" s="128"/>
      <c r="FBL4" s="128"/>
      <c r="FBM4" s="128"/>
      <c r="FBN4" s="128"/>
      <c r="FBO4" s="128"/>
      <c r="FBP4" s="128"/>
      <c r="FBQ4" s="128"/>
      <c r="FBR4" s="128"/>
      <c r="FBS4" s="128"/>
      <c r="FBT4" s="128"/>
      <c r="FBU4" s="128"/>
      <c r="FBV4" s="128"/>
      <c r="FBW4" s="128"/>
      <c r="FBX4" s="128"/>
      <c r="FBY4" s="128"/>
      <c r="FBZ4" s="128"/>
      <c r="FCA4" s="128"/>
      <c r="FCB4" s="128"/>
      <c r="FCC4" s="128"/>
      <c r="FCD4" s="128"/>
      <c r="FCE4" s="128"/>
      <c r="FCF4" s="128"/>
      <c r="FCG4" s="128"/>
      <c r="FCH4" s="128"/>
      <c r="FCI4" s="128"/>
      <c r="FCJ4" s="128"/>
      <c r="FCK4" s="128"/>
      <c r="FCL4" s="128"/>
      <c r="FCM4" s="128"/>
      <c r="FCN4" s="128"/>
      <c r="FCO4" s="128"/>
      <c r="FCP4" s="128"/>
      <c r="FCQ4" s="128"/>
      <c r="FCR4" s="128"/>
      <c r="FCS4" s="128"/>
      <c r="FCT4" s="128"/>
      <c r="FCU4" s="128"/>
      <c r="FCV4" s="128"/>
      <c r="FCW4" s="128"/>
      <c r="FCX4" s="128"/>
      <c r="FCY4" s="128"/>
      <c r="FCZ4" s="128"/>
      <c r="FDA4" s="128"/>
      <c r="FDB4" s="128"/>
      <c r="FDC4" s="128"/>
      <c r="FDD4" s="128"/>
      <c r="FDE4" s="128"/>
      <c r="FDF4" s="128"/>
      <c r="FDG4" s="128"/>
      <c r="FDH4" s="128"/>
      <c r="FDI4" s="128"/>
      <c r="FDJ4" s="128"/>
      <c r="FDK4" s="128"/>
      <c r="FDL4" s="128"/>
      <c r="FDM4" s="128"/>
      <c r="FDN4" s="128"/>
      <c r="FDO4" s="128"/>
      <c r="FDP4" s="128"/>
      <c r="FDQ4" s="128"/>
      <c r="FDR4" s="128"/>
      <c r="FDS4" s="128"/>
      <c r="FDT4" s="128"/>
      <c r="FDU4" s="128"/>
      <c r="FDV4" s="128"/>
      <c r="FDW4" s="128"/>
      <c r="FDX4" s="128"/>
      <c r="FDY4" s="128"/>
      <c r="FDZ4" s="128"/>
      <c r="FEA4" s="128"/>
      <c r="FEB4" s="128"/>
      <c r="FEC4" s="128"/>
      <c r="FED4" s="128"/>
      <c r="FEE4" s="128"/>
      <c r="FEF4" s="128"/>
      <c r="FEG4" s="128"/>
      <c r="FEH4" s="128"/>
      <c r="FEI4" s="128"/>
      <c r="FEJ4" s="128"/>
      <c r="FEK4" s="128"/>
      <c r="FEL4" s="128"/>
      <c r="FEM4" s="128"/>
      <c r="FEN4" s="128"/>
      <c r="FEO4" s="128"/>
      <c r="FEP4" s="128"/>
      <c r="FEQ4" s="128"/>
      <c r="FER4" s="128"/>
      <c r="FES4" s="128"/>
      <c r="FET4" s="128"/>
      <c r="FEU4" s="128"/>
      <c r="FEV4" s="128"/>
      <c r="FEW4" s="128"/>
      <c r="FEX4" s="128"/>
      <c r="FEY4" s="128"/>
      <c r="FEZ4" s="128"/>
      <c r="FFA4" s="128"/>
      <c r="FFB4" s="128"/>
      <c r="FFC4" s="128"/>
      <c r="FFD4" s="128"/>
      <c r="FFE4" s="128"/>
      <c r="FFF4" s="128"/>
      <c r="FFG4" s="128"/>
      <c r="FFH4" s="128"/>
      <c r="FFI4" s="128"/>
      <c r="FFJ4" s="128"/>
      <c r="FFK4" s="128"/>
      <c r="FFL4" s="128"/>
      <c r="FFM4" s="128"/>
      <c r="FFN4" s="128"/>
      <c r="FFO4" s="128"/>
      <c r="FFP4" s="128"/>
      <c r="FFQ4" s="128"/>
      <c r="FFR4" s="128"/>
      <c r="FFS4" s="128"/>
      <c r="FFT4" s="128"/>
      <c r="FFU4" s="128"/>
      <c r="FFV4" s="128"/>
      <c r="FFW4" s="128"/>
      <c r="FFX4" s="128"/>
      <c r="FFY4" s="128"/>
      <c r="FFZ4" s="128"/>
      <c r="FGA4" s="128"/>
      <c r="FGB4" s="128"/>
      <c r="FGC4" s="128"/>
      <c r="FGD4" s="128"/>
      <c r="FGE4" s="128"/>
      <c r="FGF4" s="128"/>
      <c r="FGG4" s="128"/>
      <c r="FGH4" s="128"/>
      <c r="FGI4" s="128"/>
      <c r="FGJ4" s="128"/>
      <c r="FGK4" s="128"/>
      <c r="FGL4" s="128"/>
      <c r="FGM4" s="128"/>
      <c r="FGN4" s="128"/>
      <c r="FGO4" s="128"/>
      <c r="FGP4" s="128"/>
      <c r="FGQ4" s="128"/>
      <c r="FGR4" s="128"/>
      <c r="FGS4" s="128"/>
      <c r="FGT4" s="128"/>
      <c r="FGU4" s="128"/>
      <c r="FGV4" s="128"/>
      <c r="FGW4" s="128"/>
      <c r="FGX4" s="128"/>
      <c r="FGY4" s="128"/>
      <c r="FGZ4" s="128"/>
      <c r="FHA4" s="128"/>
      <c r="FHB4" s="128"/>
      <c r="FHC4" s="128"/>
      <c r="FHD4" s="128"/>
      <c r="FHE4" s="128"/>
      <c r="FHF4" s="128"/>
      <c r="FHG4" s="128"/>
      <c r="FHH4" s="128"/>
      <c r="FHI4" s="128"/>
      <c r="FHJ4" s="128"/>
      <c r="FHK4" s="128"/>
      <c r="FHL4" s="128"/>
      <c r="FHM4" s="128"/>
      <c r="FHN4" s="128"/>
      <c r="FHO4" s="128"/>
      <c r="FHP4" s="128"/>
      <c r="FHQ4" s="128"/>
      <c r="FHR4" s="128"/>
      <c r="FHS4" s="128"/>
      <c r="FHT4" s="128"/>
      <c r="FHU4" s="128"/>
      <c r="FHV4" s="128"/>
      <c r="FHW4" s="128"/>
      <c r="FHX4" s="128"/>
      <c r="FHY4" s="128"/>
      <c r="FHZ4" s="128"/>
      <c r="FIA4" s="128"/>
      <c r="FIB4" s="128"/>
      <c r="FIC4" s="128"/>
      <c r="FID4" s="128"/>
      <c r="FIE4" s="128"/>
      <c r="FIF4" s="128"/>
      <c r="FIG4" s="128"/>
      <c r="FIH4" s="128"/>
      <c r="FII4" s="128"/>
      <c r="FIJ4" s="128"/>
      <c r="FIK4" s="128"/>
      <c r="FIL4" s="128"/>
      <c r="FIM4" s="128"/>
      <c r="FIN4" s="128"/>
      <c r="FIO4" s="128"/>
      <c r="FIP4" s="128"/>
      <c r="FIQ4" s="128"/>
      <c r="FIR4" s="128"/>
      <c r="FIS4" s="128"/>
      <c r="FIT4" s="128"/>
      <c r="FIU4" s="128"/>
      <c r="FIV4" s="128"/>
      <c r="FIW4" s="128"/>
      <c r="FIX4" s="128"/>
      <c r="FIY4" s="128"/>
      <c r="FIZ4" s="128"/>
      <c r="FJA4" s="128"/>
      <c r="FJB4" s="128"/>
      <c r="FJC4" s="128"/>
      <c r="FJD4" s="128"/>
      <c r="FJE4" s="128"/>
      <c r="FJF4" s="128"/>
      <c r="FJG4" s="128"/>
      <c r="FJH4" s="128"/>
      <c r="FJI4" s="128"/>
      <c r="FJJ4" s="128"/>
      <c r="FJK4" s="128"/>
      <c r="FJL4" s="128"/>
      <c r="FJM4" s="128"/>
      <c r="FJN4" s="128"/>
      <c r="FJO4" s="128"/>
      <c r="FJP4" s="128"/>
      <c r="FJQ4" s="128"/>
      <c r="FJR4" s="128"/>
      <c r="FJS4" s="128"/>
      <c r="FJT4" s="128"/>
      <c r="FJU4" s="128"/>
      <c r="FJV4" s="128"/>
      <c r="FJW4" s="128"/>
      <c r="FJX4" s="128"/>
      <c r="FJY4" s="128"/>
      <c r="FJZ4" s="128"/>
      <c r="FKA4" s="128"/>
      <c r="FKB4" s="128"/>
      <c r="FKC4" s="128"/>
      <c r="FKD4" s="128"/>
      <c r="FKE4" s="128"/>
      <c r="FKF4" s="128"/>
      <c r="FKG4" s="128"/>
      <c r="FKH4" s="128"/>
      <c r="FKI4" s="128"/>
      <c r="FKJ4" s="128"/>
      <c r="FKK4" s="128"/>
      <c r="FKL4" s="128"/>
      <c r="FKM4" s="128"/>
      <c r="FKN4" s="128"/>
      <c r="FKO4" s="128"/>
      <c r="FKP4" s="128"/>
      <c r="FKQ4" s="128"/>
      <c r="FKR4" s="128"/>
      <c r="FKS4" s="128"/>
      <c r="FKT4" s="128"/>
      <c r="FKU4" s="128"/>
      <c r="FKV4" s="128"/>
      <c r="FKW4" s="128"/>
      <c r="FKX4" s="128"/>
      <c r="FKY4" s="128"/>
      <c r="FKZ4" s="128"/>
      <c r="FLA4" s="128"/>
      <c r="FLB4" s="128"/>
      <c r="FLC4" s="128"/>
      <c r="FLD4" s="128"/>
      <c r="FLE4" s="128"/>
      <c r="FLF4" s="128"/>
      <c r="FLG4" s="128"/>
      <c r="FLH4" s="128"/>
      <c r="FLI4" s="128"/>
      <c r="FLJ4" s="128"/>
      <c r="FLK4" s="128"/>
      <c r="FLL4" s="128"/>
      <c r="FLM4" s="128"/>
      <c r="FLN4" s="128"/>
      <c r="FLO4" s="128"/>
      <c r="FLP4" s="128"/>
      <c r="FLQ4" s="128"/>
      <c r="FLR4" s="128"/>
      <c r="FLS4" s="128"/>
      <c r="FLT4" s="128"/>
      <c r="FLU4" s="128"/>
      <c r="FLV4" s="128"/>
      <c r="FLW4" s="128"/>
      <c r="FLX4" s="128"/>
      <c r="FLY4" s="128"/>
      <c r="FLZ4" s="128"/>
      <c r="FMA4" s="128"/>
      <c r="FMB4" s="128"/>
      <c r="FMC4" s="128"/>
      <c r="FMD4" s="128"/>
      <c r="FME4" s="128"/>
      <c r="FMF4" s="128"/>
      <c r="FMG4" s="128"/>
      <c r="FMH4" s="128"/>
      <c r="FMI4" s="128"/>
      <c r="FMJ4" s="128"/>
      <c r="FMK4" s="128"/>
      <c r="FML4" s="128"/>
      <c r="FMM4" s="128"/>
      <c r="FMN4" s="128"/>
      <c r="FMO4" s="128"/>
      <c r="FMP4" s="128"/>
      <c r="FMQ4" s="128"/>
      <c r="FMR4" s="128"/>
      <c r="FMS4" s="128"/>
      <c r="FMT4" s="128"/>
      <c r="FMU4" s="128"/>
      <c r="FMV4" s="128"/>
      <c r="FMW4" s="128"/>
      <c r="FMX4" s="128"/>
      <c r="FMY4" s="128"/>
      <c r="FMZ4" s="128"/>
      <c r="FNA4" s="128"/>
      <c r="FNB4" s="128"/>
      <c r="FNC4" s="128"/>
      <c r="FND4" s="128"/>
      <c r="FNE4" s="128"/>
      <c r="FNF4" s="128"/>
      <c r="FNG4" s="128"/>
      <c r="FNH4" s="128"/>
      <c r="FNI4" s="128"/>
      <c r="FNJ4" s="128"/>
      <c r="FNK4" s="128"/>
      <c r="FNL4" s="128"/>
      <c r="FNM4" s="128"/>
      <c r="FNN4" s="128"/>
      <c r="FNO4" s="128"/>
      <c r="FNP4" s="128"/>
      <c r="FNQ4" s="128"/>
      <c r="FNR4" s="128"/>
      <c r="FNS4" s="128"/>
      <c r="FNT4" s="128"/>
      <c r="FNU4" s="128"/>
      <c r="FNV4" s="128"/>
      <c r="FNW4" s="128"/>
      <c r="FNX4" s="128"/>
      <c r="FNY4" s="128"/>
      <c r="FNZ4" s="128"/>
      <c r="FOA4" s="128"/>
      <c r="FOB4" s="128"/>
      <c r="FOC4" s="128"/>
      <c r="FOD4" s="128"/>
      <c r="FOE4" s="128"/>
      <c r="FOF4" s="128"/>
      <c r="FOG4" s="128"/>
      <c r="FOH4" s="128"/>
      <c r="FOI4" s="128"/>
      <c r="FOJ4" s="128"/>
      <c r="FOK4" s="128"/>
      <c r="FOL4" s="128"/>
      <c r="FOM4" s="128"/>
      <c r="FON4" s="128"/>
      <c r="FOO4" s="128"/>
      <c r="FOP4" s="128"/>
      <c r="FOQ4" s="128"/>
      <c r="FOR4" s="128"/>
      <c r="FOS4" s="128"/>
      <c r="FOT4" s="128"/>
      <c r="FOU4" s="128"/>
      <c r="FOV4" s="128"/>
      <c r="FOW4" s="128"/>
      <c r="FOX4" s="128"/>
      <c r="FOY4" s="128"/>
      <c r="FOZ4" s="128"/>
      <c r="FPA4" s="128"/>
      <c r="FPB4" s="128"/>
      <c r="FPC4" s="128"/>
      <c r="FPD4" s="128"/>
      <c r="FPE4" s="128"/>
      <c r="FPF4" s="128"/>
      <c r="FPG4" s="128"/>
      <c r="FPH4" s="128"/>
      <c r="FPI4" s="128"/>
      <c r="FPJ4" s="128"/>
      <c r="FPK4" s="128"/>
      <c r="FPL4" s="128"/>
      <c r="FPM4" s="128"/>
      <c r="FPN4" s="128"/>
      <c r="FPO4" s="128"/>
      <c r="FPP4" s="128"/>
      <c r="FPQ4" s="128"/>
      <c r="FPR4" s="128"/>
      <c r="FPS4" s="128"/>
      <c r="FPT4" s="128"/>
      <c r="FPU4" s="128"/>
      <c r="FPV4" s="128"/>
      <c r="FPW4" s="128"/>
      <c r="FPX4" s="128"/>
      <c r="FPY4" s="128"/>
      <c r="FPZ4" s="128"/>
      <c r="FQA4" s="128"/>
      <c r="FQB4" s="128"/>
      <c r="FQC4" s="128"/>
      <c r="FQD4" s="128"/>
      <c r="FQE4" s="128"/>
      <c r="FQF4" s="128"/>
      <c r="FQG4" s="128"/>
      <c r="FQH4" s="128"/>
      <c r="FQI4" s="128"/>
      <c r="FQJ4" s="128"/>
      <c r="FQK4" s="128"/>
      <c r="FQL4" s="128"/>
      <c r="FQM4" s="128"/>
      <c r="FQN4" s="128"/>
      <c r="FQO4" s="128"/>
      <c r="FQP4" s="128"/>
      <c r="FQQ4" s="128"/>
      <c r="FQR4" s="128"/>
      <c r="FQS4" s="128"/>
      <c r="FQT4" s="128"/>
      <c r="FQU4" s="128"/>
      <c r="FQV4" s="128"/>
      <c r="FQW4" s="128"/>
      <c r="FQX4" s="128"/>
      <c r="FQY4" s="128"/>
      <c r="FQZ4" s="128"/>
      <c r="FRA4" s="128"/>
      <c r="FRB4" s="128"/>
      <c r="FRC4" s="128"/>
      <c r="FRD4" s="128"/>
      <c r="FRE4" s="128"/>
      <c r="FRF4" s="128"/>
      <c r="FRG4" s="128"/>
      <c r="FRH4" s="128"/>
      <c r="FRI4" s="128"/>
      <c r="FRJ4" s="128"/>
      <c r="FRK4" s="128"/>
      <c r="FRL4" s="128"/>
      <c r="FRM4" s="128"/>
      <c r="FRN4" s="128"/>
      <c r="FRO4" s="128"/>
      <c r="FRP4" s="128"/>
      <c r="FRQ4" s="128"/>
      <c r="FRR4" s="128"/>
      <c r="FRS4" s="128"/>
      <c r="FRT4" s="128"/>
      <c r="FRU4" s="128"/>
      <c r="FRV4" s="128"/>
      <c r="FRW4" s="128"/>
      <c r="FRX4" s="128"/>
      <c r="FRY4" s="128"/>
      <c r="FRZ4" s="128"/>
      <c r="FSA4" s="128"/>
      <c r="FSB4" s="128"/>
      <c r="FSC4" s="128"/>
      <c r="FSD4" s="128"/>
      <c r="FSE4" s="128"/>
      <c r="FSF4" s="128"/>
      <c r="FSG4" s="128"/>
      <c r="FSH4" s="128"/>
      <c r="FSI4" s="128"/>
      <c r="FSJ4" s="128"/>
      <c r="FSK4" s="128"/>
      <c r="FSL4" s="128"/>
      <c r="FSM4" s="128"/>
      <c r="FSN4" s="128"/>
      <c r="FSO4" s="128"/>
      <c r="FSP4" s="128"/>
      <c r="FSQ4" s="128"/>
      <c r="FSR4" s="128"/>
      <c r="FSS4" s="128"/>
      <c r="FST4" s="128"/>
      <c r="FSU4" s="128"/>
      <c r="FSV4" s="128"/>
      <c r="FSW4" s="128"/>
      <c r="FSX4" s="128"/>
      <c r="FSY4" s="128"/>
      <c r="FSZ4" s="128"/>
      <c r="FTA4" s="128"/>
      <c r="FTB4" s="128"/>
      <c r="FTC4" s="128"/>
      <c r="FTD4" s="128"/>
      <c r="FTE4" s="128"/>
      <c r="FTF4" s="128"/>
      <c r="FTG4" s="128"/>
      <c r="FTH4" s="128"/>
      <c r="FTI4" s="128"/>
      <c r="FTJ4" s="128"/>
      <c r="FTK4" s="128"/>
      <c r="FTL4" s="128"/>
      <c r="FTM4" s="128"/>
      <c r="FTN4" s="128"/>
      <c r="FTO4" s="128"/>
      <c r="FTP4" s="128"/>
      <c r="FTQ4" s="128"/>
      <c r="FTR4" s="128"/>
      <c r="FTS4" s="128"/>
      <c r="FTT4" s="128"/>
      <c r="FTU4" s="128"/>
      <c r="FTV4" s="128"/>
      <c r="FTW4" s="128"/>
      <c r="FTX4" s="128"/>
      <c r="FTY4" s="128"/>
      <c r="FTZ4" s="128"/>
      <c r="FUA4" s="128"/>
      <c r="FUB4" s="128"/>
      <c r="FUC4" s="128"/>
      <c r="FUD4" s="128"/>
      <c r="FUE4" s="128"/>
      <c r="FUF4" s="128"/>
      <c r="FUG4" s="128"/>
      <c r="FUH4" s="128"/>
      <c r="FUI4" s="128"/>
      <c r="FUJ4" s="128"/>
      <c r="FUK4" s="128"/>
      <c r="FUL4" s="128"/>
      <c r="FUM4" s="128"/>
      <c r="FUN4" s="128"/>
      <c r="FUO4" s="128"/>
      <c r="FUP4" s="128"/>
      <c r="FUQ4" s="128"/>
      <c r="FUR4" s="128"/>
      <c r="FUS4" s="128"/>
      <c r="FUT4" s="128"/>
      <c r="FUU4" s="128"/>
      <c r="FUV4" s="128"/>
      <c r="FUW4" s="128"/>
      <c r="FUX4" s="128"/>
      <c r="FUY4" s="128"/>
      <c r="FUZ4" s="128"/>
      <c r="FVA4" s="128"/>
      <c r="FVB4" s="128"/>
      <c r="FVC4" s="128"/>
      <c r="FVD4" s="128"/>
      <c r="FVE4" s="128"/>
      <c r="FVF4" s="128"/>
      <c r="FVG4" s="128"/>
      <c r="FVH4" s="128"/>
      <c r="FVI4" s="128"/>
      <c r="FVJ4" s="128"/>
      <c r="FVK4" s="128"/>
      <c r="FVL4" s="128"/>
      <c r="FVM4" s="128"/>
      <c r="FVN4" s="128"/>
      <c r="FVO4" s="128"/>
      <c r="FVP4" s="128"/>
      <c r="FVQ4" s="128"/>
      <c r="FVR4" s="128"/>
      <c r="FVS4" s="128"/>
      <c r="FVT4" s="128"/>
      <c r="FVU4" s="128"/>
      <c r="FVV4" s="128"/>
      <c r="FVW4" s="128"/>
      <c r="FVX4" s="128"/>
      <c r="FVY4" s="128"/>
      <c r="FVZ4" s="128"/>
      <c r="FWA4" s="128"/>
      <c r="FWB4" s="128"/>
      <c r="FWC4" s="128"/>
      <c r="FWD4" s="128"/>
      <c r="FWE4" s="128"/>
      <c r="FWF4" s="128"/>
      <c r="FWG4" s="128"/>
      <c r="FWH4" s="128"/>
      <c r="FWI4" s="128"/>
      <c r="FWJ4" s="128"/>
      <c r="FWK4" s="128"/>
      <c r="FWL4" s="128"/>
      <c r="FWM4" s="128"/>
      <c r="FWN4" s="128"/>
      <c r="FWO4" s="128"/>
      <c r="FWP4" s="128"/>
      <c r="FWQ4" s="128"/>
      <c r="FWR4" s="128"/>
      <c r="FWS4" s="128"/>
      <c r="FWT4" s="128"/>
      <c r="FWU4" s="128"/>
      <c r="FWV4" s="128"/>
      <c r="FWW4" s="128"/>
      <c r="FWX4" s="128"/>
      <c r="FWY4" s="128"/>
      <c r="FWZ4" s="128"/>
      <c r="FXA4" s="128"/>
      <c r="FXB4" s="128"/>
      <c r="FXC4" s="128"/>
      <c r="FXD4" s="128"/>
      <c r="FXE4" s="128"/>
      <c r="FXF4" s="128"/>
      <c r="FXG4" s="128"/>
      <c r="FXH4" s="128"/>
      <c r="FXI4" s="128"/>
      <c r="FXJ4" s="128"/>
      <c r="FXK4" s="128"/>
      <c r="FXL4" s="128"/>
      <c r="FXM4" s="128"/>
      <c r="FXN4" s="128"/>
      <c r="FXO4" s="128"/>
      <c r="FXP4" s="128"/>
      <c r="FXQ4" s="128"/>
      <c r="FXR4" s="128"/>
      <c r="FXS4" s="128"/>
      <c r="FXT4" s="128"/>
      <c r="FXU4" s="128"/>
      <c r="FXV4" s="128"/>
      <c r="FXW4" s="128"/>
      <c r="FXX4" s="128"/>
      <c r="FXY4" s="128"/>
      <c r="FXZ4" s="128"/>
      <c r="FYA4" s="128"/>
      <c r="FYB4" s="128"/>
      <c r="FYC4" s="128"/>
      <c r="FYD4" s="128"/>
      <c r="FYE4" s="128"/>
      <c r="FYF4" s="128"/>
      <c r="FYG4" s="128"/>
      <c r="FYH4" s="128"/>
      <c r="FYI4" s="128"/>
      <c r="FYJ4" s="128"/>
      <c r="FYK4" s="128"/>
      <c r="FYL4" s="128"/>
      <c r="FYM4" s="128"/>
      <c r="FYN4" s="128"/>
      <c r="FYO4" s="128"/>
      <c r="FYP4" s="128"/>
      <c r="FYQ4" s="128"/>
      <c r="FYR4" s="128"/>
      <c r="FYS4" s="128"/>
      <c r="FYT4" s="128"/>
      <c r="FYU4" s="128"/>
      <c r="FYV4" s="128"/>
      <c r="FYW4" s="128"/>
      <c r="FYX4" s="128"/>
      <c r="FYY4" s="128"/>
      <c r="FYZ4" s="128"/>
      <c r="FZA4" s="128"/>
      <c r="FZB4" s="128"/>
      <c r="FZC4" s="128"/>
      <c r="FZD4" s="128"/>
      <c r="FZE4" s="128"/>
      <c r="FZF4" s="128"/>
      <c r="FZG4" s="128"/>
      <c r="FZH4" s="128"/>
      <c r="FZI4" s="128"/>
      <c r="FZJ4" s="128"/>
      <c r="FZK4" s="128"/>
      <c r="FZL4" s="128"/>
      <c r="FZM4" s="128"/>
      <c r="FZN4" s="128"/>
      <c r="FZO4" s="128"/>
      <c r="FZP4" s="128"/>
      <c r="FZQ4" s="128"/>
      <c r="FZR4" s="128"/>
      <c r="FZS4" s="128"/>
      <c r="FZT4" s="128"/>
      <c r="FZU4" s="128"/>
      <c r="FZV4" s="128"/>
      <c r="FZW4" s="128"/>
      <c r="FZX4" s="128"/>
      <c r="FZY4" s="128"/>
      <c r="FZZ4" s="128"/>
      <c r="GAA4" s="128"/>
      <c r="GAB4" s="128"/>
      <c r="GAC4" s="128"/>
      <c r="GAD4" s="128"/>
      <c r="GAE4" s="128"/>
      <c r="GAF4" s="128"/>
      <c r="GAG4" s="128"/>
      <c r="GAH4" s="128"/>
      <c r="GAI4" s="128"/>
      <c r="GAJ4" s="128"/>
      <c r="GAK4" s="128"/>
      <c r="GAL4" s="128"/>
      <c r="GAM4" s="128"/>
      <c r="GAN4" s="128"/>
      <c r="GAO4" s="128"/>
      <c r="GAP4" s="128"/>
      <c r="GAQ4" s="128"/>
      <c r="GAR4" s="128"/>
      <c r="GAS4" s="128"/>
      <c r="GAT4" s="128"/>
      <c r="GAU4" s="128"/>
      <c r="GAV4" s="128"/>
      <c r="GAW4" s="128"/>
      <c r="GAX4" s="128"/>
      <c r="GAY4" s="128"/>
      <c r="GAZ4" s="128"/>
      <c r="GBA4" s="128"/>
      <c r="GBB4" s="128"/>
      <c r="GBC4" s="128"/>
      <c r="GBD4" s="128"/>
      <c r="GBE4" s="128"/>
      <c r="GBF4" s="128"/>
      <c r="GBG4" s="128"/>
      <c r="GBH4" s="128"/>
      <c r="GBI4" s="128"/>
      <c r="GBJ4" s="128"/>
      <c r="GBK4" s="128"/>
      <c r="GBL4" s="128"/>
      <c r="GBM4" s="128"/>
      <c r="GBN4" s="128"/>
      <c r="GBO4" s="128"/>
      <c r="GBP4" s="128"/>
      <c r="GBQ4" s="128"/>
      <c r="GBR4" s="128"/>
      <c r="GBS4" s="128"/>
      <c r="GBT4" s="128"/>
      <c r="GBU4" s="128"/>
      <c r="GBV4" s="128"/>
      <c r="GBW4" s="128"/>
      <c r="GBX4" s="128"/>
      <c r="GBY4" s="128"/>
      <c r="GBZ4" s="128"/>
      <c r="GCA4" s="128"/>
      <c r="GCB4" s="128"/>
      <c r="GCC4" s="128"/>
      <c r="GCD4" s="128"/>
      <c r="GCE4" s="128"/>
      <c r="GCF4" s="128"/>
      <c r="GCG4" s="128"/>
      <c r="GCH4" s="128"/>
      <c r="GCI4" s="128"/>
      <c r="GCJ4" s="128"/>
      <c r="GCK4" s="128"/>
      <c r="GCL4" s="128"/>
      <c r="GCM4" s="128"/>
      <c r="GCN4" s="128"/>
      <c r="GCO4" s="128"/>
      <c r="GCP4" s="128"/>
      <c r="GCQ4" s="128"/>
      <c r="GCR4" s="128"/>
      <c r="GCS4" s="128"/>
      <c r="GCT4" s="128"/>
      <c r="GCU4" s="128"/>
      <c r="GCV4" s="128"/>
      <c r="GCW4" s="128"/>
      <c r="GCX4" s="128"/>
      <c r="GCY4" s="128"/>
      <c r="GCZ4" s="128"/>
      <c r="GDA4" s="128"/>
      <c r="GDB4" s="128"/>
      <c r="GDC4" s="128"/>
      <c r="GDD4" s="128"/>
      <c r="GDE4" s="128"/>
      <c r="GDF4" s="128"/>
      <c r="GDG4" s="128"/>
      <c r="GDH4" s="128"/>
      <c r="GDI4" s="128"/>
      <c r="GDJ4" s="128"/>
      <c r="GDK4" s="128"/>
      <c r="GDL4" s="128"/>
      <c r="GDM4" s="128"/>
      <c r="GDN4" s="128"/>
      <c r="GDO4" s="128"/>
      <c r="GDP4" s="128"/>
      <c r="GDQ4" s="128"/>
      <c r="GDR4" s="128"/>
      <c r="GDS4" s="128"/>
      <c r="GDT4" s="128"/>
      <c r="GDU4" s="128"/>
      <c r="GDV4" s="128"/>
      <c r="GDW4" s="128"/>
      <c r="GDX4" s="128"/>
      <c r="GDY4" s="128"/>
      <c r="GDZ4" s="128"/>
      <c r="GEA4" s="128"/>
      <c r="GEB4" s="128"/>
      <c r="GEC4" s="128"/>
      <c r="GED4" s="128"/>
      <c r="GEE4" s="128"/>
      <c r="GEF4" s="128"/>
      <c r="GEG4" s="128"/>
      <c r="GEH4" s="128"/>
      <c r="GEI4" s="128"/>
      <c r="GEJ4" s="128"/>
      <c r="GEK4" s="128"/>
      <c r="GEL4" s="128"/>
      <c r="GEM4" s="128"/>
      <c r="GEN4" s="128"/>
      <c r="GEO4" s="128"/>
      <c r="GEP4" s="128"/>
      <c r="GEQ4" s="128"/>
      <c r="GER4" s="128"/>
      <c r="GES4" s="128"/>
      <c r="GET4" s="128"/>
      <c r="GEU4" s="128"/>
      <c r="GEV4" s="128"/>
      <c r="GEW4" s="128"/>
      <c r="GEX4" s="128"/>
      <c r="GEY4" s="128"/>
      <c r="GEZ4" s="128"/>
      <c r="GFA4" s="128"/>
      <c r="GFB4" s="128"/>
      <c r="GFC4" s="128"/>
      <c r="GFD4" s="128"/>
      <c r="GFE4" s="128"/>
      <c r="GFF4" s="128"/>
      <c r="GFG4" s="128"/>
      <c r="GFH4" s="128"/>
      <c r="GFI4" s="128"/>
      <c r="GFJ4" s="128"/>
      <c r="GFK4" s="128"/>
      <c r="GFL4" s="128"/>
      <c r="GFM4" s="128"/>
      <c r="GFN4" s="128"/>
      <c r="GFO4" s="128"/>
      <c r="GFP4" s="128"/>
      <c r="GFQ4" s="128"/>
      <c r="GFR4" s="128"/>
      <c r="GFS4" s="128"/>
      <c r="GFT4" s="128"/>
      <c r="GFU4" s="128"/>
      <c r="GFV4" s="128"/>
      <c r="GFW4" s="128"/>
      <c r="GFX4" s="128"/>
      <c r="GFY4" s="128"/>
      <c r="GFZ4" s="128"/>
      <c r="GGA4" s="128"/>
      <c r="GGB4" s="128"/>
      <c r="GGC4" s="128"/>
      <c r="GGD4" s="128"/>
      <c r="GGE4" s="128"/>
      <c r="GGF4" s="128"/>
      <c r="GGG4" s="128"/>
      <c r="GGH4" s="128"/>
      <c r="GGI4" s="128"/>
      <c r="GGJ4" s="128"/>
      <c r="GGK4" s="128"/>
      <c r="GGL4" s="128"/>
      <c r="GGM4" s="128"/>
      <c r="GGN4" s="128"/>
      <c r="GGO4" s="128"/>
      <c r="GGP4" s="128"/>
      <c r="GGQ4" s="128"/>
      <c r="GGR4" s="128"/>
      <c r="GGS4" s="128"/>
      <c r="GGT4" s="128"/>
      <c r="GGU4" s="128"/>
      <c r="GGV4" s="128"/>
      <c r="GGW4" s="128"/>
      <c r="GGX4" s="128"/>
      <c r="GGY4" s="128"/>
      <c r="GGZ4" s="128"/>
      <c r="GHA4" s="128"/>
      <c r="GHB4" s="128"/>
      <c r="GHC4" s="128"/>
      <c r="GHD4" s="128"/>
      <c r="GHE4" s="128"/>
      <c r="GHF4" s="128"/>
      <c r="GHG4" s="128"/>
      <c r="GHH4" s="128"/>
      <c r="GHI4" s="128"/>
      <c r="GHJ4" s="128"/>
      <c r="GHK4" s="128"/>
      <c r="GHL4" s="128"/>
      <c r="GHM4" s="128"/>
      <c r="GHN4" s="128"/>
      <c r="GHO4" s="128"/>
      <c r="GHP4" s="128"/>
      <c r="GHQ4" s="128"/>
      <c r="GHR4" s="128"/>
      <c r="GHS4" s="128"/>
      <c r="GHT4" s="128"/>
      <c r="GHU4" s="128"/>
      <c r="GHV4" s="128"/>
      <c r="GHW4" s="128"/>
      <c r="GHX4" s="128"/>
      <c r="GHY4" s="128"/>
      <c r="GHZ4" s="128"/>
      <c r="GIA4" s="128"/>
      <c r="GIB4" s="128"/>
      <c r="GIC4" s="128"/>
      <c r="GID4" s="128"/>
      <c r="GIE4" s="128"/>
      <c r="GIF4" s="128"/>
      <c r="GIG4" s="128"/>
      <c r="GIH4" s="128"/>
      <c r="GII4" s="128"/>
      <c r="GIJ4" s="128"/>
      <c r="GIK4" s="128"/>
      <c r="GIL4" s="128"/>
      <c r="GIM4" s="128"/>
      <c r="GIN4" s="128"/>
      <c r="GIO4" s="128"/>
      <c r="GIP4" s="128"/>
      <c r="GIQ4" s="128"/>
      <c r="GIR4" s="128"/>
      <c r="GIS4" s="128"/>
      <c r="GIT4" s="128"/>
      <c r="GIU4" s="128"/>
      <c r="GIV4" s="128"/>
      <c r="GIW4" s="128"/>
      <c r="GIX4" s="128"/>
      <c r="GIY4" s="128"/>
      <c r="GIZ4" s="128"/>
      <c r="GJA4" s="128"/>
      <c r="GJB4" s="128"/>
      <c r="GJC4" s="128"/>
      <c r="GJD4" s="128"/>
      <c r="GJE4" s="128"/>
      <c r="GJF4" s="128"/>
      <c r="GJG4" s="128"/>
      <c r="GJH4" s="128"/>
      <c r="GJI4" s="128"/>
      <c r="GJJ4" s="128"/>
      <c r="GJK4" s="128"/>
      <c r="GJL4" s="128"/>
      <c r="GJM4" s="128"/>
      <c r="GJN4" s="128"/>
      <c r="GJO4" s="128"/>
      <c r="GJP4" s="128"/>
      <c r="GJQ4" s="128"/>
      <c r="GJR4" s="128"/>
      <c r="GJS4" s="128"/>
      <c r="GJT4" s="128"/>
      <c r="GJU4" s="128"/>
      <c r="GJV4" s="128"/>
      <c r="GJW4" s="128"/>
      <c r="GJX4" s="128"/>
      <c r="GJY4" s="128"/>
      <c r="GJZ4" s="128"/>
      <c r="GKA4" s="128"/>
      <c r="GKB4" s="128"/>
      <c r="GKC4" s="128"/>
      <c r="GKD4" s="128"/>
      <c r="GKE4" s="128"/>
      <c r="GKF4" s="128"/>
      <c r="GKG4" s="128"/>
      <c r="GKH4" s="128"/>
      <c r="GKI4" s="128"/>
      <c r="GKJ4" s="128"/>
      <c r="GKK4" s="128"/>
      <c r="GKL4" s="128"/>
      <c r="GKM4" s="128"/>
      <c r="GKN4" s="128"/>
      <c r="GKO4" s="128"/>
      <c r="GKP4" s="128"/>
      <c r="GKQ4" s="128"/>
      <c r="GKR4" s="128"/>
      <c r="GKS4" s="128"/>
      <c r="GKT4" s="128"/>
      <c r="GKU4" s="128"/>
      <c r="GKV4" s="128"/>
      <c r="GKW4" s="128"/>
      <c r="GKX4" s="128"/>
      <c r="GKY4" s="128"/>
      <c r="GKZ4" s="128"/>
      <c r="GLA4" s="128"/>
      <c r="GLB4" s="128"/>
      <c r="GLC4" s="128"/>
      <c r="GLD4" s="128"/>
      <c r="GLE4" s="128"/>
      <c r="GLF4" s="128"/>
      <c r="GLG4" s="128"/>
      <c r="GLH4" s="128"/>
      <c r="GLI4" s="128"/>
      <c r="GLJ4" s="128"/>
      <c r="GLK4" s="128"/>
      <c r="GLL4" s="128"/>
      <c r="GLM4" s="128"/>
      <c r="GLN4" s="128"/>
      <c r="GLO4" s="128"/>
      <c r="GLP4" s="128"/>
      <c r="GLQ4" s="128"/>
      <c r="GLR4" s="128"/>
      <c r="GLS4" s="128"/>
      <c r="GLT4" s="128"/>
      <c r="GLU4" s="128"/>
      <c r="GLV4" s="128"/>
      <c r="GLW4" s="128"/>
      <c r="GLX4" s="128"/>
      <c r="GLY4" s="128"/>
      <c r="GLZ4" s="128"/>
      <c r="GMA4" s="128"/>
      <c r="GMB4" s="128"/>
      <c r="GMC4" s="128"/>
      <c r="GMD4" s="128"/>
      <c r="GME4" s="128"/>
      <c r="GMF4" s="128"/>
      <c r="GMG4" s="128"/>
      <c r="GMH4" s="128"/>
      <c r="GMI4" s="128"/>
      <c r="GMJ4" s="128"/>
      <c r="GMK4" s="128"/>
      <c r="GML4" s="128"/>
      <c r="GMM4" s="128"/>
      <c r="GMN4" s="128"/>
      <c r="GMO4" s="128"/>
      <c r="GMP4" s="128"/>
      <c r="GMQ4" s="128"/>
      <c r="GMR4" s="128"/>
      <c r="GMS4" s="128"/>
      <c r="GMT4" s="128"/>
      <c r="GMU4" s="128"/>
      <c r="GMV4" s="128"/>
      <c r="GMW4" s="128"/>
      <c r="GMX4" s="128"/>
      <c r="GMY4" s="128"/>
      <c r="GMZ4" s="128"/>
      <c r="GNA4" s="128"/>
      <c r="GNB4" s="128"/>
      <c r="GNC4" s="128"/>
      <c r="GND4" s="128"/>
      <c r="GNE4" s="128"/>
      <c r="GNF4" s="128"/>
      <c r="GNG4" s="128"/>
      <c r="GNH4" s="128"/>
      <c r="GNI4" s="128"/>
      <c r="GNJ4" s="128"/>
      <c r="GNK4" s="128"/>
      <c r="GNL4" s="128"/>
      <c r="GNM4" s="128"/>
      <c r="GNN4" s="128"/>
      <c r="GNO4" s="128"/>
      <c r="GNP4" s="128"/>
      <c r="GNQ4" s="128"/>
      <c r="GNR4" s="128"/>
      <c r="GNS4" s="128"/>
      <c r="GNT4" s="128"/>
      <c r="GNU4" s="128"/>
      <c r="GNV4" s="128"/>
      <c r="GNW4" s="128"/>
      <c r="GNX4" s="128"/>
      <c r="GNY4" s="128"/>
      <c r="GNZ4" s="128"/>
      <c r="GOA4" s="128"/>
      <c r="GOB4" s="128"/>
      <c r="GOC4" s="128"/>
      <c r="GOD4" s="128"/>
      <c r="GOE4" s="128"/>
      <c r="GOF4" s="128"/>
      <c r="GOG4" s="128"/>
      <c r="GOH4" s="128"/>
      <c r="GOI4" s="128"/>
      <c r="GOJ4" s="128"/>
      <c r="GOK4" s="128"/>
      <c r="GOL4" s="128"/>
      <c r="GOM4" s="128"/>
      <c r="GON4" s="128"/>
      <c r="GOO4" s="128"/>
      <c r="GOP4" s="128"/>
      <c r="GOQ4" s="128"/>
      <c r="GOR4" s="128"/>
      <c r="GOS4" s="128"/>
      <c r="GOT4" s="128"/>
      <c r="GOU4" s="128"/>
      <c r="GOV4" s="128"/>
      <c r="GOW4" s="128"/>
      <c r="GOX4" s="128"/>
      <c r="GOY4" s="128"/>
      <c r="GOZ4" s="128"/>
      <c r="GPA4" s="128"/>
      <c r="GPB4" s="128"/>
      <c r="GPC4" s="128"/>
      <c r="GPD4" s="128"/>
      <c r="GPE4" s="128"/>
      <c r="GPF4" s="128"/>
      <c r="GPG4" s="128"/>
      <c r="GPH4" s="128"/>
      <c r="GPI4" s="128"/>
      <c r="GPJ4" s="128"/>
      <c r="GPK4" s="128"/>
      <c r="GPL4" s="128"/>
      <c r="GPM4" s="128"/>
      <c r="GPN4" s="128"/>
      <c r="GPO4" s="128"/>
      <c r="GPP4" s="128"/>
      <c r="GPQ4" s="128"/>
      <c r="GPR4" s="128"/>
      <c r="GPS4" s="128"/>
      <c r="GPT4" s="128"/>
      <c r="GPU4" s="128"/>
      <c r="GPV4" s="128"/>
      <c r="GPW4" s="128"/>
      <c r="GPX4" s="128"/>
      <c r="GPY4" s="128"/>
      <c r="GPZ4" s="128"/>
      <c r="GQA4" s="128"/>
      <c r="GQB4" s="128"/>
      <c r="GQC4" s="128"/>
      <c r="GQD4" s="128"/>
      <c r="GQE4" s="128"/>
      <c r="GQF4" s="128"/>
      <c r="GQG4" s="128"/>
      <c r="GQH4" s="128"/>
      <c r="GQI4" s="128"/>
      <c r="GQJ4" s="128"/>
      <c r="GQK4" s="128"/>
      <c r="GQL4" s="128"/>
      <c r="GQM4" s="128"/>
      <c r="GQN4" s="128"/>
      <c r="GQO4" s="128"/>
      <c r="GQP4" s="128"/>
      <c r="GQQ4" s="128"/>
      <c r="GQR4" s="128"/>
      <c r="GQS4" s="128"/>
      <c r="GQT4" s="128"/>
      <c r="GQU4" s="128"/>
      <c r="GQV4" s="128"/>
      <c r="GQW4" s="128"/>
      <c r="GQX4" s="128"/>
      <c r="GQY4" s="128"/>
      <c r="GQZ4" s="128"/>
      <c r="GRA4" s="128"/>
      <c r="GRB4" s="128"/>
      <c r="GRC4" s="128"/>
      <c r="GRD4" s="128"/>
      <c r="GRE4" s="128"/>
      <c r="GRF4" s="128"/>
      <c r="GRG4" s="128"/>
      <c r="GRH4" s="128"/>
      <c r="GRI4" s="128"/>
      <c r="GRJ4" s="128"/>
      <c r="GRK4" s="128"/>
      <c r="GRL4" s="128"/>
      <c r="GRM4" s="128"/>
      <c r="GRN4" s="128"/>
      <c r="GRO4" s="128"/>
      <c r="GRP4" s="128"/>
      <c r="GRQ4" s="128"/>
      <c r="GRR4" s="128"/>
      <c r="GRS4" s="128"/>
      <c r="GRT4" s="128"/>
      <c r="GRU4" s="128"/>
      <c r="GRV4" s="128"/>
      <c r="GRW4" s="128"/>
      <c r="GRX4" s="128"/>
      <c r="GRY4" s="128"/>
      <c r="GRZ4" s="128"/>
      <c r="GSA4" s="128"/>
      <c r="GSB4" s="128"/>
      <c r="GSC4" s="128"/>
      <c r="GSD4" s="128"/>
      <c r="GSE4" s="128"/>
      <c r="GSF4" s="128"/>
      <c r="GSG4" s="128"/>
      <c r="GSH4" s="128"/>
      <c r="GSI4" s="128"/>
      <c r="GSJ4" s="128"/>
      <c r="GSK4" s="128"/>
      <c r="GSL4" s="128"/>
      <c r="GSM4" s="128"/>
      <c r="GSN4" s="128"/>
      <c r="GSO4" s="128"/>
      <c r="GSP4" s="128"/>
      <c r="GSQ4" s="128"/>
      <c r="GSR4" s="128"/>
      <c r="GSS4" s="128"/>
      <c r="GST4" s="128"/>
      <c r="GSU4" s="128"/>
      <c r="GSV4" s="128"/>
      <c r="GSW4" s="128"/>
      <c r="GSX4" s="128"/>
      <c r="GSY4" s="128"/>
      <c r="GSZ4" s="128"/>
      <c r="GTA4" s="128"/>
      <c r="GTB4" s="128"/>
      <c r="GTC4" s="128"/>
      <c r="GTD4" s="128"/>
      <c r="GTE4" s="128"/>
      <c r="GTF4" s="128"/>
      <c r="GTG4" s="128"/>
      <c r="GTH4" s="128"/>
      <c r="GTI4" s="128"/>
      <c r="GTJ4" s="128"/>
      <c r="GTK4" s="128"/>
      <c r="GTL4" s="128"/>
      <c r="GTM4" s="128"/>
      <c r="GTN4" s="128"/>
      <c r="GTO4" s="128"/>
      <c r="GTP4" s="128"/>
      <c r="GTQ4" s="128"/>
      <c r="GTR4" s="128"/>
      <c r="GTS4" s="128"/>
      <c r="GTT4" s="128"/>
      <c r="GTU4" s="128"/>
      <c r="GTV4" s="128"/>
      <c r="GTW4" s="128"/>
      <c r="GTX4" s="128"/>
      <c r="GTY4" s="128"/>
      <c r="GTZ4" s="128"/>
      <c r="GUA4" s="128"/>
      <c r="GUB4" s="128"/>
      <c r="GUC4" s="128"/>
      <c r="GUD4" s="128"/>
      <c r="GUE4" s="128"/>
      <c r="GUF4" s="128"/>
      <c r="GUG4" s="128"/>
      <c r="GUH4" s="128"/>
      <c r="GUI4" s="128"/>
      <c r="GUJ4" s="128"/>
      <c r="GUK4" s="128"/>
      <c r="GUL4" s="128"/>
      <c r="GUM4" s="128"/>
      <c r="GUN4" s="128"/>
      <c r="GUO4" s="128"/>
      <c r="GUP4" s="128"/>
      <c r="GUQ4" s="128"/>
      <c r="GUR4" s="128"/>
      <c r="GUS4" s="128"/>
      <c r="GUT4" s="128"/>
      <c r="GUU4" s="128"/>
      <c r="GUV4" s="128"/>
      <c r="GUW4" s="128"/>
      <c r="GUX4" s="128"/>
      <c r="GUY4" s="128"/>
      <c r="GUZ4" s="128"/>
      <c r="GVA4" s="128"/>
      <c r="GVB4" s="128"/>
      <c r="GVC4" s="128"/>
      <c r="GVD4" s="128"/>
      <c r="GVE4" s="128"/>
      <c r="GVF4" s="128"/>
      <c r="GVG4" s="128"/>
      <c r="GVH4" s="128"/>
      <c r="GVI4" s="128"/>
      <c r="GVJ4" s="128"/>
      <c r="GVK4" s="128"/>
      <c r="GVL4" s="128"/>
      <c r="GVM4" s="128"/>
      <c r="GVN4" s="128"/>
      <c r="GVO4" s="128"/>
      <c r="GVP4" s="128"/>
      <c r="GVQ4" s="128"/>
      <c r="GVR4" s="128"/>
      <c r="GVS4" s="128"/>
      <c r="GVT4" s="128"/>
      <c r="GVU4" s="128"/>
      <c r="GVV4" s="128"/>
      <c r="GVW4" s="128"/>
      <c r="GVX4" s="128"/>
      <c r="GVY4" s="128"/>
      <c r="GVZ4" s="128"/>
      <c r="GWA4" s="128"/>
      <c r="GWB4" s="128"/>
      <c r="GWC4" s="128"/>
      <c r="GWD4" s="128"/>
      <c r="GWE4" s="128"/>
      <c r="GWF4" s="128"/>
      <c r="GWG4" s="128"/>
      <c r="GWH4" s="128"/>
      <c r="GWI4" s="128"/>
      <c r="GWJ4" s="128"/>
      <c r="GWK4" s="128"/>
      <c r="GWL4" s="128"/>
      <c r="GWM4" s="128"/>
      <c r="GWN4" s="128"/>
      <c r="GWO4" s="128"/>
      <c r="GWP4" s="128"/>
      <c r="GWQ4" s="128"/>
      <c r="GWR4" s="128"/>
      <c r="GWS4" s="128"/>
      <c r="GWT4" s="128"/>
      <c r="GWU4" s="128"/>
      <c r="GWV4" s="128"/>
      <c r="GWW4" s="128"/>
      <c r="GWX4" s="128"/>
      <c r="GWY4" s="128"/>
      <c r="GWZ4" s="128"/>
      <c r="GXA4" s="128"/>
      <c r="GXB4" s="128"/>
      <c r="GXC4" s="128"/>
      <c r="GXD4" s="128"/>
      <c r="GXE4" s="128"/>
      <c r="GXF4" s="128"/>
      <c r="GXG4" s="128"/>
      <c r="GXH4" s="128"/>
      <c r="GXI4" s="128"/>
      <c r="GXJ4" s="128"/>
      <c r="GXK4" s="128"/>
      <c r="GXL4" s="128"/>
      <c r="GXM4" s="128"/>
      <c r="GXN4" s="128"/>
      <c r="GXO4" s="128"/>
      <c r="GXP4" s="128"/>
      <c r="GXQ4" s="128"/>
      <c r="GXR4" s="128"/>
      <c r="GXS4" s="128"/>
      <c r="GXT4" s="128"/>
      <c r="GXU4" s="128"/>
      <c r="GXV4" s="128"/>
      <c r="GXW4" s="128"/>
      <c r="GXX4" s="128"/>
      <c r="GXY4" s="128"/>
      <c r="GXZ4" s="128"/>
      <c r="GYA4" s="128"/>
      <c r="GYB4" s="128"/>
      <c r="GYC4" s="128"/>
      <c r="GYD4" s="128"/>
      <c r="GYE4" s="128"/>
      <c r="GYF4" s="128"/>
      <c r="GYG4" s="128"/>
      <c r="GYH4" s="128"/>
      <c r="GYI4" s="128"/>
      <c r="GYJ4" s="128"/>
      <c r="GYK4" s="128"/>
      <c r="GYL4" s="128"/>
      <c r="GYM4" s="128"/>
      <c r="GYN4" s="128"/>
      <c r="GYO4" s="128"/>
      <c r="GYP4" s="128"/>
      <c r="GYQ4" s="128"/>
      <c r="GYR4" s="128"/>
      <c r="GYS4" s="128"/>
      <c r="GYT4" s="128"/>
      <c r="GYU4" s="128"/>
      <c r="GYV4" s="128"/>
      <c r="GYW4" s="128"/>
      <c r="GYX4" s="128"/>
      <c r="GYY4" s="128"/>
      <c r="GYZ4" s="128"/>
      <c r="GZA4" s="128"/>
      <c r="GZB4" s="128"/>
      <c r="GZC4" s="128"/>
      <c r="GZD4" s="128"/>
      <c r="GZE4" s="128"/>
      <c r="GZF4" s="128"/>
      <c r="GZG4" s="128"/>
      <c r="GZH4" s="128"/>
      <c r="GZI4" s="128"/>
      <c r="GZJ4" s="128"/>
      <c r="GZK4" s="128"/>
      <c r="GZL4" s="128"/>
      <c r="GZM4" s="128"/>
      <c r="GZN4" s="128"/>
      <c r="GZO4" s="128"/>
      <c r="GZP4" s="128"/>
      <c r="GZQ4" s="128"/>
      <c r="GZR4" s="128"/>
      <c r="GZS4" s="128"/>
      <c r="GZT4" s="128"/>
      <c r="GZU4" s="128"/>
      <c r="GZV4" s="128"/>
      <c r="GZW4" s="128"/>
      <c r="GZX4" s="128"/>
      <c r="GZY4" s="128"/>
      <c r="GZZ4" s="128"/>
      <c r="HAA4" s="128"/>
      <c r="HAB4" s="128"/>
      <c r="HAC4" s="128"/>
      <c r="HAD4" s="128"/>
      <c r="HAE4" s="128"/>
      <c r="HAF4" s="128"/>
      <c r="HAG4" s="128"/>
      <c r="HAH4" s="128"/>
      <c r="HAI4" s="128"/>
      <c r="HAJ4" s="128"/>
      <c r="HAK4" s="128"/>
      <c r="HAL4" s="128"/>
      <c r="HAM4" s="128"/>
      <c r="HAN4" s="128"/>
      <c r="HAO4" s="128"/>
      <c r="HAP4" s="128"/>
      <c r="HAQ4" s="128"/>
      <c r="HAR4" s="128"/>
      <c r="HAS4" s="128"/>
      <c r="HAT4" s="128"/>
      <c r="HAU4" s="128"/>
      <c r="HAV4" s="128"/>
      <c r="HAW4" s="128"/>
      <c r="HAX4" s="128"/>
      <c r="HAY4" s="128"/>
      <c r="HAZ4" s="128"/>
      <c r="HBA4" s="128"/>
      <c r="HBB4" s="128"/>
      <c r="HBC4" s="128"/>
      <c r="HBD4" s="128"/>
      <c r="HBE4" s="128"/>
      <c r="HBF4" s="128"/>
      <c r="HBG4" s="128"/>
      <c r="HBH4" s="128"/>
      <c r="HBI4" s="128"/>
      <c r="HBJ4" s="128"/>
      <c r="HBK4" s="128"/>
      <c r="HBL4" s="128"/>
      <c r="HBM4" s="128"/>
      <c r="HBN4" s="128"/>
      <c r="HBO4" s="128"/>
      <c r="HBP4" s="128"/>
      <c r="HBQ4" s="128"/>
      <c r="HBR4" s="128"/>
      <c r="HBS4" s="128"/>
      <c r="HBT4" s="128"/>
      <c r="HBU4" s="128"/>
      <c r="HBV4" s="128"/>
      <c r="HBW4" s="128"/>
      <c r="HBX4" s="128"/>
      <c r="HBY4" s="128"/>
      <c r="HBZ4" s="128"/>
      <c r="HCA4" s="128"/>
      <c r="HCB4" s="128"/>
      <c r="HCC4" s="128"/>
      <c r="HCD4" s="128"/>
      <c r="HCE4" s="128"/>
      <c r="HCF4" s="128"/>
      <c r="HCG4" s="128"/>
      <c r="HCH4" s="128"/>
      <c r="HCI4" s="128"/>
      <c r="HCJ4" s="128"/>
      <c r="HCK4" s="128"/>
      <c r="HCL4" s="128"/>
      <c r="HCM4" s="128"/>
      <c r="HCN4" s="128"/>
      <c r="HCO4" s="128"/>
      <c r="HCP4" s="128"/>
      <c r="HCQ4" s="128"/>
      <c r="HCR4" s="128"/>
      <c r="HCS4" s="128"/>
      <c r="HCT4" s="128"/>
      <c r="HCU4" s="128"/>
      <c r="HCV4" s="128"/>
      <c r="HCW4" s="128"/>
      <c r="HCX4" s="128"/>
      <c r="HCY4" s="128"/>
      <c r="HCZ4" s="128"/>
      <c r="HDA4" s="128"/>
      <c r="HDB4" s="128"/>
      <c r="HDC4" s="128"/>
      <c r="HDD4" s="128"/>
      <c r="HDE4" s="128"/>
      <c r="HDF4" s="128"/>
      <c r="HDG4" s="128"/>
      <c r="HDH4" s="128"/>
      <c r="HDI4" s="128"/>
      <c r="HDJ4" s="128"/>
      <c r="HDK4" s="128"/>
      <c r="HDL4" s="128"/>
      <c r="HDM4" s="128"/>
      <c r="HDN4" s="128"/>
      <c r="HDO4" s="128"/>
      <c r="HDP4" s="128"/>
      <c r="HDQ4" s="128"/>
      <c r="HDR4" s="128"/>
      <c r="HDS4" s="128"/>
      <c r="HDT4" s="128"/>
      <c r="HDU4" s="128"/>
      <c r="HDV4" s="128"/>
      <c r="HDW4" s="128"/>
      <c r="HDX4" s="128"/>
      <c r="HDY4" s="128"/>
      <c r="HDZ4" s="128"/>
      <c r="HEA4" s="128"/>
      <c r="HEB4" s="128"/>
      <c r="HEC4" s="128"/>
      <c r="HED4" s="128"/>
      <c r="HEE4" s="128"/>
      <c r="HEF4" s="128"/>
      <c r="HEG4" s="128"/>
      <c r="HEH4" s="128"/>
      <c r="HEI4" s="128"/>
      <c r="HEJ4" s="128"/>
      <c r="HEK4" s="128"/>
      <c r="HEL4" s="128"/>
      <c r="HEM4" s="128"/>
      <c r="HEN4" s="128"/>
      <c r="HEO4" s="128"/>
      <c r="HEP4" s="128"/>
      <c r="HEQ4" s="128"/>
      <c r="HER4" s="128"/>
      <c r="HES4" s="128"/>
      <c r="HET4" s="128"/>
      <c r="HEU4" s="128"/>
      <c r="HEV4" s="128"/>
      <c r="HEW4" s="128"/>
      <c r="HEX4" s="128"/>
      <c r="HEY4" s="128"/>
      <c r="HEZ4" s="128"/>
      <c r="HFA4" s="128"/>
      <c r="HFB4" s="128"/>
      <c r="HFC4" s="128"/>
      <c r="HFD4" s="128"/>
      <c r="HFE4" s="128"/>
      <c r="HFF4" s="128"/>
      <c r="HFG4" s="128"/>
      <c r="HFH4" s="128"/>
      <c r="HFI4" s="128"/>
      <c r="HFJ4" s="128"/>
      <c r="HFK4" s="128"/>
      <c r="HFL4" s="128"/>
      <c r="HFM4" s="128"/>
      <c r="HFN4" s="128"/>
      <c r="HFO4" s="128"/>
      <c r="HFP4" s="128"/>
      <c r="HFQ4" s="128"/>
      <c r="HFR4" s="128"/>
      <c r="HFS4" s="128"/>
      <c r="HFT4" s="128"/>
      <c r="HFU4" s="128"/>
      <c r="HFV4" s="128"/>
      <c r="HFW4" s="128"/>
      <c r="HFX4" s="128"/>
      <c r="HFY4" s="128"/>
      <c r="HFZ4" s="128"/>
      <c r="HGA4" s="128"/>
      <c r="HGB4" s="128"/>
      <c r="HGC4" s="128"/>
      <c r="HGD4" s="128"/>
      <c r="HGE4" s="128"/>
      <c r="HGF4" s="128"/>
      <c r="HGG4" s="128"/>
      <c r="HGH4" s="128"/>
      <c r="HGI4" s="128"/>
      <c r="HGJ4" s="128"/>
      <c r="HGK4" s="128"/>
      <c r="HGL4" s="128"/>
      <c r="HGM4" s="128"/>
      <c r="HGN4" s="128"/>
      <c r="HGO4" s="128"/>
      <c r="HGP4" s="128"/>
      <c r="HGQ4" s="128"/>
      <c r="HGR4" s="128"/>
      <c r="HGS4" s="128"/>
      <c r="HGT4" s="128"/>
      <c r="HGU4" s="128"/>
      <c r="HGV4" s="128"/>
      <c r="HGW4" s="128"/>
      <c r="HGX4" s="128"/>
      <c r="HGY4" s="128"/>
      <c r="HGZ4" s="128"/>
      <c r="HHA4" s="128"/>
      <c r="HHB4" s="128"/>
      <c r="HHC4" s="128"/>
      <c r="HHD4" s="128"/>
      <c r="HHE4" s="128"/>
      <c r="HHF4" s="128"/>
      <c r="HHG4" s="128"/>
      <c r="HHH4" s="128"/>
      <c r="HHI4" s="128"/>
      <c r="HHJ4" s="128"/>
      <c r="HHK4" s="128"/>
      <c r="HHL4" s="128"/>
      <c r="HHM4" s="128"/>
      <c r="HHN4" s="128"/>
      <c r="HHO4" s="128"/>
      <c r="HHP4" s="128"/>
      <c r="HHQ4" s="128"/>
      <c r="HHR4" s="128"/>
      <c r="HHS4" s="128"/>
      <c r="HHT4" s="128"/>
      <c r="HHU4" s="128"/>
      <c r="HHV4" s="128"/>
      <c r="HHW4" s="128"/>
      <c r="HHX4" s="128"/>
      <c r="HHY4" s="128"/>
      <c r="HHZ4" s="128"/>
      <c r="HIA4" s="128"/>
      <c r="HIB4" s="128"/>
      <c r="HIC4" s="128"/>
      <c r="HID4" s="128"/>
      <c r="HIE4" s="128"/>
      <c r="HIF4" s="128"/>
      <c r="HIG4" s="128"/>
      <c r="HIH4" s="128"/>
      <c r="HII4" s="128"/>
      <c r="HIJ4" s="128"/>
      <c r="HIK4" s="128"/>
      <c r="HIL4" s="128"/>
      <c r="HIM4" s="128"/>
      <c r="HIN4" s="128"/>
      <c r="HIO4" s="128"/>
      <c r="HIP4" s="128"/>
      <c r="HIQ4" s="128"/>
      <c r="HIR4" s="128"/>
      <c r="HIS4" s="128"/>
      <c r="HIT4" s="128"/>
      <c r="HIU4" s="128"/>
      <c r="HIV4" s="128"/>
      <c r="HIW4" s="128"/>
      <c r="HIX4" s="128"/>
      <c r="HIY4" s="128"/>
      <c r="HIZ4" s="128"/>
      <c r="HJA4" s="128"/>
      <c r="HJB4" s="128"/>
      <c r="HJC4" s="128"/>
      <c r="HJD4" s="128"/>
      <c r="HJE4" s="128"/>
      <c r="HJF4" s="128"/>
      <c r="HJG4" s="128"/>
      <c r="HJH4" s="128"/>
      <c r="HJI4" s="128"/>
      <c r="HJJ4" s="128"/>
      <c r="HJK4" s="128"/>
      <c r="HJL4" s="128"/>
      <c r="HJM4" s="128"/>
      <c r="HJN4" s="128"/>
      <c r="HJO4" s="128"/>
      <c r="HJP4" s="128"/>
      <c r="HJQ4" s="128"/>
      <c r="HJR4" s="128"/>
      <c r="HJS4" s="128"/>
      <c r="HJT4" s="128"/>
      <c r="HJU4" s="128"/>
      <c r="HJV4" s="128"/>
      <c r="HJW4" s="128"/>
      <c r="HJX4" s="128"/>
      <c r="HJY4" s="128"/>
      <c r="HJZ4" s="128"/>
      <c r="HKA4" s="128"/>
      <c r="HKB4" s="128"/>
      <c r="HKC4" s="128"/>
      <c r="HKD4" s="128"/>
      <c r="HKE4" s="128"/>
      <c r="HKF4" s="128"/>
      <c r="HKG4" s="128"/>
      <c r="HKH4" s="128"/>
      <c r="HKI4" s="128"/>
      <c r="HKJ4" s="128"/>
      <c r="HKK4" s="128"/>
      <c r="HKL4" s="128"/>
      <c r="HKM4" s="128"/>
      <c r="HKN4" s="128"/>
      <c r="HKO4" s="128"/>
      <c r="HKP4" s="128"/>
      <c r="HKQ4" s="128"/>
      <c r="HKR4" s="128"/>
      <c r="HKS4" s="128"/>
      <c r="HKT4" s="128"/>
      <c r="HKU4" s="128"/>
      <c r="HKV4" s="128"/>
      <c r="HKW4" s="128"/>
      <c r="HKX4" s="128"/>
      <c r="HKY4" s="128"/>
      <c r="HKZ4" s="128"/>
      <c r="HLA4" s="128"/>
      <c r="HLB4" s="128"/>
      <c r="HLC4" s="128"/>
      <c r="HLD4" s="128"/>
      <c r="HLE4" s="128"/>
      <c r="HLF4" s="128"/>
      <c r="HLG4" s="128"/>
      <c r="HLH4" s="128"/>
      <c r="HLI4" s="128"/>
      <c r="HLJ4" s="128"/>
      <c r="HLK4" s="128"/>
      <c r="HLL4" s="128"/>
      <c r="HLM4" s="128"/>
      <c r="HLN4" s="128"/>
      <c r="HLO4" s="128"/>
      <c r="HLP4" s="128"/>
      <c r="HLQ4" s="128"/>
      <c r="HLR4" s="128"/>
      <c r="HLS4" s="128"/>
      <c r="HLT4" s="128"/>
      <c r="HLU4" s="128"/>
      <c r="HLV4" s="128"/>
      <c r="HLW4" s="128"/>
      <c r="HLX4" s="128"/>
      <c r="HLY4" s="128"/>
      <c r="HLZ4" s="128"/>
      <c r="HMA4" s="128"/>
      <c r="HMB4" s="128"/>
      <c r="HMC4" s="128"/>
      <c r="HMD4" s="128"/>
      <c r="HME4" s="128"/>
      <c r="HMF4" s="128"/>
      <c r="HMG4" s="128"/>
      <c r="HMH4" s="128"/>
      <c r="HMI4" s="128"/>
      <c r="HMJ4" s="128"/>
      <c r="HMK4" s="128"/>
      <c r="HML4" s="128"/>
      <c r="HMM4" s="128"/>
      <c r="HMN4" s="128"/>
      <c r="HMO4" s="128"/>
      <c r="HMP4" s="128"/>
      <c r="HMQ4" s="128"/>
      <c r="HMR4" s="128"/>
      <c r="HMS4" s="128"/>
      <c r="HMT4" s="128"/>
      <c r="HMU4" s="128"/>
      <c r="HMV4" s="128"/>
      <c r="HMW4" s="128"/>
      <c r="HMX4" s="128"/>
      <c r="HMY4" s="128"/>
      <c r="HMZ4" s="128"/>
      <c r="HNA4" s="128"/>
      <c r="HNB4" s="128"/>
      <c r="HNC4" s="128"/>
      <c r="HND4" s="128"/>
      <c r="HNE4" s="128"/>
      <c r="HNF4" s="128"/>
      <c r="HNG4" s="128"/>
      <c r="HNH4" s="128"/>
      <c r="HNI4" s="128"/>
      <c r="HNJ4" s="128"/>
      <c r="HNK4" s="128"/>
      <c r="HNL4" s="128"/>
      <c r="HNM4" s="128"/>
      <c r="HNN4" s="128"/>
      <c r="HNO4" s="128"/>
      <c r="HNP4" s="128"/>
      <c r="HNQ4" s="128"/>
      <c r="HNR4" s="128"/>
      <c r="HNS4" s="128"/>
      <c r="HNT4" s="128"/>
      <c r="HNU4" s="128"/>
      <c r="HNV4" s="128"/>
      <c r="HNW4" s="128"/>
      <c r="HNX4" s="128"/>
      <c r="HNY4" s="128"/>
      <c r="HNZ4" s="128"/>
      <c r="HOA4" s="128"/>
      <c r="HOB4" s="128"/>
      <c r="HOC4" s="128"/>
      <c r="HOD4" s="128"/>
      <c r="HOE4" s="128"/>
      <c r="HOF4" s="128"/>
      <c r="HOG4" s="128"/>
      <c r="HOH4" s="128"/>
      <c r="HOI4" s="128"/>
      <c r="HOJ4" s="128"/>
      <c r="HOK4" s="128"/>
      <c r="HOL4" s="128"/>
      <c r="HOM4" s="128"/>
      <c r="HON4" s="128"/>
      <c r="HOO4" s="128"/>
      <c r="HOP4" s="128"/>
      <c r="HOQ4" s="128"/>
      <c r="HOR4" s="128"/>
      <c r="HOS4" s="128"/>
      <c r="HOT4" s="128"/>
      <c r="HOU4" s="128"/>
      <c r="HOV4" s="128"/>
      <c r="HOW4" s="128"/>
      <c r="HOX4" s="128"/>
      <c r="HOY4" s="128"/>
      <c r="HOZ4" s="128"/>
      <c r="HPA4" s="128"/>
      <c r="HPB4" s="128"/>
      <c r="HPC4" s="128"/>
      <c r="HPD4" s="128"/>
      <c r="HPE4" s="128"/>
      <c r="HPF4" s="128"/>
      <c r="HPG4" s="128"/>
      <c r="HPH4" s="128"/>
      <c r="HPI4" s="128"/>
      <c r="HPJ4" s="128"/>
      <c r="HPK4" s="128"/>
      <c r="HPL4" s="128"/>
      <c r="HPM4" s="128"/>
      <c r="HPN4" s="128"/>
      <c r="HPO4" s="128"/>
      <c r="HPP4" s="128"/>
      <c r="HPQ4" s="128"/>
      <c r="HPR4" s="128"/>
      <c r="HPS4" s="128"/>
      <c r="HPT4" s="128"/>
      <c r="HPU4" s="128"/>
      <c r="HPV4" s="128"/>
      <c r="HPW4" s="128"/>
      <c r="HPX4" s="128"/>
      <c r="HPY4" s="128"/>
      <c r="HPZ4" s="128"/>
      <c r="HQA4" s="128"/>
      <c r="HQB4" s="128"/>
      <c r="HQC4" s="128"/>
      <c r="HQD4" s="128"/>
      <c r="HQE4" s="128"/>
      <c r="HQF4" s="128"/>
      <c r="HQG4" s="128"/>
      <c r="HQH4" s="128"/>
      <c r="HQI4" s="128"/>
      <c r="HQJ4" s="128"/>
      <c r="HQK4" s="128"/>
      <c r="HQL4" s="128"/>
      <c r="HQM4" s="128"/>
      <c r="HQN4" s="128"/>
      <c r="HQO4" s="128"/>
      <c r="HQP4" s="128"/>
      <c r="HQQ4" s="128"/>
      <c r="HQR4" s="128"/>
      <c r="HQS4" s="128"/>
      <c r="HQT4" s="128"/>
      <c r="HQU4" s="128"/>
      <c r="HQV4" s="128"/>
      <c r="HQW4" s="128"/>
      <c r="HQX4" s="128"/>
      <c r="HQY4" s="128"/>
      <c r="HQZ4" s="128"/>
      <c r="HRA4" s="128"/>
      <c r="HRB4" s="128"/>
      <c r="HRC4" s="128"/>
      <c r="HRD4" s="128"/>
      <c r="HRE4" s="128"/>
      <c r="HRF4" s="128"/>
      <c r="HRG4" s="128"/>
      <c r="HRH4" s="128"/>
      <c r="HRI4" s="128"/>
      <c r="HRJ4" s="128"/>
      <c r="HRK4" s="128"/>
      <c r="HRL4" s="128"/>
      <c r="HRM4" s="128"/>
      <c r="HRN4" s="128"/>
      <c r="HRO4" s="128"/>
      <c r="HRP4" s="128"/>
      <c r="HRQ4" s="128"/>
      <c r="HRR4" s="128"/>
      <c r="HRS4" s="128"/>
      <c r="HRT4" s="128"/>
      <c r="HRU4" s="128"/>
      <c r="HRV4" s="128"/>
      <c r="HRW4" s="128"/>
      <c r="HRX4" s="128"/>
      <c r="HRY4" s="128"/>
      <c r="HRZ4" s="128"/>
      <c r="HSA4" s="128"/>
      <c r="HSB4" s="128"/>
      <c r="HSC4" s="128"/>
      <c r="HSD4" s="128"/>
      <c r="HSE4" s="128"/>
      <c r="HSF4" s="128"/>
      <c r="HSG4" s="128"/>
      <c r="HSH4" s="128"/>
      <c r="HSI4" s="128"/>
      <c r="HSJ4" s="128"/>
      <c r="HSK4" s="128"/>
      <c r="HSL4" s="128"/>
      <c r="HSM4" s="128"/>
      <c r="HSN4" s="128"/>
      <c r="HSO4" s="128"/>
      <c r="HSP4" s="128"/>
      <c r="HSQ4" s="128"/>
      <c r="HSR4" s="128"/>
      <c r="HSS4" s="128"/>
      <c r="HST4" s="128"/>
      <c r="HSU4" s="128"/>
      <c r="HSV4" s="128"/>
      <c r="HSW4" s="128"/>
      <c r="HSX4" s="128"/>
      <c r="HSY4" s="128"/>
      <c r="HSZ4" s="128"/>
      <c r="HTA4" s="128"/>
      <c r="HTB4" s="128"/>
      <c r="HTC4" s="128"/>
      <c r="HTD4" s="128"/>
      <c r="HTE4" s="128"/>
      <c r="HTF4" s="128"/>
      <c r="HTG4" s="128"/>
      <c r="HTH4" s="128"/>
      <c r="HTI4" s="128"/>
      <c r="HTJ4" s="128"/>
      <c r="HTK4" s="128"/>
      <c r="HTL4" s="128"/>
      <c r="HTM4" s="128"/>
      <c r="HTN4" s="128"/>
      <c r="HTO4" s="128"/>
      <c r="HTP4" s="128"/>
      <c r="HTQ4" s="128"/>
      <c r="HTR4" s="128"/>
      <c r="HTS4" s="128"/>
      <c r="HTT4" s="128"/>
      <c r="HTU4" s="128"/>
      <c r="HTV4" s="128"/>
      <c r="HTW4" s="128"/>
      <c r="HTX4" s="128"/>
      <c r="HTY4" s="128"/>
      <c r="HTZ4" s="128"/>
      <c r="HUA4" s="128"/>
      <c r="HUB4" s="128"/>
      <c r="HUC4" s="128"/>
      <c r="HUD4" s="128"/>
      <c r="HUE4" s="128"/>
      <c r="HUF4" s="128"/>
      <c r="HUG4" s="128"/>
      <c r="HUH4" s="128"/>
      <c r="HUI4" s="128"/>
      <c r="HUJ4" s="128"/>
      <c r="HUK4" s="128"/>
      <c r="HUL4" s="128"/>
      <c r="HUM4" s="128"/>
      <c r="HUN4" s="128"/>
      <c r="HUO4" s="128"/>
      <c r="HUP4" s="128"/>
      <c r="HUQ4" s="128"/>
      <c r="HUR4" s="128"/>
      <c r="HUS4" s="128"/>
      <c r="HUT4" s="128"/>
      <c r="HUU4" s="128"/>
      <c r="HUV4" s="128"/>
      <c r="HUW4" s="128"/>
      <c r="HUX4" s="128"/>
      <c r="HUY4" s="128"/>
      <c r="HUZ4" s="128"/>
      <c r="HVA4" s="128"/>
      <c r="HVB4" s="128"/>
      <c r="HVC4" s="128"/>
      <c r="HVD4" s="128"/>
      <c r="HVE4" s="128"/>
      <c r="HVF4" s="128"/>
      <c r="HVG4" s="128"/>
      <c r="HVH4" s="128"/>
      <c r="HVI4" s="128"/>
      <c r="HVJ4" s="128"/>
      <c r="HVK4" s="128"/>
      <c r="HVL4" s="128"/>
      <c r="HVM4" s="128"/>
      <c r="HVN4" s="128"/>
      <c r="HVO4" s="128"/>
      <c r="HVP4" s="128"/>
      <c r="HVQ4" s="128"/>
      <c r="HVR4" s="128"/>
      <c r="HVS4" s="128"/>
      <c r="HVT4" s="128"/>
      <c r="HVU4" s="128"/>
      <c r="HVV4" s="128"/>
      <c r="HVW4" s="128"/>
      <c r="HVX4" s="128"/>
      <c r="HVY4" s="128"/>
      <c r="HVZ4" s="128"/>
      <c r="HWA4" s="128"/>
      <c r="HWB4" s="128"/>
      <c r="HWC4" s="128"/>
      <c r="HWD4" s="128"/>
      <c r="HWE4" s="128"/>
      <c r="HWF4" s="128"/>
      <c r="HWG4" s="128"/>
      <c r="HWH4" s="128"/>
      <c r="HWI4" s="128"/>
      <c r="HWJ4" s="128"/>
      <c r="HWK4" s="128"/>
      <c r="HWL4" s="128"/>
      <c r="HWM4" s="128"/>
      <c r="HWN4" s="128"/>
      <c r="HWO4" s="128"/>
      <c r="HWP4" s="128"/>
      <c r="HWQ4" s="128"/>
      <c r="HWR4" s="128"/>
      <c r="HWS4" s="128"/>
      <c r="HWT4" s="128"/>
      <c r="HWU4" s="128"/>
      <c r="HWV4" s="128"/>
      <c r="HWW4" s="128"/>
      <c r="HWX4" s="128"/>
      <c r="HWY4" s="128"/>
      <c r="HWZ4" s="128"/>
      <c r="HXA4" s="128"/>
      <c r="HXB4" s="128"/>
      <c r="HXC4" s="128"/>
      <c r="HXD4" s="128"/>
      <c r="HXE4" s="128"/>
      <c r="HXF4" s="128"/>
      <c r="HXG4" s="128"/>
      <c r="HXH4" s="128"/>
      <c r="HXI4" s="128"/>
      <c r="HXJ4" s="128"/>
      <c r="HXK4" s="128"/>
      <c r="HXL4" s="128"/>
      <c r="HXM4" s="128"/>
      <c r="HXN4" s="128"/>
      <c r="HXO4" s="128"/>
      <c r="HXP4" s="128"/>
      <c r="HXQ4" s="128"/>
      <c r="HXR4" s="128"/>
      <c r="HXS4" s="128"/>
      <c r="HXT4" s="128"/>
      <c r="HXU4" s="128"/>
      <c r="HXV4" s="128"/>
      <c r="HXW4" s="128"/>
      <c r="HXX4" s="128"/>
      <c r="HXY4" s="128"/>
      <c r="HXZ4" s="128"/>
      <c r="HYA4" s="128"/>
      <c r="HYB4" s="128"/>
      <c r="HYC4" s="128"/>
      <c r="HYD4" s="128"/>
      <c r="HYE4" s="128"/>
      <c r="HYF4" s="128"/>
      <c r="HYG4" s="128"/>
      <c r="HYH4" s="128"/>
      <c r="HYI4" s="128"/>
      <c r="HYJ4" s="128"/>
      <c r="HYK4" s="128"/>
      <c r="HYL4" s="128"/>
      <c r="HYM4" s="128"/>
      <c r="HYN4" s="128"/>
      <c r="HYO4" s="128"/>
      <c r="HYP4" s="128"/>
      <c r="HYQ4" s="128"/>
      <c r="HYR4" s="128"/>
      <c r="HYS4" s="128"/>
      <c r="HYT4" s="128"/>
      <c r="HYU4" s="128"/>
      <c r="HYV4" s="128"/>
      <c r="HYW4" s="128"/>
      <c r="HYX4" s="128"/>
      <c r="HYY4" s="128"/>
      <c r="HYZ4" s="128"/>
      <c r="HZA4" s="128"/>
      <c r="HZB4" s="128"/>
      <c r="HZC4" s="128"/>
      <c r="HZD4" s="128"/>
      <c r="HZE4" s="128"/>
      <c r="HZF4" s="128"/>
      <c r="HZG4" s="128"/>
      <c r="HZH4" s="128"/>
      <c r="HZI4" s="128"/>
      <c r="HZJ4" s="128"/>
      <c r="HZK4" s="128"/>
      <c r="HZL4" s="128"/>
      <c r="HZM4" s="128"/>
      <c r="HZN4" s="128"/>
      <c r="HZO4" s="128"/>
      <c r="HZP4" s="128"/>
      <c r="HZQ4" s="128"/>
      <c r="HZR4" s="128"/>
      <c r="HZS4" s="128"/>
      <c r="HZT4" s="128"/>
      <c r="HZU4" s="128"/>
      <c r="HZV4" s="128"/>
      <c r="HZW4" s="128"/>
      <c r="HZX4" s="128"/>
      <c r="HZY4" s="128"/>
      <c r="HZZ4" s="128"/>
      <c r="IAA4" s="128"/>
      <c r="IAB4" s="128"/>
      <c r="IAC4" s="128"/>
      <c r="IAD4" s="128"/>
      <c r="IAE4" s="128"/>
      <c r="IAF4" s="128"/>
      <c r="IAG4" s="128"/>
      <c r="IAH4" s="128"/>
      <c r="IAI4" s="128"/>
      <c r="IAJ4" s="128"/>
      <c r="IAK4" s="128"/>
      <c r="IAL4" s="128"/>
      <c r="IAM4" s="128"/>
      <c r="IAN4" s="128"/>
      <c r="IAO4" s="128"/>
      <c r="IAP4" s="128"/>
      <c r="IAQ4" s="128"/>
      <c r="IAR4" s="128"/>
      <c r="IAS4" s="128"/>
      <c r="IAT4" s="128"/>
      <c r="IAU4" s="128"/>
      <c r="IAV4" s="128"/>
      <c r="IAW4" s="128"/>
      <c r="IAX4" s="128"/>
      <c r="IAY4" s="128"/>
      <c r="IAZ4" s="128"/>
      <c r="IBA4" s="128"/>
      <c r="IBB4" s="128"/>
      <c r="IBC4" s="128"/>
      <c r="IBD4" s="128"/>
      <c r="IBE4" s="128"/>
      <c r="IBF4" s="128"/>
      <c r="IBG4" s="128"/>
      <c r="IBH4" s="128"/>
      <c r="IBI4" s="128"/>
      <c r="IBJ4" s="128"/>
      <c r="IBK4" s="128"/>
      <c r="IBL4" s="128"/>
      <c r="IBM4" s="128"/>
      <c r="IBN4" s="128"/>
      <c r="IBO4" s="128"/>
      <c r="IBP4" s="128"/>
      <c r="IBQ4" s="128"/>
      <c r="IBR4" s="128"/>
      <c r="IBS4" s="128"/>
      <c r="IBT4" s="128"/>
      <c r="IBU4" s="128"/>
      <c r="IBV4" s="128"/>
      <c r="IBW4" s="128"/>
      <c r="IBX4" s="128"/>
      <c r="IBY4" s="128"/>
      <c r="IBZ4" s="128"/>
      <c r="ICA4" s="128"/>
      <c r="ICB4" s="128"/>
      <c r="ICC4" s="128"/>
      <c r="ICD4" s="128"/>
      <c r="ICE4" s="128"/>
      <c r="ICF4" s="128"/>
      <c r="ICG4" s="128"/>
      <c r="ICH4" s="128"/>
      <c r="ICI4" s="128"/>
      <c r="ICJ4" s="128"/>
      <c r="ICK4" s="128"/>
      <c r="ICL4" s="128"/>
      <c r="ICM4" s="128"/>
      <c r="ICN4" s="128"/>
      <c r="ICO4" s="128"/>
      <c r="ICP4" s="128"/>
      <c r="ICQ4" s="128"/>
      <c r="ICR4" s="128"/>
      <c r="ICS4" s="128"/>
      <c r="ICT4" s="128"/>
      <c r="ICU4" s="128"/>
      <c r="ICV4" s="128"/>
      <c r="ICW4" s="128"/>
      <c r="ICX4" s="128"/>
      <c r="ICY4" s="128"/>
      <c r="ICZ4" s="128"/>
      <c r="IDA4" s="128"/>
      <c r="IDB4" s="128"/>
      <c r="IDC4" s="128"/>
      <c r="IDD4" s="128"/>
      <c r="IDE4" s="128"/>
      <c r="IDF4" s="128"/>
      <c r="IDG4" s="128"/>
      <c r="IDH4" s="128"/>
      <c r="IDI4" s="128"/>
      <c r="IDJ4" s="128"/>
      <c r="IDK4" s="128"/>
      <c r="IDL4" s="128"/>
      <c r="IDM4" s="128"/>
      <c r="IDN4" s="128"/>
      <c r="IDO4" s="128"/>
      <c r="IDP4" s="128"/>
      <c r="IDQ4" s="128"/>
      <c r="IDR4" s="128"/>
      <c r="IDS4" s="128"/>
      <c r="IDT4" s="128"/>
      <c r="IDU4" s="128"/>
      <c r="IDV4" s="128"/>
      <c r="IDW4" s="128"/>
      <c r="IDX4" s="128"/>
      <c r="IDY4" s="128"/>
      <c r="IDZ4" s="128"/>
      <c r="IEA4" s="128"/>
      <c r="IEB4" s="128"/>
      <c r="IEC4" s="128"/>
      <c r="IED4" s="128"/>
      <c r="IEE4" s="128"/>
      <c r="IEF4" s="128"/>
      <c r="IEG4" s="128"/>
      <c r="IEH4" s="128"/>
      <c r="IEI4" s="128"/>
      <c r="IEJ4" s="128"/>
      <c r="IEK4" s="128"/>
      <c r="IEL4" s="128"/>
      <c r="IEM4" s="128"/>
      <c r="IEN4" s="128"/>
      <c r="IEO4" s="128"/>
      <c r="IEP4" s="128"/>
      <c r="IEQ4" s="128"/>
      <c r="IER4" s="128"/>
      <c r="IES4" s="128"/>
      <c r="IET4" s="128"/>
      <c r="IEU4" s="128"/>
      <c r="IEV4" s="128"/>
      <c r="IEW4" s="128"/>
      <c r="IEX4" s="128"/>
      <c r="IEY4" s="128"/>
      <c r="IEZ4" s="128"/>
      <c r="IFA4" s="128"/>
      <c r="IFB4" s="128"/>
      <c r="IFC4" s="128"/>
      <c r="IFD4" s="128"/>
      <c r="IFE4" s="128"/>
      <c r="IFF4" s="128"/>
      <c r="IFG4" s="128"/>
      <c r="IFH4" s="128"/>
      <c r="IFI4" s="128"/>
      <c r="IFJ4" s="128"/>
      <c r="IFK4" s="128"/>
      <c r="IFL4" s="128"/>
      <c r="IFM4" s="128"/>
      <c r="IFN4" s="128"/>
      <c r="IFO4" s="128"/>
      <c r="IFP4" s="128"/>
      <c r="IFQ4" s="128"/>
      <c r="IFR4" s="128"/>
      <c r="IFS4" s="128"/>
      <c r="IFT4" s="128"/>
      <c r="IFU4" s="128"/>
      <c r="IFV4" s="128"/>
      <c r="IFW4" s="128"/>
      <c r="IFX4" s="128"/>
      <c r="IFY4" s="128"/>
      <c r="IFZ4" s="128"/>
      <c r="IGA4" s="128"/>
      <c r="IGB4" s="128"/>
      <c r="IGC4" s="128"/>
      <c r="IGD4" s="128"/>
      <c r="IGE4" s="128"/>
      <c r="IGF4" s="128"/>
      <c r="IGG4" s="128"/>
      <c r="IGH4" s="128"/>
      <c r="IGI4" s="128"/>
      <c r="IGJ4" s="128"/>
      <c r="IGK4" s="128"/>
      <c r="IGL4" s="128"/>
      <c r="IGM4" s="128"/>
      <c r="IGN4" s="128"/>
      <c r="IGO4" s="128"/>
      <c r="IGP4" s="128"/>
      <c r="IGQ4" s="128"/>
      <c r="IGR4" s="128"/>
      <c r="IGS4" s="128"/>
      <c r="IGT4" s="128"/>
      <c r="IGU4" s="128"/>
      <c r="IGV4" s="128"/>
      <c r="IGW4" s="128"/>
      <c r="IGX4" s="128"/>
      <c r="IGY4" s="128"/>
      <c r="IGZ4" s="128"/>
      <c r="IHA4" s="128"/>
      <c r="IHB4" s="128"/>
      <c r="IHC4" s="128"/>
      <c r="IHD4" s="128"/>
      <c r="IHE4" s="128"/>
      <c r="IHF4" s="128"/>
      <c r="IHG4" s="128"/>
      <c r="IHH4" s="128"/>
      <c r="IHI4" s="128"/>
      <c r="IHJ4" s="128"/>
      <c r="IHK4" s="128"/>
      <c r="IHL4" s="128"/>
      <c r="IHM4" s="128"/>
      <c r="IHN4" s="128"/>
      <c r="IHO4" s="128"/>
      <c r="IHP4" s="128"/>
      <c r="IHQ4" s="128"/>
      <c r="IHR4" s="128"/>
      <c r="IHS4" s="128"/>
      <c r="IHT4" s="128"/>
      <c r="IHU4" s="128"/>
      <c r="IHV4" s="128"/>
      <c r="IHW4" s="128"/>
      <c r="IHX4" s="128"/>
      <c r="IHY4" s="128"/>
      <c r="IHZ4" s="128"/>
      <c r="IIA4" s="128"/>
      <c r="IIB4" s="128"/>
      <c r="IIC4" s="128"/>
      <c r="IID4" s="128"/>
      <c r="IIE4" s="128"/>
      <c r="IIF4" s="128"/>
      <c r="IIG4" s="128"/>
      <c r="IIH4" s="128"/>
      <c r="III4" s="128"/>
      <c r="IIJ4" s="128"/>
      <c r="IIK4" s="128"/>
      <c r="IIL4" s="128"/>
      <c r="IIM4" s="128"/>
      <c r="IIN4" s="128"/>
      <c r="IIO4" s="128"/>
      <c r="IIP4" s="128"/>
      <c r="IIQ4" s="128"/>
      <c r="IIR4" s="128"/>
      <c r="IIS4" s="128"/>
      <c r="IIT4" s="128"/>
      <c r="IIU4" s="128"/>
      <c r="IIV4" s="128"/>
      <c r="IIW4" s="128"/>
      <c r="IIX4" s="128"/>
      <c r="IIY4" s="128"/>
      <c r="IIZ4" s="128"/>
      <c r="IJA4" s="128"/>
      <c r="IJB4" s="128"/>
      <c r="IJC4" s="128"/>
      <c r="IJD4" s="128"/>
      <c r="IJE4" s="128"/>
      <c r="IJF4" s="128"/>
      <c r="IJG4" s="128"/>
      <c r="IJH4" s="128"/>
      <c r="IJI4" s="128"/>
      <c r="IJJ4" s="128"/>
      <c r="IJK4" s="128"/>
      <c r="IJL4" s="128"/>
      <c r="IJM4" s="128"/>
      <c r="IJN4" s="128"/>
      <c r="IJO4" s="128"/>
      <c r="IJP4" s="128"/>
      <c r="IJQ4" s="128"/>
      <c r="IJR4" s="128"/>
      <c r="IJS4" s="128"/>
      <c r="IJT4" s="128"/>
      <c r="IJU4" s="128"/>
      <c r="IJV4" s="128"/>
      <c r="IJW4" s="128"/>
      <c r="IJX4" s="128"/>
      <c r="IJY4" s="128"/>
      <c r="IJZ4" s="128"/>
      <c r="IKA4" s="128"/>
      <c r="IKB4" s="128"/>
      <c r="IKC4" s="128"/>
      <c r="IKD4" s="128"/>
      <c r="IKE4" s="128"/>
      <c r="IKF4" s="128"/>
      <c r="IKG4" s="128"/>
      <c r="IKH4" s="128"/>
      <c r="IKI4" s="128"/>
      <c r="IKJ4" s="128"/>
      <c r="IKK4" s="128"/>
      <c r="IKL4" s="128"/>
      <c r="IKM4" s="128"/>
      <c r="IKN4" s="128"/>
      <c r="IKO4" s="128"/>
      <c r="IKP4" s="128"/>
      <c r="IKQ4" s="128"/>
      <c r="IKR4" s="128"/>
      <c r="IKS4" s="128"/>
      <c r="IKT4" s="128"/>
      <c r="IKU4" s="128"/>
      <c r="IKV4" s="128"/>
      <c r="IKW4" s="128"/>
      <c r="IKX4" s="128"/>
      <c r="IKY4" s="128"/>
      <c r="IKZ4" s="128"/>
      <c r="ILA4" s="128"/>
      <c r="ILB4" s="128"/>
      <c r="ILC4" s="128"/>
      <c r="ILD4" s="128"/>
      <c r="ILE4" s="128"/>
      <c r="ILF4" s="128"/>
      <c r="ILG4" s="128"/>
      <c r="ILH4" s="128"/>
      <c r="ILI4" s="128"/>
      <c r="ILJ4" s="128"/>
      <c r="ILK4" s="128"/>
      <c r="ILL4" s="128"/>
      <c r="ILM4" s="128"/>
      <c r="ILN4" s="128"/>
      <c r="ILO4" s="128"/>
      <c r="ILP4" s="128"/>
      <c r="ILQ4" s="128"/>
      <c r="ILR4" s="128"/>
      <c r="ILS4" s="128"/>
      <c r="ILT4" s="128"/>
      <c r="ILU4" s="128"/>
      <c r="ILV4" s="128"/>
      <c r="ILW4" s="128"/>
      <c r="ILX4" s="128"/>
      <c r="ILY4" s="128"/>
      <c r="ILZ4" s="128"/>
      <c r="IMA4" s="128"/>
      <c r="IMB4" s="128"/>
      <c r="IMC4" s="128"/>
      <c r="IMD4" s="128"/>
      <c r="IME4" s="128"/>
      <c r="IMF4" s="128"/>
      <c r="IMG4" s="128"/>
      <c r="IMH4" s="128"/>
      <c r="IMI4" s="128"/>
      <c r="IMJ4" s="128"/>
      <c r="IMK4" s="128"/>
      <c r="IML4" s="128"/>
      <c r="IMM4" s="128"/>
      <c r="IMN4" s="128"/>
      <c r="IMO4" s="128"/>
      <c r="IMP4" s="128"/>
      <c r="IMQ4" s="128"/>
      <c r="IMR4" s="128"/>
      <c r="IMS4" s="128"/>
      <c r="IMT4" s="128"/>
      <c r="IMU4" s="128"/>
      <c r="IMV4" s="128"/>
      <c r="IMW4" s="128"/>
      <c r="IMX4" s="128"/>
      <c r="IMY4" s="128"/>
      <c r="IMZ4" s="128"/>
      <c r="INA4" s="128"/>
      <c r="INB4" s="128"/>
      <c r="INC4" s="128"/>
      <c r="IND4" s="128"/>
      <c r="INE4" s="128"/>
      <c r="INF4" s="128"/>
      <c r="ING4" s="128"/>
      <c r="INH4" s="128"/>
      <c r="INI4" s="128"/>
      <c r="INJ4" s="128"/>
      <c r="INK4" s="128"/>
      <c r="INL4" s="128"/>
      <c r="INM4" s="128"/>
      <c r="INN4" s="128"/>
      <c r="INO4" s="128"/>
      <c r="INP4" s="128"/>
      <c r="INQ4" s="128"/>
      <c r="INR4" s="128"/>
      <c r="INS4" s="128"/>
      <c r="INT4" s="128"/>
      <c r="INU4" s="128"/>
      <c r="INV4" s="128"/>
      <c r="INW4" s="128"/>
      <c r="INX4" s="128"/>
      <c r="INY4" s="128"/>
      <c r="INZ4" s="128"/>
      <c r="IOA4" s="128"/>
      <c r="IOB4" s="128"/>
      <c r="IOC4" s="128"/>
      <c r="IOD4" s="128"/>
      <c r="IOE4" s="128"/>
      <c r="IOF4" s="128"/>
      <c r="IOG4" s="128"/>
      <c r="IOH4" s="128"/>
      <c r="IOI4" s="128"/>
      <c r="IOJ4" s="128"/>
      <c r="IOK4" s="128"/>
      <c r="IOL4" s="128"/>
      <c r="IOM4" s="128"/>
      <c r="ION4" s="128"/>
      <c r="IOO4" s="128"/>
      <c r="IOP4" s="128"/>
      <c r="IOQ4" s="128"/>
      <c r="IOR4" s="128"/>
      <c r="IOS4" s="128"/>
      <c r="IOT4" s="128"/>
      <c r="IOU4" s="128"/>
      <c r="IOV4" s="128"/>
      <c r="IOW4" s="128"/>
      <c r="IOX4" s="128"/>
      <c r="IOY4" s="128"/>
      <c r="IOZ4" s="128"/>
      <c r="IPA4" s="128"/>
      <c r="IPB4" s="128"/>
      <c r="IPC4" s="128"/>
      <c r="IPD4" s="128"/>
      <c r="IPE4" s="128"/>
      <c r="IPF4" s="128"/>
      <c r="IPG4" s="128"/>
      <c r="IPH4" s="128"/>
      <c r="IPI4" s="128"/>
      <c r="IPJ4" s="128"/>
      <c r="IPK4" s="128"/>
      <c r="IPL4" s="128"/>
      <c r="IPM4" s="128"/>
      <c r="IPN4" s="128"/>
      <c r="IPO4" s="128"/>
      <c r="IPP4" s="128"/>
      <c r="IPQ4" s="128"/>
      <c r="IPR4" s="128"/>
      <c r="IPS4" s="128"/>
      <c r="IPT4" s="128"/>
      <c r="IPU4" s="128"/>
      <c r="IPV4" s="128"/>
      <c r="IPW4" s="128"/>
      <c r="IPX4" s="128"/>
      <c r="IPY4" s="128"/>
      <c r="IPZ4" s="128"/>
      <c r="IQA4" s="128"/>
      <c r="IQB4" s="128"/>
      <c r="IQC4" s="128"/>
      <c r="IQD4" s="128"/>
      <c r="IQE4" s="128"/>
      <c r="IQF4" s="128"/>
      <c r="IQG4" s="128"/>
      <c r="IQH4" s="128"/>
      <c r="IQI4" s="128"/>
      <c r="IQJ4" s="128"/>
      <c r="IQK4" s="128"/>
      <c r="IQL4" s="128"/>
      <c r="IQM4" s="128"/>
      <c r="IQN4" s="128"/>
      <c r="IQO4" s="128"/>
      <c r="IQP4" s="128"/>
      <c r="IQQ4" s="128"/>
      <c r="IQR4" s="128"/>
      <c r="IQS4" s="128"/>
      <c r="IQT4" s="128"/>
      <c r="IQU4" s="128"/>
      <c r="IQV4" s="128"/>
      <c r="IQW4" s="128"/>
      <c r="IQX4" s="128"/>
      <c r="IQY4" s="128"/>
      <c r="IQZ4" s="128"/>
      <c r="IRA4" s="128"/>
      <c r="IRB4" s="128"/>
      <c r="IRC4" s="128"/>
      <c r="IRD4" s="128"/>
      <c r="IRE4" s="128"/>
      <c r="IRF4" s="128"/>
      <c r="IRG4" s="128"/>
      <c r="IRH4" s="128"/>
      <c r="IRI4" s="128"/>
      <c r="IRJ4" s="128"/>
      <c r="IRK4" s="128"/>
      <c r="IRL4" s="128"/>
      <c r="IRM4" s="128"/>
      <c r="IRN4" s="128"/>
      <c r="IRO4" s="128"/>
      <c r="IRP4" s="128"/>
      <c r="IRQ4" s="128"/>
      <c r="IRR4" s="128"/>
      <c r="IRS4" s="128"/>
      <c r="IRT4" s="128"/>
      <c r="IRU4" s="128"/>
      <c r="IRV4" s="128"/>
      <c r="IRW4" s="128"/>
      <c r="IRX4" s="128"/>
      <c r="IRY4" s="128"/>
      <c r="IRZ4" s="128"/>
      <c r="ISA4" s="128"/>
      <c r="ISB4" s="128"/>
      <c r="ISC4" s="128"/>
      <c r="ISD4" s="128"/>
      <c r="ISE4" s="128"/>
      <c r="ISF4" s="128"/>
      <c r="ISG4" s="128"/>
      <c r="ISH4" s="128"/>
      <c r="ISI4" s="128"/>
      <c r="ISJ4" s="128"/>
      <c r="ISK4" s="128"/>
      <c r="ISL4" s="128"/>
      <c r="ISM4" s="128"/>
      <c r="ISN4" s="128"/>
      <c r="ISO4" s="128"/>
      <c r="ISP4" s="128"/>
      <c r="ISQ4" s="128"/>
      <c r="ISR4" s="128"/>
      <c r="ISS4" s="128"/>
      <c r="IST4" s="128"/>
      <c r="ISU4" s="128"/>
      <c r="ISV4" s="128"/>
      <c r="ISW4" s="128"/>
      <c r="ISX4" s="128"/>
      <c r="ISY4" s="128"/>
      <c r="ISZ4" s="128"/>
      <c r="ITA4" s="128"/>
      <c r="ITB4" s="128"/>
      <c r="ITC4" s="128"/>
      <c r="ITD4" s="128"/>
      <c r="ITE4" s="128"/>
      <c r="ITF4" s="128"/>
      <c r="ITG4" s="128"/>
      <c r="ITH4" s="128"/>
      <c r="ITI4" s="128"/>
      <c r="ITJ4" s="128"/>
      <c r="ITK4" s="128"/>
      <c r="ITL4" s="128"/>
      <c r="ITM4" s="128"/>
      <c r="ITN4" s="128"/>
      <c r="ITO4" s="128"/>
      <c r="ITP4" s="128"/>
      <c r="ITQ4" s="128"/>
      <c r="ITR4" s="128"/>
      <c r="ITS4" s="128"/>
      <c r="ITT4" s="128"/>
      <c r="ITU4" s="128"/>
      <c r="ITV4" s="128"/>
      <c r="ITW4" s="128"/>
      <c r="ITX4" s="128"/>
      <c r="ITY4" s="128"/>
      <c r="ITZ4" s="128"/>
      <c r="IUA4" s="128"/>
      <c r="IUB4" s="128"/>
      <c r="IUC4" s="128"/>
      <c r="IUD4" s="128"/>
      <c r="IUE4" s="128"/>
      <c r="IUF4" s="128"/>
      <c r="IUG4" s="128"/>
      <c r="IUH4" s="128"/>
      <c r="IUI4" s="128"/>
      <c r="IUJ4" s="128"/>
      <c r="IUK4" s="128"/>
      <c r="IUL4" s="128"/>
      <c r="IUM4" s="128"/>
      <c r="IUN4" s="128"/>
      <c r="IUO4" s="128"/>
      <c r="IUP4" s="128"/>
      <c r="IUQ4" s="128"/>
      <c r="IUR4" s="128"/>
      <c r="IUS4" s="128"/>
      <c r="IUT4" s="128"/>
      <c r="IUU4" s="128"/>
      <c r="IUV4" s="128"/>
      <c r="IUW4" s="128"/>
      <c r="IUX4" s="128"/>
      <c r="IUY4" s="128"/>
      <c r="IUZ4" s="128"/>
      <c r="IVA4" s="128"/>
      <c r="IVB4" s="128"/>
      <c r="IVC4" s="128"/>
      <c r="IVD4" s="128"/>
      <c r="IVE4" s="128"/>
      <c r="IVF4" s="128"/>
      <c r="IVG4" s="128"/>
      <c r="IVH4" s="128"/>
      <c r="IVI4" s="128"/>
      <c r="IVJ4" s="128"/>
      <c r="IVK4" s="128"/>
      <c r="IVL4" s="128"/>
      <c r="IVM4" s="128"/>
      <c r="IVN4" s="128"/>
      <c r="IVO4" s="128"/>
      <c r="IVP4" s="128"/>
      <c r="IVQ4" s="128"/>
      <c r="IVR4" s="128"/>
      <c r="IVS4" s="128"/>
      <c r="IVT4" s="128"/>
      <c r="IVU4" s="128"/>
      <c r="IVV4" s="128"/>
      <c r="IVW4" s="128"/>
      <c r="IVX4" s="128"/>
      <c r="IVY4" s="128"/>
      <c r="IVZ4" s="128"/>
      <c r="IWA4" s="128"/>
      <c r="IWB4" s="128"/>
      <c r="IWC4" s="128"/>
      <c r="IWD4" s="128"/>
      <c r="IWE4" s="128"/>
      <c r="IWF4" s="128"/>
      <c r="IWG4" s="128"/>
      <c r="IWH4" s="128"/>
      <c r="IWI4" s="128"/>
      <c r="IWJ4" s="128"/>
      <c r="IWK4" s="128"/>
      <c r="IWL4" s="128"/>
      <c r="IWM4" s="128"/>
      <c r="IWN4" s="128"/>
      <c r="IWO4" s="128"/>
      <c r="IWP4" s="128"/>
      <c r="IWQ4" s="128"/>
      <c r="IWR4" s="128"/>
      <c r="IWS4" s="128"/>
      <c r="IWT4" s="128"/>
      <c r="IWU4" s="128"/>
      <c r="IWV4" s="128"/>
      <c r="IWW4" s="128"/>
      <c r="IWX4" s="128"/>
      <c r="IWY4" s="128"/>
      <c r="IWZ4" s="128"/>
      <c r="IXA4" s="128"/>
      <c r="IXB4" s="128"/>
      <c r="IXC4" s="128"/>
      <c r="IXD4" s="128"/>
      <c r="IXE4" s="128"/>
      <c r="IXF4" s="128"/>
      <c r="IXG4" s="128"/>
      <c r="IXH4" s="128"/>
      <c r="IXI4" s="128"/>
      <c r="IXJ4" s="128"/>
      <c r="IXK4" s="128"/>
      <c r="IXL4" s="128"/>
      <c r="IXM4" s="128"/>
      <c r="IXN4" s="128"/>
      <c r="IXO4" s="128"/>
      <c r="IXP4" s="128"/>
      <c r="IXQ4" s="128"/>
      <c r="IXR4" s="128"/>
      <c r="IXS4" s="128"/>
      <c r="IXT4" s="128"/>
      <c r="IXU4" s="128"/>
      <c r="IXV4" s="128"/>
      <c r="IXW4" s="128"/>
      <c r="IXX4" s="128"/>
      <c r="IXY4" s="128"/>
      <c r="IXZ4" s="128"/>
      <c r="IYA4" s="128"/>
      <c r="IYB4" s="128"/>
      <c r="IYC4" s="128"/>
      <c r="IYD4" s="128"/>
      <c r="IYE4" s="128"/>
      <c r="IYF4" s="128"/>
      <c r="IYG4" s="128"/>
      <c r="IYH4" s="128"/>
      <c r="IYI4" s="128"/>
      <c r="IYJ4" s="128"/>
      <c r="IYK4" s="128"/>
      <c r="IYL4" s="128"/>
      <c r="IYM4" s="128"/>
      <c r="IYN4" s="128"/>
      <c r="IYO4" s="128"/>
      <c r="IYP4" s="128"/>
      <c r="IYQ4" s="128"/>
      <c r="IYR4" s="128"/>
      <c r="IYS4" s="128"/>
      <c r="IYT4" s="128"/>
      <c r="IYU4" s="128"/>
      <c r="IYV4" s="128"/>
      <c r="IYW4" s="128"/>
      <c r="IYX4" s="128"/>
      <c r="IYY4" s="128"/>
      <c r="IYZ4" s="128"/>
      <c r="IZA4" s="128"/>
      <c r="IZB4" s="128"/>
      <c r="IZC4" s="128"/>
      <c r="IZD4" s="128"/>
      <c r="IZE4" s="128"/>
      <c r="IZF4" s="128"/>
      <c r="IZG4" s="128"/>
      <c r="IZH4" s="128"/>
      <c r="IZI4" s="128"/>
      <c r="IZJ4" s="128"/>
      <c r="IZK4" s="128"/>
      <c r="IZL4" s="128"/>
      <c r="IZM4" s="128"/>
      <c r="IZN4" s="128"/>
      <c r="IZO4" s="128"/>
      <c r="IZP4" s="128"/>
      <c r="IZQ4" s="128"/>
      <c r="IZR4" s="128"/>
      <c r="IZS4" s="128"/>
      <c r="IZT4" s="128"/>
      <c r="IZU4" s="128"/>
      <c r="IZV4" s="128"/>
      <c r="IZW4" s="128"/>
      <c r="IZX4" s="128"/>
      <c r="IZY4" s="128"/>
      <c r="IZZ4" s="128"/>
      <c r="JAA4" s="128"/>
      <c r="JAB4" s="128"/>
      <c r="JAC4" s="128"/>
      <c r="JAD4" s="128"/>
      <c r="JAE4" s="128"/>
      <c r="JAF4" s="128"/>
      <c r="JAG4" s="128"/>
      <c r="JAH4" s="128"/>
      <c r="JAI4" s="128"/>
      <c r="JAJ4" s="128"/>
      <c r="JAK4" s="128"/>
      <c r="JAL4" s="128"/>
      <c r="JAM4" s="128"/>
      <c r="JAN4" s="128"/>
      <c r="JAO4" s="128"/>
      <c r="JAP4" s="128"/>
      <c r="JAQ4" s="128"/>
      <c r="JAR4" s="128"/>
      <c r="JAS4" s="128"/>
      <c r="JAT4" s="128"/>
      <c r="JAU4" s="128"/>
      <c r="JAV4" s="128"/>
      <c r="JAW4" s="128"/>
      <c r="JAX4" s="128"/>
      <c r="JAY4" s="128"/>
      <c r="JAZ4" s="128"/>
      <c r="JBA4" s="128"/>
      <c r="JBB4" s="128"/>
      <c r="JBC4" s="128"/>
      <c r="JBD4" s="128"/>
      <c r="JBE4" s="128"/>
      <c r="JBF4" s="128"/>
      <c r="JBG4" s="128"/>
      <c r="JBH4" s="128"/>
      <c r="JBI4" s="128"/>
      <c r="JBJ4" s="128"/>
      <c r="JBK4" s="128"/>
      <c r="JBL4" s="128"/>
      <c r="JBM4" s="128"/>
      <c r="JBN4" s="128"/>
      <c r="JBO4" s="128"/>
      <c r="JBP4" s="128"/>
      <c r="JBQ4" s="128"/>
      <c r="JBR4" s="128"/>
      <c r="JBS4" s="128"/>
      <c r="JBT4" s="128"/>
      <c r="JBU4" s="128"/>
      <c r="JBV4" s="128"/>
      <c r="JBW4" s="128"/>
      <c r="JBX4" s="128"/>
      <c r="JBY4" s="128"/>
      <c r="JBZ4" s="128"/>
      <c r="JCA4" s="128"/>
      <c r="JCB4" s="128"/>
      <c r="JCC4" s="128"/>
      <c r="JCD4" s="128"/>
      <c r="JCE4" s="128"/>
      <c r="JCF4" s="128"/>
      <c r="JCG4" s="128"/>
      <c r="JCH4" s="128"/>
      <c r="JCI4" s="128"/>
      <c r="JCJ4" s="128"/>
      <c r="JCK4" s="128"/>
      <c r="JCL4" s="128"/>
      <c r="JCM4" s="128"/>
      <c r="JCN4" s="128"/>
      <c r="JCO4" s="128"/>
      <c r="JCP4" s="128"/>
      <c r="JCQ4" s="128"/>
      <c r="JCR4" s="128"/>
      <c r="JCS4" s="128"/>
      <c r="JCT4" s="128"/>
      <c r="JCU4" s="128"/>
      <c r="JCV4" s="128"/>
      <c r="JCW4" s="128"/>
      <c r="JCX4" s="128"/>
      <c r="JCY4" s="128"/>
      <c r="JCZ4" s="128"/>
      <c r="JDA4" s="128"/>
      <c r="JDB4" s="128"/>
      <c r="JDC4" s="128"/>
      <c r="JDD4" s="128"/>
      <c r="JDE4" s="128"/>
      <c r="JDF4" s="128"/>
      <c r="JDG4" s="128"/>
      <c r="JDH4" s="128"/>
      <c r="JDI4" s="128"/>
      <c r="JDJ4" s="128"/>
      <c r="JDK4" s="128"/>
      <c r="JDL4" s="128"/>
      <c r="JDM4" s="128"/>
      <c r="JDN4" s="128"/>
      <c r="JDO4" s="128"/>
      <c r="JDP4" s="128"/>
      <c r="JDQ4" s="128"/>
      <c r="JDR4" s="128"/>
      <c r="JDS4" s="128"/>
      <c r="JDT4" s="128"/>
      <c r="JDU4" s="128"/>
      <c r="JDV4" s="128"/>
      <c r="JDW4" s="128"/>
      <c r="JDX4" s="128"/>
      <c r="JDY4" s="128"/>
      <c r="JDZ4" s="128"/>
      <c r="JEA4" s="128"/>
      <c r="JEB4" s="128"/>
      <c r="JEC4" s="128"/>
      <c r="JED4" s="128"/>
      <c r="JEE4" s="128"/>
      <c r="JEF4" s="128"/>
      <c r="JEG4" s="128"/>
      <c r="JEH4" s="128"/>
      <c r="JEI4" s="128"/>
      <c r="JEJ4" s="128"/>
      <c r="JEK4" s="128"/>
      <c r="JEL4" s="128"/>
      <c r="JEM4" s="128"/>
      <c r="JEN4" s="128"/>
      <c r="JEO4" s="128"/>
      <c r="JEP4" s="128"/>
      <c r="JEQ4" s="128"/>
      <c r="JER4" s="128"/>
      <c r="JES4" s="128"/>
      <c r="JET4" s="128"/>
      <c r="JEU4" s="128"/>
      <c r="JEV4" s="128"/>
      <c r="JEW4" s="128"/>
      <c r="JEX4" s="128"/>
      <c r="JEY4" s="128"/>
      <c r="JEZ4" s="128"/>
      <c r="JFA4" s="128"/>
      <c r="JFB4" s="128"/>
      <c r="JFC4" s="128"/>
      <c r="JFD4" s="128"/>
      <c r="JFE4" s="128"/>
      <c r="JFF4" s="128"/>
      <c r="JFG4" s="128"/>
      <c r="JFH4" s="128"/>
      <c r="JFI4" s="128"/>
      <c r="JFJ4" s="128"/>
      <c r="JFK4" s="128"/>
      <c r="JFL4" s="128"/>
      <c r="JFM4" s="128"/>
      <c r="JFN4" s="128"/>
      <c r="JFO4" s="128"/>
      <c r="JFP4" s="128"/>
      <c r="JFQ4" s="128"/>
      <c r="JFR4" s="128"/>
      <c r="JFS4" s="128"/>
      <c r="JFT4" s="128"/>
      <c r="JFU4" s="128"/>
      <c r="JFV4" s="128"/>
      <c r="JFW4" s="128"/>
      <c r="JFX4" s="128"/>
      <c r="JFY4" s="128"/>
      <c r="JFZ4" s="128"/>
      <c r="JGA4" s="128"/>
      <c r="JGB4" s="128"/>
      <c r="JGC4" s="128"/>
      <c r="JGD4" s="128"/>
      <c r="JGE4" s="128"/>
      <c r="JGF4" s="128"/>
      <c r="JGG4" s="128"/>
      <c r="JGH4" s="128"/>
      <c r="JGI4" s="128"/>
      <c r="JGJ4" s="128"/>
      <c r="JGK4" s="128"/>
      <c r="JGL4" s="128"/>
      <c r="JGM4" s="128"/>
      <c r="JGN4" s="128"/>
      <c r="JGO4" s="128"/>
      <c r="JGP4" s="128"/>
      <c r="JGQ4" s="128"/>
      <c r="JGR4" s="128"/>
      <c r="JGS4" s="128"/>
      <c r="JGT4" s="128"/>
      <c r="JGU4" s="128"/>
      <c r="JGV4" s="128"/>
      <c r="JGW4" s="128"/>
      <c r="JGX4" s="128"/>
      <c r="JGY4" s="128"/>
      <c r="JGZ4" s="128"/>
      <c r="JHA4" s="128"/>
      <c r="JHB4" s="128"/>
      <c r="JHC4" s="128"/>
      <c r="JHD4" s="128"/>
      <c r="JHE4" s="128"/>
      <c r="JHF4" s="128"/>
      <c r="JHG4" s="128"/>
      <c r="JHH4" s="128"/>
      <c r="JHI4" s="128"/>
      <c r="JHJ4" s="128"/>
      <c r="JHK4" s="128"/>
      <c r="JHL4" s="128"/>
      <c r="JHM4" s="128"/>
      <c r="JHN4" s="128"/>
      <c r="JHO4" s="128"/>
      <c r="JHP4" s="128"/>
      <c r="JHQ4" s="128"/>
      <c r="JHR4" s="128"/>
      <c r="JHS4" s="128"/>
      <c r="JHT4" s="128"/>
      <c r="JHU4" s="128"/>
      <c r="JHV4" s="128"/>
      <c r="JHW4" s="128"/>
      <c r="JHX4" s="128"/>
      <c r="JHY4" s="128"/>
      <c r="JHZ4" s="128"/>
      <c r="JIA4" s="128"/>
      <c r="JIB4" s="128"/>
      <c r="JIC4" s="128"/>
      <c r="JID4" s="128"/>
      <c r="JIE4" s="128"/>
      <c r="JIF4" s="128"/>
      <c r="JIG4" s="128"/>
      <c r="JIH4" s="128"/>
      <c r="JII4" s="128"/>
      <c r="JIJ4" s="128"/>
      <c r="JIK4" s="128"/>
      <c r="JIL4" s="128"/>
      <c r="JIM4" s="128"/>
      <c r="JIN4" s="128"/>
      <c r="JIO4" s="128"/>
      <c r="JIP4" s="128"/>
      <c r="JIQ4" s="128"/>
      <c r="JIR4" s="128"/>
      <c r="JIS4" s="128"/>
      <c r="JIT4" s="128"/>
      <c r="JIU4" s="128"/>
      <c r="JIV4" s="128"/>
      <c r="JIW4" s="128"/>
      <c r="JIX4" s="128"/>
      <c r="JIY4" s="128"/>
      <c r="JIZ4" s="128"/>
      <c r="JJA4" s="128"/>
      <c r="JJB4" s="128"/>
      <c r="JJC4" s="128"/>
      <c r="JJD4" s="128"/>
      <c r="JJE4" s="128"/>
      <c r="JJF4" s="128"/>
      <c r="JJG4" s="128"/>
      <c r="JJH4" s="128"/>
      <c r="JJI4" s="128"/>
      <c r="JJJ4" s="128"/>
      <c r="JJK4" s="128"/>
      <c r="JJL4" s="128"/>
      <c r="JJM4" s="128"/>
      <c r="JJN4" s="128"/>
      <c r="JJO4" s="128"/>
      <c r="JJP4" s="128"/>
      <c r="JJQ4" s="128"/>
      <c r="JJR4" s="128"/>
      <c r="JJS4" s="128"/>
      <c r="JJT4" s="128"/>
      <c r="JJU4" s="128"/>
      <c r="JJV4" s="128"/>
      <c r="JJW4" s="128"/>
      <c r="JJX4" s="128"/>
      <c r="JJY4" s="128"/>
      <c r="JJZ4" s="128"/>
      <c r="JKA4" s="128"/>
      <c r="JKB4" s="128"/>
      <c r="JKC4" s="128"/>
      <c r="JKD4" s="128"/>
      <c r="JKE4" s="128"/>
      <c r="JKF4" s="128"/>
      <c r="JKG4" s="128"/>
      <c r="JKH4" s="128"/>
      <c r="JKI4" s="128"/>
      <c r="JKJ4" s="128"/>
      <c r="JKK4" s="128"/>
      <c r="JKL4" s="128"/>
      <c r="JKM4" s="128"/>
      <c r="JKN4" s="128"/>
      <c r="JKO4" s="128"/>
      <c r="JKP4" s="128"/>
      <c r="JKQ4" s="128"/>
      <c r="JKR4" s="128"/>
      <c r="JKS4" s="128"/>
      <c r="JKT4" s="128"/>
      <c r="JKU4" s="128"/>
      <c r="JKV4" s="128"/>
      <c r="JKW4" s="128"/>
      <c r="JKX4" s="128"/>
      <c r="JKY4" s="128"/>
      <c r="JKZ4" s="128"/>
      <c r="JLA4" s="128"/>
      <c r="JLB4" s="128"/>
      <c r="JLC4" s="128"/>
      <c r="JLD4" s="128"/>
      <c r="JLE4" s="128"/>
      <c r="JLF4" s="128"/>
      <c r="JLG4" s="128"/>
      <c r="JLH4" s="128"/>
      <c r="JLI4" s="128"/>
      <c r="JLJ4" s="128"/>
      <c r="JLK4" s="128"/>
      <c r="JLL4" s="128"/>
      <c r="JLM4" s="128"/>
      <c r="JLN4" s="128"/>
      <c r="JLO4" s="128"/>
      <c r="JLP4" s="128"/>
      <c r="JLQ4" s="128"/>
      <c r="JLR4" s="128"/>
      <c r="JLS4" s="128"/>
      <c r="JLT4" s="128"/>
      <c r="JLU4" s="128"/>
      <c r="JLV4" s="128"/>
      <c r="JLW4" s="128"/>
      <c r="JLX4" s="128"/>
      <c r="JLY4" s="128"/>
      <c r="JLZ4" s="128"/>
      <c r="JMA4" s="128"/>
      <c r="JMB4" s="128"/>
      <c r="JMC4" s="128"/>
      <c r="JMD4" s="128"/>
      <c r="JME4" s="128"/>
      <c r="JMF4" s="128"/>
      <c r="JMG4" s="128"/>
      <c r="JMH4" s="128"/>
      <c r="JMI4" s="128"/>
      <c r="JMJ4" s="128"/>
      <c r="JMK4" s="128"/>
      <c r="JML4" s="128"/>
      <c r="JMM4" s="128"/>
      <c r="JMN4" s="128"/>
      <c r="JMO4" s="128"/>
      <c r="JMP4" s="128"/>
      <c r="JMQ4" s="128"/>
      <c r="JMR4" s="128"/>
      <c r="JMS4" s="128"/>
      <c r="JMT4" s="128"/>
      <c r="JMU4" s="128"/>
      <c r="JMV4" s="128"/>
      <c r="JMW4" s="128"/>
      <c r="JMX4" s="128"/>
      <c r="JMY4" s="128"/>
      <c r="JMZ4" s="128"/>
      <c r="JNA4" s="128"/>
      <c r="JNB4" s="128"/>
      <c r="JNC4" s="128"/>
      <c r="JND4" s="128"/>
      <c r="JNE4" s="128"/>
      <c r="JNF4" s="128"/>
      <c r="JNG4" s="128"/>
      <c r="JNH4" s="128"/>
      <c r="JNI4" s="128"/>
      <c r="JNJ4" s="128"/>
      <c r="JNK4" s="128"/>
      <c r="JNL4" s="128"/>
      <c r="JNM4" s="128"/>
      <c r="JNN4" s="128"/>
      <c r="JNO4" s="128"/>
      <c r="JNP4" s="128"/>
      <c r="JNQ4" s="128"/>
      <c r="JNR4" s="128"/>
      <c r="JNS4" s="128"/>
      <c r="JNT4" s="128"/>
      <c r="JNU4" s="128"/>
      <c r="JNV4" s="128"/>
      <c r="JNW4" s="128"/>
      <c r="JNX4" s="128"/>
      <c r="JNY4" s="128"/>
      <c r="JNZ4" s="128"/>
      <c r="JOA4" s="128"/>
      <c r="JOB4" s="128"/>
      <c r="JOC4" s="128"/>
      <c r="JOD4" s="128"/>
      <c r="JOE4" s="128"/>
      <c r="JOF4" s="128"/>
      <c r="JOG4" s="128"/>
      <c r="JOH4" s="128"/>
      <c r="JOI4" s="128"/>
      <c r="JOJ4" s="128"/>
      <c r="JOK4" s="128"/>
      <c r="JOL4" s="128"/>
      <c r="JOM4" s="128"/>
      <c r="JON4" s="128"/>
      <c r="JOO4" s="128"/>
      <c r="JOP4" s="128"/>
      <c r="JOQ4" s="128"/>
      <c r="JOR4" s="128"/>
      <c r="JOS4" s="128"/>
      <c r="JOT4" s="128"/>
      <c r="JOU4" s="128"/>
      <c r="JOV4" s="128"/>
      <c r="JOW4" s="128"/>
      <c r="JOX4" s="128"/>
      <c r="JOY4" s="128"/>
      <c r="JOZ4" s="128"/>
      <c r="JPA4" s="128"/>
      <c r="JPB4" s="128"/>
      <c r="JPC4" s="128"/>
      <c r="JPD4" s="128"/>
      <c r="JPE4" s="128"/>
      <c r="JPF4" s="128"/>
      <c r="JPG4" s="128"/>
      <c r="JPH4" s="128"/>
      <c r="JPI4" s="128"/>
      <c r="JPJ4" s="128"/>
      <c r="JPK4" s="128"/>
      <c r="JPL4" s="128"/>
      <c r="JPM4" s="128"/>
      <c r="JPN4" s="128"/>
      <c r="JPO4" s="128"/>
      <c r="JPP4" s="128"/>
      <c r="JPQ4" s="128"/>
      <c r="JPR4" s="128"/>
      <c r="JPS4" s="128"/>
      <c r="JPT4" s="128"/>
      <c r="JPU4" s="128"/>
      <c r="JPV4" s="128"/>
      <c r="JPW4" s="128"/>
      <c r="JPX4" s="128"/>
      <c r="JPY4" s="128"/>
      <c r="JPZ4" s="128"/>
      <c r="JQA4" s="128"/>
      <c r="JQB4" s="128"/>
      <c r="JQC4" s="128"/>
      <c r="JQD4" s="128"/>
      <c r="JQE4" s="128"/>
      <c r="JQF4" s="128"/>
      <c r="JQG4" s="128"/>
      <c r="JQH4" s="128"/>
      <c r="JQI4" s="128"/>
      <c r="JQJ4" s="128"/>
      <c r="JQK4" s="128"/>
      <c r="JQL4" s="128"/>
      <c r="JQM4" s="128"/>
      <c r="JQN4" s="128"/>
      <c r="JQO4" s="128"/>
      <c r="JQP4" s="128"/>
      <c r="JQQ4" s="128"/>
      <c r="JQR4" s="128"/>
      <c r="JQS4" s="128"/>
      <c r="JQT4" s="128"/>
      <c r="JQU4" s="128"/>
      <c r="JQV4" s="128"/>
      <c r="JQW4" s="128"/>
      <c r="JQX4" s="128"/>
      <c r="JQY4" s="128"/>
      <c r="JQZ4" s="128"/>
      <c r="JRA4" s="128"/>
      <c r="JRB4" s="128"/>
      <c r="JRC4" s="128"/>
      <c r="JRD4" s="128"/>
      <c r="JRE4" s="128"/>
      <c r="JRF4" s="128"/>
      <c r="JRG4" s="128"/>
      <c r="JRH4" s="128"/>
      <c r="JRI4" s="128"/>
      <c r="JRJ4" s="128"/>
      <c r="JRK4" s="128"/>
      <c r="JRL4" s="128"/>
      <c r="JRM4" s="128"/>
      <c r="JRN4" s="128"/>
      <c r="JRO4" s="128"/>
      <c r="JRP4" s="128"/>
      <c r="JRQ4" s="128"/>
      <c r="JRR4" s="128"/>
      <c r="JRS4" s="128"/>
      <c r="JRT4" s="128"/>
      <c r="JRU4" s="128"/>
      <c r="JRV4" s="128"/>
      <c r="JRW4" s="128"/>
      <c r="JRX4" s="128"/>
      <c r="JRY4" s="128"/>
      <c r="JRZ4" s="128"/>
      <c r="JSA4" s="128"/>
      <c r="JSB4" s="128"/>
      <c r="JSC4" s="128"/>
      <c r="JSD4" s="128"/>
      <c r="JSE4" s="128"/>
      <c r="JSF4" s="128"/>
      <c r="JSG4" s="128"/>
      <c r="JSH4" s="128"/>
      <c r="JSI4" s="128"/>
      <c r="JSJ4" s="128"/>
      <c r="JSK4" s="128"/>
      <c r="JSL4" s="128"/>
      <c r="JSM4" s="128"/>
      <c r="JSN4" s="128"/>
      <c r="JSO4" s="128"/>
      <c r="JSP4" s="128"/>
      <c r="JSQ4" s="128"/>
      <c r="JSR4" s="128"/>
      <c r="JSS4" s="128"/>
      <c r="JST4" s="128"/>
      <c r="JSU4" s="128"/>
      <c r="JSV4" s="128"/>
      <c r="JSW4" s="128"/>
      <c r="JSX4" s="128"/>
      <c r="JSY4" s="128"/>
      <c r="JSZ4" s="128"/>
      <c r="JTA4" s="128"/>
      <c r="JTB4" s="128"/>
      <c r="JTC4" s="128"/>
      <c r="JTD4" s="128"/>
      <c r="JTE4" s="128"/>
      <c r="JTF4" s="128"/>
      <c r="JTG4" s="128"/>
      <c r="JTH4" s="128"/>
      <c r="JTI4" s="128"/>
      <c r="JTJ4" s="128"/>
      <c r="JTK4" s="128"/>
      <c r="JTL4" s="128"/>
      <c r="JTM4" s="128"/>
      <c r="JTN4" s="128"/>
      <c r="JTO4" s="128"/>
      <c r="JTP4" s="128"/>
      <c r="JTQ4" s="128"/>
      <c r="JTR4" s="128"/>
      <c r="JTS4" s="128"/>
      <c r="JTT4" s="128"/>
      <c r="JTU4" s="128"/>
      <c r="JTV4" s="128"/>
      <c r="JTW4" s="128"/>
      <c r="JTX4" s="128"/>
      <c r="JTY4" s="128"/>
      <c r="JTZ4" s="128"/>
      <c r="JUA4" s="128"/>
      <c r="JUB4" s="128"/>
      <c r="JUC4" s="128"/>
      <c r="JUD4" s="128"/>
      <c r="JUE4" s="128"/>
      <c r="JUF4" s="128"/>
      <c r="JUG4" s="128"/>
      <c r="JUH4" s="128"/>
      <c r="JUI4" s="128"/>
      <c r="JUJ4" s="128"/>
      <c r="JUK4" s="128"/>
      <c r="JUL4" s="128"/>
      <c r="JUM4" s="128"/>
      <c r="JUN4" s="128"/>
      <c r="JUO4" s="128"/>
      <c r="JUP4" s="128"/>
      <c r="JUQ4" s="128"/>
      <c r="JUR4" s="128"/>
      <c r="JUS4" s="128"/>
      <c r="JUT4" s="128"/>
      <c r="JUU4" s="128"/>
      <c r="JUV4" s="128"/>
      <c r="JUW4" s="128"/>
      <c r="JUX4" s="128"/>
      <c r="JUY4" s="128"/>
      <c r="JUZ4" s="128"/>
      <c r="JVA4" s="128"/>
      <c r="JVB4" s="128"/>
      <c r="JVC4" s="128"/>
      <c r="JVD4" s="128"/>
      <c r="JVE4" s="128"/>
      <c r="JVF4" s="128"/>
      <c r="JVG4" s="128"/>
      <c r="JVH4" s="128"/>
      <c r="JVI4" s="128"/>
      <c r="JVJ4" s="128"/>
      <c r="JVK4" s="128"/>
      <c r="JVL4" s="128"/>
      <c r="JVM4" s="128"/>
      <c r="JVN4" s="128"/>
      <c r="JVO4" s="128"/>
      <c r="JVP4" s="128"/>
      <c r="JVQ4" s="128"/>
      <c r="JVR4" s="128"/>
      <c r="JVS4" s="128"/>
      <c r="JVT4" s="128"/>
      <c r="JVU4" s="128"/>
      <c r="JVV4" s="128"/>
      <c r="JVW4" s="128"/>
      <c r="JVX4" s="128"/>
      <c r="JVY4" s="128"/>
      <c r="JVZ4" s="128"/>
      <c r="JWA4" s="128"/>
      <c r="JWB4" s="128"/>
      <c r="JWC4" s="128"/>
      <c r="JWD4" s="128"/>
      <c r="JWE4" s="128"/>
      <c r="JWF4" s="128"/>
      <c r="JWG4" s="128"/>
      <c r="JWH4" s="128"/>
      <c r="JWI4" s="128"/>
      <c r="JWJ4" s="128"/>
      <c r="JWK4" s="128"/>
      <c r="JWL4" s="128"/>
      <c r="JWM4" s="128"/>
      <c r="JWN4" s="128"/>
      <c r="JWO4" s="128"/>
      <c r="JWP4" s="128"/>
      <c r="JWQ4" s="128"/>
      <c r="JWR4" s="128"/>
      <c r="JWS4" s="128"/>
      <c r="JWT4" s="128"/>
      <c r="JWU4" s="128"/>
      <c r="JWV4" s="128"/>
      <c r="JWW4" s="128"/>
      <c r="JWX4" s="128"/>
      <c r="JWY4" s="128"/>
      <c r="JWZ4" s="128"/>
      <c r="JXA4" s="128"/>
      <c r="JXB4" s="128"/>
      <c r="JXC4" s="128"/>
      <c r="JXD4" s="128"/>
      <c r="JXE4" s="128"/>
      <c r="JXF4" s="128"/>
      <c r="JXG4" s="128"/>
      <c r="JXH4" s="128"/>
      <c r="JXI4" s="128"/>
      <c r="JXJ4" s="128"/>
      <c r="JXK4" s="128"/>
      <c r="JXL4" s="128"/>
      <c r="JXM4" s="128"/>
      <c r="JXN4" s="128"/>
      <c r="JXO4" s="128"/>
      <c r="JXP4" s="128"/>
      <c r="JXQ4" s="128"/>
      <c r="JXR4" s="128"/>
      <c r="JXS4" s="128"/>
      <c r="JXT4" s="128"/>
      <c r="JXU4" s="128"/>
      <c r="JXV4" s="128"/>
      <c r="JXW4" s="128"/>
      <c r="JXX4" s="128"/>
      <c r="JXY4" s="128"/>
      <c r="JXZ4" s="128"/>
      <c r="JYA4" s="128"/>
      <c r="JYB4" s="128"/>
      <c r="JYC4" s="128"/>
      <c r="JYD4" s="128"/>
      <c r="JYE4" s="128"/>
      <c r="JYF4" s="128"/>
      <c r="JYG4" s="128"/>
      <c r="JYH4" s="128"/>
      <c r="JYI4" s="128"/>
      <c r="JYJ4" s="128"/>
      <c r="JYK4" s="128"/>
      <c r="JYL4" s="128"/>
      <c r="JYM4" s="128"/>
      <c r="JYN4" s="128"/>
      <c r="JYO4" s="128"/>
      <c r="JYP4" s="128"/>
      <c r="JYQ4" s="128"/>
      <c r="JYR4" s="128"/>
      <c r="JYS4" s="128"/>
      <c r="JYT4" s="128"/>
      <c r="JYU4" s="128"/>
      <c r="JYV4" s="128"/>
      <c r="JYW4" s="128"/>
      <c r="JYX4" s="128"/>
      <c r="JYY4" s="128"/>
      <c r="JYZ4" s="128"/>
      <c r="JZA4" s="128"/>
      <c r="JZB4" s="128"/>
      <c r="JZC4" s="128"/>
      <c r="JZD4" s="128"/>
      <c r="JZE4" s="128"/>
      <c r="JZF4" s="128"/>
      <c r="JZG4" s="128"/>
      <c r="JZH4" s="128"/>
      <c r="JZI4" s="128"/>
      <c r="JZJ4" s="128"/>
      <c r="JZK4" s="128"/>
      <c r="JZL4" s="128"/>
      <c r="JZM4" s="128"/>
      <c r="JZN4" s="128"/>
      <c r="JZO4" s="128"/>
      <c r="JZP4" s="128"/>
      <c r="JZQ4" s="128"/>
      <c r="JZR4" s="128"/>
      <c r="JZS4" s="128"/>
      <c r="JZT4" s="128"/>
      <c r="JZU4" s="128"/>
      <c r="JZV4" s="128"/>
      <c r="JZW4" s="128"/>
      <c r="JZX4" s="128"/>
      <c r="JZY4" s="128"/>
      <c r="JZZ4" s="128"/>
      <c r="KAA4" s="128"/>
      <c r="KAB4" s="128"/>
      <c r="KAC4" s="128"/>
      <c r="KAD4" s="128"/>
      <c r="KAE4" s="128"/>
      <c r="KAF4" s="128"/>
      <c r="KAG4" s="128"/>
      <c r="KAH4" s="128"/>
      <c r="KAI4" s="128"/>
      <c r="KAJ4" s="128"/>
      <c r="KAK4" s="128"/>
      <c r="KAL4" s="128"/>
      <c r="KAM4" s="128"/>
      <c r="KAN4" s="128"/>
      <c r="KAO4" s="128"/>
      <c r="KAP4" s="128"/>
      <c r="KAQ4" s="128"/>
      <c r="KAR4" s="128"/>
      <c r="KAS4" s="128"/>
      <c r="KAT4" s="128"/>
      <c r="KAU4" s="128"/>
      <c r="KAV4" s="128"/>
      <c r="KAW4" s="128"/>
      <c r="KAX4" s="128"/>
      <c r="KAY4" s="128"/>
      <c r="KAZ4" s="128"/>
      <c r="KBA4" s="128"/>
      <c r="KBB4" s="128"/>
      <c r="KBC4" s="128"/>
      <c r="KBD4" s="128"/>
      <c r="KBE4" s="128"/>
      <c r="KBF4" s="128"/>
      <c r="KBG4" s="128"/>
      <c r="KBH4" s="128"/>
      <c r="KBI4" s="128"/>
      <c r="KBJ4" s="128"/>
      <c r="KBK4" s="128"/>
      <c r="KBL4" s="128"/>
      <c r="KBM4" s="128"/>
      <c r="KBN4" s="128"/>
      <c r="KBO4" s="128"/>
      <c r="KBP4" s="128"/>
      <c r="KBQ4" s="128"/>
      <c r="KBR4" s="128"/>
      <c r="KBS4" s="128"/>
      <c r="KBT4" s="128"/>
      <c r="KBU4" s="128"/>
      <c r="KBV4" s="128"/>
      <c r="KBW4" s="128"/>
      <c r="KBX4" s="128"/>
      <c r="KBY4" s="128"/>
      <c r="KBZ4" s="128"/>
      <c r="KCA4" s="128"/>
      <c r="KCB4" s="128"/>
      <c r="KCC4" s="128"/>
      <c r="KCD4" s="128"/>
      <c r="KCE4" s="128"/>
      <c r="KCF4" s="128"/>
      <c r="KCG4" s="128"/>
      <c r="KCH4" s="128"/>
      <c r="KCI4" s="128"/>
      <c r="KCJ4" s="128"/>
      <c r="KCK4" s="128"/>
      <c r="KCL4" s="128"/>
      <c r="KCM4" s="128"/>
      <c r="KCN4" s="128"/>
      <c r="KCO4" s="128"/>
      <c r="KCP4" s="128"/>
      <c r="KCQ4" s="128"/>
      <c r="KCR4" s="128"/>
      <c r="KCS4" s="128"/>
      <c r="KCT4" s="128"/>
      <c r="KCU4" s="128"/>
      <c r="KCV4" s="128"/>
      <c r="KCW4" s="128"/>
      <c r="KCX4" s="128"/>
      <c r="KCY4" s="128"/>
      <c r="KCZ4" s="128"/>
      <c r="KDA4" s="128"/>
      <c r="KDB4" s="128"/>
      <c r="KDC4" s="128"/>
      <c r="KDD4" s="128"/>
      <c r="KDE4" s="128"/>
      <c r="KDF4" s="128"/>
      <c r="KDG4" s="128"/>
      <c r="KDH4" s="128"/>
      <c r="KDI4" s="128"/>
      <c r="KDJ4" s="128"/>
      <c r="KDK4" s="128"/>
      <c r="KDL4" s="128"/>
      <c r="KDM4" s="128"/>
      <c r="KDN4" s="128"/>
      <c r="KDO4" s="128"/>
      <c r="KDP4" s="128"/>
      <c r="KDQ4" s="128"/>
      <c r="KDR4" s="128"/>
      <c r="KDS4" s="128"/>
      <c r="KDT4" s="128"/>
      <c r="KDU4" s="128"/>
      <c r="KDV4" s="128"/>
      <c r="KDW4" s="128"/>
      <c r="KDX4" s="128"/>
      <c r="KDY4" s="128"/>
      <c r="KDZ4" s="128"/>
      <c r="KEA4" s="128"/>
      <c r="KEB4" s="128"/>
      <c r="KEC4" s="128"/>
      <c r="KED4" s="128"/>
      <c r="KEE4" s="128"/>
      <c r="KEF4" s="128"/>
      <c r="KEG4" s="128"/>
      <c r="KEH4" s="128"/>
      <c r="KEI4" s="128"/>
      <c r="KEJ4" s="128"/>
      <c r="KEK4" s="128"/>
      <c r="KEL4" s="128"/>
      <c r="KEM4" s="128"/>
      <c r="KEN4" s="128"/>
      <c r="KEO4" s="128"/>
      <c r="KEP4" s="128"/>
      <c r="KEQ4" s="128"/>
      <c r="KER4" s="128"/>
      <c r="KES4" s="128"/>
      <c r="KET4" s="128"/>
      <c r="KEU4" s="128"/>
      <c r="KEV4" s="128"/>
      <c r="KEW4" s="128"/>
      <c r="KEX4" s="128"/>
      <c r="KEY4" s="128"/>
      <c r="KEZ4" s="128"/>
      <c r="KFA4" s="128"/>
      <c r="KFB4" s="128"/>
      <c r="KFC4" s="128"/>
      <c r="KFD4" s="128"/>
      <c r="KFE4" s="128"/>
      <c r="KFF4" s="128"/>
      <c r="KFG4" s="128"/>
      <c r="KFH4" s="128"/>
      <c r="KFI4" s="128"/>
      <c r="KFJ4" s="128"/>
      <c r="KFK4" s="128"/>
      <c r="KFL4" s="128"/>
      <c r="KFM4" s="128"/>
      <c r="KFN4" s="128"/>
      <c r="KFO4" s="128"/>
      <c r="KFP4" s="128"/>
      <c r="KFQ4" s="128"/>
      <c r="KFR4" s="128"/>
      <c r="KFS4" s="128"/>
      <c r="KFT4" s="128"/>
      <c r="KFU4" s="128"/>
      <c r="KFV4" s="128"/>
      <c r="KFW4" s="128"/>
      <c r="KFX4" s="128"/>
      <c r="KFY4" s="128"/>
      <c r="KFZ4" s="128"/>
      <c r="KGA4" s="128"/>
      <c r="KGB4" s="128"/>
      <c r="KGC4" s="128"/>
      <c r="KGD4" s="128"/>
      <c r="KGE4" s="128"/>
      <c r="KGF4" s="128"/>
      <c r="KGG4" s="128"/>
      <c r="KGH4" s="128"/>
      <c r="KGI4" s="128"/>
      <c r="KGJ4" s="128"/>
      <c r="KGK4" s="128"/>
      <c r="KGL4" s="128"/>
      <c r="KGM4" s="128"/>
      <c r="KGN4" s="128"/>
      <c r="KGO4" s="128"/>
      <c r="KGP4" s="128"/>
      <c r="KGQ4" s="128"/>
      <c r="KGR4" s="128"/>
      <c r="KGS4" s="128"/>
      <c r="KGT4" s="128"/>
      <c r="KGU4" s="128"/>
      <c r="KGV4" s="128"/>
      <c r="KGW4" s="128"/>
      <c r="KGX4" s="128"/>
      <c r="KGY4" s="128"/>
      <c r="KGZ4" s="128"/>
      <c r="KHA4" s="128"/>
      <c r="KHB4" s="128"/>
      <c r="KHC4" s="128"/>
      <c r="KHD4" s="128"/>
      <c r="KHE4" s="128"/>
      <c r="KHF4" s="128"/>
      <c r="KHG4" s="128"/>
      <c r="KHH4" s="128"/>
      <c r="KHI4" s="128"/>
      <c r="KHJ4" s="128"/>
      <c r="KHK4" s="128"/>
      <c r="KHL4" s="128"/>
      <c r="KHM4" s="128"/>
      <c r="KHN4" s="128"/>
      <c r="KHO4" s="128"/>
      <c r="KHP4" s="128"/>
      <c r="KHQ4" s="128"/>
      <c r="KHR4" s="128"/>
      <c r="KHS4" s="128"/>
      <c r="KHT4" s="128"/>
      <c r="KHU4" s="128"/>
      <c r="KHV4" s="128"/>
      <c r="KHW4" s="128"/>
      <c r="KHX4" s="128"/>
      <c r="KHY4" s="128"/>
      <c r="KHZ4" s="128"/>
      <c r="KIA4" s="128"/>
      <c r="KIB4" s="128"/>
      <c r="KIC4" s="128"/>
      <c r="KID4" s="128"/>
      <c r="KIE4" s="128"/>
      <c r="KIF4" s="128"/>
      <c r="KIG4" s="128"/>
      <c r="KIH4" s="128"/>
      <c r="KII4" s="128"/>
      <c r="KIJ4" s="128"/>
      <c r="KIK4" s="128"/>
      <c r="KIL4" s="128"/>
      <c r="KIM4" s="128"/>
      <c r="KIN4" s="128"/>
      <c r="KIO4" s="128"/>
      <c r="KIP4" s="128"/>
      <c r="KIQ4" s="128"/>
      <c r="KIR4" s="128"/>
      <c r="KIS4" s="128"/>
      <c r="KIT4" s="128"/>
      <c r="KIU4" s="128"/>
      <c r="KIV4" s="128"/>
      <c r="KIW4" s="128"/>
      <c r="KIX4" s="128"/>
      <c r="KIY4" s="128"/>
      <c r="KIZ4" s="128"/>
      <c r="KJA4" s="128"/>
      <c r="KJB4" s="128"/>
      <c r="KJC4" s="128"/>
      <c r="KJD4" s="128"/>
      <c r="KJE4" s="128"/>
      <c r="KJF4" s="128"/>
      <c r="KJG4" s="128"/>
      <c r="KJH4" s="128"/>
      <c r="KJI4" s="128"/>
      <c r="KJJ4" s="128"/>
      <c r="KJK4" s="128"/>
      <c r="KJL4" s="128"/>
      <c r="KJM4" s="128"/>
      <c r="KJN4" s="128"/>
      <c r="KJO4" s="128"/>
      <c r="KJP4" s="128"/>
      <c r="KJQ4" s="128"/>
      <c r="KJR4" s="128"/>
      <c r="KJS4" s="128"/>
      <c r="KJT4" s="128"/>
      <c r="KJU4" s="128"/>
      <c r="KJV4" s="128"/>
      <c r="KJW4" s="128"/>
      <c r="KJX4" s="128"/>
      <c r="KJY4" s="128"/>
      <c r="KJZ4" s="128"/>
      <c r="KKA4" s="128"/>
      <c r="KKB4" s="128"/>
      <c r="KKC4" s="128"/>
      <c r="KKD4" s="128"/>
      <c r="KKE4" s="128"/>
      <c r="KKF4" s="128"/>
      <c r="KKG4" s="128"/>
      <c r="KKH4" s="128"/>
      <c r="KKI4" s="128"/>
      <c r="KKJ4" s="128"/>
      <c r="KKK4" s="128"/>
      <c r="KKL4" s="128"/>
      <c r="KKM4" s="128"/>
      <c r="KKN4" s="128"/>
      <c r="KKO4" s="128"/>
      <c r="KKP4" s="128"/>
      <c r="KKQ4" s="128"/>
      <c r="KKR4" s="128"/>
      <c r="KKS4" s="128"/>
      <c r="KKT4" s="128"/>
      <c r="KKU4" s="128"/>
      <c r="KKV4" s="128"/>
      <c r="KKW4" s="128"/>
      <c r="KKX4" s="128"/>
      <c r="KKY4" s="128"/>
      <c r="KKZ4" s="128"/>
      <c r="KLA4" s="128"/>
      <c r="KLB4" s="128"/>
      <c r="KLC4" s="128"/>
      <c r="KLD4" s="128"/>
      <c r="KLE4" s="128"/>
      <c r="KLF4" s="128"/>
      <c r="KLG4" s="128"/>
      <c r="KLH4" s="128"/>
      <c r="KLI4" s="128"/>
      <c r="KLJ4" s="128"/>
      <c r="KLK4" s="128"/>
      <c r="KLL4" s="128"/>
      <c r="KLM4" s="128"/>
      <c r="KLN4" s="128"/>
      <c r="KLO4" s="128"/>
      <c r="KLP4" s="128"/>
      <c r="KLQ4" s="128"/>
      <c r="KLR4" s="128"/>
      <c r="KLS4" s="128"/>
      <c r="KLT4" s="128"/>
      <c r="KLU4" s="128"/>
      <c r="KLV4" s="128"/>
      <c r="KLW4" s="128"/>
      <c r="KLX4" s="128"/>
      <c r="KLY4" s="128"/>
      <c r="KLZ4" s="128"/>
      <c r="KMA4" s="128"/>
      <c r="KMB4" s="128"/>
      <c r="KMC4" s="128"/>
      <c r="KMD4" s="128"/>
      <c r="KME4" s="128"/>
      <c r="KMF4" s="128"/>
      <c r="KMG4" s="128"/>
      <c r="KMH4" s="128"/>
      <c r="KMI4" s="128"/>
      <c r="KMJ4" s="128"/>
      <c r="KMK4" s="128"/>
      <c r="KML4" s="128"/>
      <c r="KMM4" s="128"/>
      <c r="KMN4" s="128"/>
      <c r="KMO4" s="128"/>
      <c r="KMP4" s="128"/>
      <c r="KMQ4" s="128"/>
      <c r="KMR4" s="128"/>
      <c r="KMS4" s="128"/>
      <c r="KMT4" s="128"/>
      <c r="KMU4" s="128"/>
      <c r="KMV4" s="128"/>
      <c r="KMW4" s="128"/>
      <c r="KMX4" s="128"/>
      <c r="KMY4" s="128"/>
      <c r="KMZ4" s="128"/>
      <c r="KNA4" s="128"/>
      <c r="KNB4" s="128"/>
      <c r="KNC4" s="128"/>
      <c r="KND4" s="128"/>
      <c r="KNE4" s="128"/>
      <c r="KNF4" s="128"/>
      <c r="KNG4" s="128"/>
      <c r="KNH4" s="128"/>
      <c r="KNI4" s="128"/>
      <c r="KNJ4" s="128"/>
      <c r="KNK4" s="128"/>
      <c r="KNL4" s="128"/>
      <c r="KNM4" s="128"/>
      <c r="KNN4" s="128"/>
      <c r="KNO4" s="128"/>
      <c r="KNP4" s="128"/>
      <c r="KNQ4" s="128"/>
      <c r="KNR4" s="128"/>
      <c r="KNS4" s="128"/>
      <c r="KNT4" s="128"/>
      <c r="KNU4" s="128"/>
      <c r="KNV4" s="128"/>
      <c r="KNW4" s="128"/>
      <c r="KNX4" s="128"/>
      <c r="KNY4" s="128"/>
      <c r="KNZ4" s="128"/>
      <c r="KOA4" s="128"/>
      <c r="KOB4" s="128"/>
      <c r="KOC4" s="128"/>
      <c r="KOD4" s="128"/>
      <c r="KOE4" s="128"/>
      <c r="KOF4" s="128"/>
      <c r="KOG4" s="128"/>
      <c r="KOH4" s="128"/>
      <c r="KOI4" s="128"/>
      <c r="KOJ4" s="128"/>
      <c r="KOK4" s="128"/>
      <c r="KOL4" s="128"/>
      <c r="KOM4" s="128"/>
      <c r="KON4" s="128"/>
      <c r="KOO4" s="128"/>
      <c r="KOP4" s="128"/>
      <c r="KOQ4" s="128"/>
      <c r="KOR4" s="128"/>
      <c r="KOS4" s="128"/>
      <c r="KOT4" s="128"/>
      <c r="KOU4" s="128"/>
      <c r="KOV4" s="128"/>
      <c r="KOW4" s="128"/>
      <c r="KOX4" s="128"/>
      <c r="KOY4" s="128"/>
      <c r="KOZ4" s="128"/>
      <c r="KPA4" s="128"/>
      <c r="KPB4" s="128"/>
      <c r="KPC4" s="128"/>
      <c r="KPD4" s="128"/>
      <c r="KPE4" s="128"/>
      <c r="KPF4" s="128"/>
      <c r="KPG4" s="128"/>
      <c r="KPH4" s="128"/>
      <c r="KPI4" s="128"/>
      <c r="KPJ4" s="128"/>
      <c r="KPK4" s="128"/>
      <c r="KPL4" s="128"/>
      <c r="KPM4" s="128"/>
      <c r="KPN4" s="128"/>
      <c r="KPO4" s="128"/>
      <c r="KPP4" s="128"/>
      <c r="KPQ4" s="128"/>
      <c r="KPR4" s="128"/>
      <c r="KPS4" s="128"/>
      <c r="KPT4" s="128"/>
      <c r="KPU4" s="128"/>
      <c r="KPV4" s="128"/>
      <c r="KPW4" s="128"/>
      <c r="KPX4" s="128"/>
      <c r="KPY4" s="128"/>
      <c r="KPZ4" s="128"/>
      <c r="KQA4" s="128"/>
      <c r="KQB4" s="128"/>
      <c r="KQC4" s="128"/>
      <c r="KQD4" s="128"/>
      <c r="KQE4" s="128"/>
      <c r="KQF4" s="128"/>
      <c r="KQG4" s="128"/>
      <c r="KQH4" s="128"/>
      <c r="KQI4" s="128"/>
      <c r="KQJ4" s="128"/>
      <c r="KQK4" s="128"/>
      <c r="KQL4" s="128"/>
      <c r="KQM4" s="128"/>
      <c r="KQN4" s="128"/>
      <c r="KQO4" s="128"/>
      <c r="KQP4" s="128"/>
      <c r="KQQ4" s="128"/>
      <c r="KQR4" s="128"/>
      <c r="KQS4" s="128"/>
      <c r="KQT4" s="128"/>
      <c r="KQU4" s="128"/>
      <c r="KQV4" s="128"/>
      <c r="KQW4" s="128"/>
      <c r="KQX4" s="128"/>
      <c r="KQY4" s="128"/>
      <c r="KQZ4" s="128"/>
      <c r="KRA4" s="128"/>
      <c r="KRB4" s="128"/>
      <c r="KRC4" s="128"/>
      <c r="KRD4" s="128"/>
      <c r="KRE4" s="128"/>
      <c r="KRF4" s="128"/>
      <c r="KRG4" s="128"/>
      <c r="KRH4" s="128"/>
      <c r="KRI4" s="128"/>
      <c r="KRJ4" s="128"/>
      <c r="KRK4" s="128"/>
      <c r="KRL4" s="128"/>
      <c r="KRM4" s="128"/>
      <c r="KRN4" s="128"/>
      <c r="KRO4" s="128"/>
      <c r="KRP4" s="128"/>
      <c r="KRQ4" s="128"/>
      <c r="KRR4" s="128"/>
      <c r="KRS4" s="128"/>
      <c r="KRT4" s="128"/>
      <c r="KRU4" s="128"/>
      <c r="KRV4" s="128"/>
      <c r="KRW4" s="128"/>
      <c r="KRX4" s="128"/>
      <c r="KRY4" s="128"/>
      <c r="KRZ4" s="128"/>
      <c r="KSA4" s="128"/>
      <c r="KSB4" s="128"/>
      <c r="KSC4" s="128"/>
      <c r="KSD4" s="128"/>
      <c r="KSE4" s="128"/>
      <c r="KSF4" s="128"/>
      <c r="KSG4" s="128"/>
      <c r="KSH4" s="128"/>
      <c r="KSI4" s="128"/>
      <c r="KSJ4" s="128"/>
      <c r="KSK4" s="128"/>
      <c r="KSL4" s="128"/>
      <c r="KSM4" s="128"/>
      <c r="KSN4" s="128"/>
      <c r="KSO4" s="128"/>
      <c r="KSP4" s="128"/>
      <c r="KSQ4" s="128"/>
      <c r="KSR4" s="128"/>
      <c r="KSS4" s="128"/>
      <c r="KST4" s="128"/>
      <c r="KSU4" s="128"/>
      <c r="KSV4" s="128"/>
      <c r="KSW4" s="128"/>
      <c r="KSX4" s="128"/>
      <c r="KSY4" s="128"/>
      <c r="KSZ4" s="128"/>
      <c r="KTA4" s="128"/>
      <c r="KTB4" s="128"/>
      <c r="KTC4" s="128"/>
      <c r="KTD4" s="128"/>
      <c r="KTE4" s="128"/>
      <c r="KTF4" s="128"/>
      <c r="KTG4" s="128"/>
      <c r="KTH4" s="128"/>
      <c r="KTI4" s="128"/>
      <c r="KTJ4" s="128"/>
      <c r="KTK4" s="128"/>
      <c r="KTL4" s="128"/>
      <c r="KTM4" s="128"/>
      <c r="KTN4" s="128"/>
      <c r="KTO4" s="128"/>
      <c r="KTP4" s="128"/>
      <c r="KTQ4" s="128"/>
      <c r="KTR4" s="128"/>
      <c r="KTS4" s="128"/>
      <c r="KTT4" s="128"/>
      <c r="KTU4" s="128"/>
      <c r="KTV4" s="128"/>
      <c r="KTW4" s="128"/>
      <c r="KTX4" s="128"/>
      <c r="KTY4" s="128"/>
      <c r="KTZ4" s="128"/>
      <c r="KUA4" s="128"/>
      <c r="KUB4" s="128"/>
      <c r="KUC4" s="128"/>
      <c r="KUD4" s="128"/>
      <c r="KUE4" s="128"/>
      <c r="KUF4" s="128"/>
      <c r="KUG4" s="128"/>
      <c r="KUH4" s="128"/>
      <c r="KUI4" s="128"/>
      <c r="KUJ4" s="128"/>
      <c r="KUK4" s="128"/>
      <c r="KUL4" s="128"/>
      <c r="KUM4" s="128"/>
      <c r="KUN4" s="128"/>
      <c r="KUO4" s="128"/>
      <c r="KUP4" s="128"/>
      <c r="KUQ4" s="128"/>
      <c r="KUR4" s="128"/>
      <c r="KUS4" s="128"/>
      <c r="KUT4" s="128"/>
      <c r="KUU4" s="128"/>
      <c r="KUV4" s="128"/>
      <c r="KUW4" s="128"/>
      <c r="KUX4" s="128"/>
      <c r="KUY4" s="128"/>
      <c r="KUZ4" s="128"/>
      <c r="KVA4" s="128"/>
      <c r="KVB4" s="128"/>
      <c r="KVC4" s="128"/>
      <c r="KVD4" s="128"/>
      <c r="KVE4" s="128"/>
      <c r="KVF4" s="128"/>
      <c r="KVG4" s="128"/>
      <c r="KVH4" s="128"/>
      <c r="KVI4" s="128"/>
      <c r="KVJ4" s="128"/>
      <c r="KVK4" s="128"/>
      <c r="KVL4" s="128"/>
      <c r="KVM4" s="128"/>
      <c r="KVN4" s="128"/>
      <c r="KVO4" s="128"/>
      <c r="KVP4" s="128"/>
      <c r="KVQ4" s="128"/>
      <c r="KVR4" s="128"/>
      <c r="KVS4" s="128"/>
      <c r="KVT4" s="128"/>
      <c r="KVU4" s="128"/>
      <c r="KVV4" s="128"/>
      <c r="KVW4" s="128"/>
      <c r="KVX4" s="128"/>
      <c r="KVY4" s="128"/>
      <c r="KVZ4" s="128"/>
      <c r="KWA4" s="128"/>
      <c r="KWB4" s="128"/>
      <c r="KWC4" s="128"/>
      <c r="KWD4" s="128"/>
      <c r="KWE4" s="128"/>
      <c r="KWF4" s="128"/>
      <c r="KWG4" s="128"/>
      <c r="KWH4" s="128"/>
      <c r="KWI4" s="128"/>
      <c r="KWJ4" s="128"/>
      <c r="KWK4" s="128"/>
      <c r="KWL4" s="128"/>
      <c r="KWM4" s="128"/>
      <c r="KWN4" s="128"/>
      <c r="KWO4" s="128"/>
      <c r="KWP4" s="128"/>
      <c r="KWQ4" s="128"/>
      <c r="KWR4" s="128"/>
      <c r="KWS4" s="128"/>
      <c r="KWT4" s="128"/>
      <c r="KWU4" s="128"/>
      <c r="KWV4" s="128"/>
      <c r="KWW4" s="128"/>
      <c r="KWX4" s="128"/>
      <c r="KWY4" s="128"/>
      <c r="KWZ4" s="128"/>
      <c r="KXA4" s="128"/>
      <c r="KXB4" s="128"/>
      <c r="KXC4" s="128"/>
      <c r="KXD4" s="128"/>
      <c r="KXE4" s="128"/>
      <c r="KXF4" s="128"/>
      <c r="KXG4" s="128"/>
      <c r="KXH4" s="128"/>
      <c r="KXI4" s="128"/>
      <c r="KXJ4" s="128"/>
      <c r="KXK4" s="128"/>
      <c r="KXL4" s="128"/>
      <c r="KXM4" s="128"/>
      <c r="KXN4" s="128"/>
      <c r="KXO4" s="128"/>
      <c r="KXP4" s="128"/>
      <c r="KXQ4" s="128"/>
      <c r="KXR4" s="128"/>
      <c r="KXS4" s="128"/>
      <c r="KXT4" s="128"/>
      <c r="KXU4" s="128"/>
      <c r="KXV4" s="128"/>
      <c r="KXW4" s="128"/>
      <c r="KXX4" s="128"/>
      <c r="KXY4" s="128"/>
      <c r="KXZ4" s="128"/>
      <c r="KYA4" s="128"/>
      <c r="KYB4" s="128"/>
      <c r="KYC4" s="128"/>
      <c r="KYD4" s="128"/>
      <c r="KYE4" s="128"/>
      <c r="KYF4" s="128"/>
      <c r="KYG4" s="128"/>
      <c r="KYH4" s="128"/>
      <c r="KYI4" s="128"/>
      <c r="KYJ4" s="128"/>
      <c r="KYK4" s="128"/>
      <c r="KYL4" s="128"/>
      <c r="KYM4" s="128"/>
      <c r="KYN4" s="128"/>
      <c r="KYO4" s="128"/>
      <c r="KYP4" s="128"/>
      <c r="KYQ4" s="128"/>
      <c r="KYR4" s="128"/>
      <c r="KYS4" s="128"/>
      <c r="KYT4" s="128"/>
      <c r="KYU4" s="128"/>
      <c r="KYV4" s="128"/>
      <c r="KYW4" s="128"/>
      <c r="KYX4" s="128"/>
      <c r="KYY4" s="128"/>
      <c r="KYZ4" s="128"/>
      <c r="KZA4" s="128"/>
      <c r="KZB4" s="128"/>
      <c r="KZC4" s="128"/>
      <c r="KZD4" s="128"/>
      <c r="KZE4" s="128"/>
      <c r="KZF4" s="128"/>
      <c r="KZG4" s="128"/>
      <c r="KZH4" s="128"/>
      <c r="KZI4" s="128"/>
      <c r="KZJ4" s="128"/>
      <c r="KZK4" s="128"/>
      <c r="KZL4" s="128"/>
      <c r="KZM4" s="128"/>
      <c r="KZN4" s="128"/>
      <c r="KZO4" s="128"/>
      <c r="KZP4" s="128"/>
      <c r="KZQ4" s="128"/>
      <c r="KZR4" s="128"/>
      <c r="KZS4" s="128"/>
      <c r="KZT4" s="128"/>
      <c r="KZU4" s="128"/>
      <c r="KZV4" s="128"/>
      <c r="KZW4" s="128"/>
      <c r="KZX4" s="128"/>
      <c r="KZY4" s="128"/>
      <c r="KZZ4" s="128"/>
      <c r="LAA4" s="128"/>
      <c r="LAB4" s="128"/>
      <c r="LAC4" s="128"/>
      <c r="LAD4" s="128"/>
      <c r="LAE4" s="128"/>
      <c r="LAF4" s="128"/>
      <c r="LAG4" s="128"/>
      <c r="LAH4" s="128"/>
      <c r="LAI4" s="128"/>
      <c r="LAJ4" s="128"/>
      <c r="LAK4" s="128"/>
      <c r="LAL4" s="128"/>
      <c r="LAM4" s="128"/>
      <c r="LAN4" s="128"/>
      <c r="LAO4" s="128"/>
      <c r="LAP4" s="128"/>
      <c r="LAQ4" s="128"/>
      <c r="LAR4" s="128"/>
      <c r="LAS4" s="128"/>
      <c r="LAT4" s="128"/>
      <c r="LAU4" s="128"/>
      <c r="LAV4" s="128"/>
      <c r="LAW4" s="128"/>
      <c r="LAX4" s="128"/>
      <c r="LAY4" s="128"/>
      <c r="LAZ4" s="128"/>
      <c r="LBA4" s="128"/>
      <c r="LBB4" s="128"/>
      <c r="LBC4" s="128"/>
      <c r="LBD4" s="128"/>
      <c r="LBE4" s="128"/>
      <c r="LBF4" s="128"/>
      <c r="LBG4" s="128"/>
      <c r="LBH4" s="128"/>
      <c r="LBI4" s="128"/>
      <c r="LBJ4" s="128"/>
      <c r="LBK4" s="128"/>
      <c r="LBL4" s="128"/>
      <c r="LBM4" s="128"/>
      <c r="LBN4" s="128"/>
      <c r="LBO4" s="128"/>
      <c r="LBP4" s="128"/>
      <c r="LBQ4" s="128"/>
      <c r="LBR4" s="128"/>
      <c r="LBS4" s="128"/>
      <c r="LBT4" s="128"/>
      <c r="LBU4" s="128"/>
      <c r="LBV4" s="128"/>
      <c r="LBW4" s="128"/>
      <c r="LBX4" s="128"/>
      <c r="LBY4" s="128"/>
      <c r="LBZ4" s="128"/>
      <c r="LCA4" s="128"/>
      <c r="LCB4" s="128"/>
      <c r="LCC4" s="128"/>
      <c r="LCD4" s="128"/>
      <c r="LCE4" s="128"/>
      <c r="LCF4" s="128"/>
      <c r="LCG4" s="128"/>
      <c r="LCH4" s="128"/>
      <c r="LCI4" s="128"/>
      <c r="LCJ4" s="128"/>
      <c r="LCK4" s="128"/>
      <c r="LCL4" s="128"/>
      <c r="LCM4" s="128"/>
      <c r="LCN4" s="128"/>
      <c r="LCO4" s="128"/>
      <c r="LCP4" s="128"/>
      <c r="LCQ4" s="128"/>
      <c r="LCR4" s="128"/>
      <c r="LCS4" s="128"/>
      <c r="LCT4" s="128"/>
      <c r="LCU4" s="128"/>
      <c r="LCV4" s="128"/>
      <c r="LCW4" s="128"/>
      <c r="LCX4" s="128"/>
      <c r="LCY4" s="128"/>
      <c r="LCZ4" s="128"/>
      <c r="LDA4" s="128"/>
      <c r="LDB4" s="128"/>
      <c r="LDC4" s="128"/>
      <c r="LDD4" s="128"/>
      <c r="LDE4" s="128"/>
      <c r="LDF4" s="128"/>
      <c r="LDG4" s="128"/>
      <c r="LDH4" s="128"/>
      <c r="LDI4" s="128"/>
      <c r="LDJ4" s="128"/>
      <c r="LDK4" s="128"/>
      <c r="LDL4" s="128"/>
      <c r="LDM4" s="128"/>
      <c r="LDN4" s="128"/>
      <c r="LDO4" s="128"/>
      <c r="LDP4" s="128"/>
      <c r="LDQ4" s="128"/>
      <c r="LDR4" s="128"/>
      <c r="LDS4" s="128"/>
      <c r="LDT4" s="128"/>
      <c r="LDU4" s="128"/>
      <c r="LDV4" s="128"/>
      <c r="LDW4" s="128"/>
      <c r="LDX4" s="128"/>
      <c r="LDY4" s="128"/>
      <c r="LDZ4" s="128"/>
      <c r="LEA4" s="128"/>
      <c r="LEB4" s="128"/>
      <c r="LEC4" s="128"/>
      <c r="LED4" s="128"/>
      <c r="LEE4" s="128"/>
      <c r="LEF4" s="128"/>
      <c r="LEG4" s="128"/>
      <c r="LEH4" s="128"/>
      <c r="LEI4" s="128"/>
      <c r="LEJ4" s="128"/>
      <c r="LEK4" s="128"/>
      <c r="LEL4" s="128"/>
      <c r="LEM4" s="128"/>
      <c r="LEN4" s="128"/>
      <c r="LEO4" s="128"/>
      <c r="LEP4" s="128"/>
      <c r="LEQ4" s="128"/>
      <c r="LER4" s="128"/>
      <c r="LES4" s="128"/>
      <c r="LET4" s="128"/>
      <c r="LEU4" s="128"/>
      <c r="LEV4" s="128"/>
      <c r="LEW4" s="128"/>
      <c r="LEX4" s="128"/>
      <c r="LEY4" s="128"/>
      <c r="LEZ4" s="128"/>
      <c r="LFA4" s="128"/>
      <c r="LFB4" s="128"/>
      <c r="LFC4" s="128"/>
      <c r="LFD4" s="128"/>
      <c r="LFE4" s="128"/>
      <c r="LFF4" s="128"/>
      <c r="LFG4" s="128"/>
      <c r="LFH4" s="128"/>
      <c r="LFI4" s="128"/>
      <c r="LFJ4" s="128"/>
      <c r="LFK4" s="128"/>
      <c r="LFL4" s="128"/>
      <c r="LFM4" s="128"/>
      <c r="LFN4" s="128"/>
      <c r="LFO4" s="128"/>
      <c r="LFP4" s="128"/>
      <c r="LFQ4" s="128"/>
      <c r="LFR4" s="128"/>
      <c r="LFS4" s="128"/>
      <c r="LFT4" s="128"/>
      <c r="LFU4" s="128"/>
      <c r="LFV4" s="128"/>
      <c r="LFW4" s="128"/>
      <c r="LFX4" s="128"/>
      <c r="LFY4" s="128"/>
      <c r="LFZ4" s="128"/>
      <c r="LGA4" s="128"/>
      <c r="LGB4" s="128"/>
      <c r="LGC4" s="128"/>
      <c r="LGD4" s="128"/>
      <c r="LGE4" s="128"/>
      <c r="LGF4" s="128"/>
      <c r="LGG4" s="128"/>
      <c r="LGH4" s="128"/>
      <c r="LGI4" s="128"/>
      <c r="LGJ4" s="128"/>
      <c r="LGK4" s="128"/>
      <c r="LGL4" s="128"/>
      <c r="LGM4" s="128"/>
      <c r="LGN4" s="128"/>
      <c r="LGO4" s="128"/>
      <c r="LGP4" s="128"/>
      <c r="LGQ4" s="128"/>
      <c r="LGR4" s="128"/>
      <c r="LGS4" s="128"/>
      <c r="LGT4" s="128"/>
      <c r="LGU4" s="128"/>
      <c r="LGV4" s="128"/>
      <c r="LGW4" s="128"/>
      <c r="LGX4" s="128"/>
      <c r="LGY4" s="128"/>
      <c r="LGZ4" s="128"/>
      <c r="LHA4" s="128"/>
      <c r="LHB4" s="128"/>
      <c r="LHC4" s="128"/>
      <c r="LHD4" s="128"/>
      <c r="LHE4" s="128"/>
      <c r="LHF4" s="128"/>
      <c r="LHG4" s="128"/>
      <c r="LHH4" s="128"/>
      <c r="LHI4" s="128"/>
      <c r="LHJ4" s="128"/>
      <c r="LHK4" s="128"/>
      <c r="LHL4" s="128"/>
      <c r="LHM4" s="128"/>
      <c r="LHN4" s="128"/>
      <c r="LHO4" s="128"/>
      <c r="LHP4" s="128"/>
      <c r="LHQ4" s="128"/>
      <c r="LHR4" s="128"/>
      <c r="LHS4" s="128"/>
      <c r="LHT4" s="128"/>
      <c r="LHU4" s="128"/>
      <c r="LHV4" s="128"/>
      <c r="LHW4" s="128"/>
      <c r="LHX4" s="128"/>
      <c r="LHY4" s="128"/>
      <c r="LHZ4" s="128"/>
      <c r="LIA4" s="128"/>
      <c r="LIB4" s="128"/>
      <c r="LIC4" s="128"/>
      <c r="LID4" s="128"/>
      <c r="LIE4" s="128"/>
      <c r="LIF4" s="128"/>
      <c r="LIG4" s="128"/>
      <c r="LIH4" s="128"/>
      <c r="LII4" s="128"/>
      <c r="LIJ4" s="128"/>
      <c r="LIK4" s="128"/>
      <c r="LIL4" s="128"/>
      <c r="LIM4" s="128"/>
      <c r="LIN4" s="128"/>
      <c r="LIO4" s="128"/>
      <c r="LIP4" s="128"/>
      <c r="LIQ4" s="128"/>
      <c r="LIR4" s="128"/>
      <c r="LIS4" s="128"/>
      <c r="LIT4" s="128"/>
      <c r="LIU4" s="128"/>
      <c r="LIV4" s="128"/>
      <c r="LIW4" s="128"/>
      <c r="LIX4" s="128"/>
      <c r="LIY4" s="128"/>
      <c r="LIZ4" s="128"/>
      <c r="LJA4" s="128"/>
      <c r="LJB4" s="128"/>
      <c r="LJC4" s="128"/>
      <c r="LJD4" s="128"/>
      <c r="LJE4" s="128"/>
      <c r="LJF4" s="128"/>
      <c r="LJG4" s="128"/>
      <c r="LJH4" s="128"/>
      <c r="LJI4" s="128"/>
      <c r="LJJ4" s="128"/>
      <c r="LJK4" s="128"/>
      <c r="LJL4" s="128"/>
      <c r="LJM4" s="128"/>
      <c r="LJN4" s="128"/>
      <c r="LJO4" s="128"/>
      <c r="LJP4" s="128"/>
      <c r="LJQ4" s="128"/>
      <c r="LJR4" s="128"/>
      <c r="LJS4" s="128"/>
      <c r="LJT4" s="128"/>
      <c r="LJU4" s="128"/>
      <c r="LJV4" s="128"/>
      <c r="LJW4" s="128"/>
      <c r="LJX4" s="128"/>
      <c r="LJY4" s="128"/>
      <c r="LJZ4" s="128"/>
      <c r="LKA4" s="128"/>
      <c r="LKB4" s="128"/>
      <c r="LKC4" s="128"/>
      <c r="LKD4" s="128"/>
      <c r="LKE4" s="128"/>
      <c r="LKF4" s="128"/>
      <c r="LKG4" s="128"/>
      <c r="LKH4" s="128"/>
      <c r="LKI4" s="128"/>
      <c r="LKJ4" s="128"/>
      <c r="LKK4" s="128"/>
      <c r="LKL4" s="128"/>
      <c r="LKM4" s="128"/>
      <c r="LKN4" s="128"/>
      <c r="LKO4" s="128"/>
      <c r="LKP4" s="128"/>
      <c r="LKQ4" s="128"/>
      <c r="LKR4" s="128"/>
      <c r="LKS4" s="128"/>
      <c r="LKT4" s="128"/>
      <c r="LKU4" s="128"/>
      <c r="LKV4" s="128"/>
      <c r="LKW4" s="128"/>
      <c r="LKX4" s="128"/>
      <c r="LKY4" s="128"/>
      <c r="LKZ4" s="128"/>
      <c r="LLA4" s="128"/>
      <c r="LLB4" s="128"/>
      <c r="LLC4" s="128"/>
      <c r="LLD4" s="128"/>
      <c r="LLE4" s="128"/>
      <c r="LLF4" s="128"/>
      <c r="LLG4" s="128"/>
      <c r="LLH4" s="128"/>
      <c r="LLI4" s="128"/>
      <c r="LLJ4" s="128"/>
      <c r="LLK4" s="128"/>
      <c r="LLL4" s="128"/>
      <c r="LLM4" s="128"/>
      <c r="LLN4" s="128"/>
      <c r="LLO4" s="128"/>
      <c r="LLP4" s="128"/>
      <c r="LLQ4" s="128"/>
      <c r="LLR4" s="128"/>
      <c r="LLS4" s="128"/>
      <c r="LLT4" s="128"/>
      <c r="LLU4" s="128"/>
      <c r="LLV4" s="128"/>
      <c r="LLW4" s="128"/>
      <c r="LLX4" s="128"/>
      <c r="LLY4" s="128"/>
      <c r="LLZ4" s="128"/>
      <c r="LMA4" s="128"/>
      <c r="LMB4" s="128"/>
      <c r="LMC4" s="128"/>
      <c r="LMD4" s="128"/>
      <c r="LME4" s="128"/>
      <c r="LMF4" s="128"/>
      <c r="LMG4" s="128"/>
      <c r="LMH4" s="128"/>
      <c r="LMI4" s="128"/>
      <c r="LMJ4" s="128"/>
      <c r="LMK4" s="128"/>
      <c r="LML4" s="128"/>
      <c r="LMM4" s="128"/>
      <c r="LMN4" s="128"/>
      <c r="LMO4" s="128"/>
      <c r="LMP4" s="128"/>
      <c r="LMQ4" s="128"/>
      <c r="LMR4" s="128"/>
      <c r="LMS4" s="128"/>
      <c r="LMT4" s="128"/>
      <c r="LMU4" s="128"/>
      <c r="LMV4" s="128"/>
      <c r="LMW4" s="128"/>
      <c r="LMX4" s="128"/>
      <c r="LMY4" s="128"/>
      <c r="LMZ4" s="128"/>
      <c r="LNA4" s="128"/>
      <c r="LNB4" s="128"/>
      <c r="LNC4" s="128"/>
      <c r="LND4" s="128"/>
      <c r="LNE4" s="128"/>
      <c r="LNF4" s="128"/>
      <c r="LNG4" s="128"/>
      <c r="LNH4" s="128"/>
      <c r="LNI4" s="128"/>
      <c r="LNJ4" s="128"/>
      <c r="LNK4" s="128"/>
      <c r="LNL4" s="128"/>
      <c r="LNM4" s="128"/>
      <c r="LNN4" s="128"/>
      <c r="LNO4" s="128"/>
      <c r="LNP4" s="128"/>
      <c r="LNQ4" s="128"/>
      <c r="LNR4" s="128"/>
      <c r="LNS4" s="128"/>
      <c r="LNT4" s="128"/>
      <c r="LNU4" s="128"/>
      <c r="LNV4" s="128"/>
      <c r="LNW4" s="128"/>
      <c r="LNX4" s="128"/>
      <c r="LNY4" s="128"/>
      <c r="LNZ4" s="128"/>
      <c r="LOA4" s="128"/>
      <c r="LOB4" s="128"/>
      <c r="LOC4" s="128"/>
      <c r="LOD4" s="128"/>
      <c r="LOE4" s="128"/>
      <c r="LOF4" s="128"/>
      <c r="LOG4" s="128"/>
      <c r="LOH4" s="128"/>
      <c r="LOI4" s="128"/>
      <c r="LOJ4" s="128"/>
      <c r="LOK4" s="128"/>
      <c r="LOL4" s="128"/>
      <c r="LOM4" s="128"/>
      <c r="LON4" s="128"/>
      <c r="LOO4" s="128"/>
      <c r="LOP4" s="128"/>
      <c r="LOQ4" s="128"/>
      <c r="LOR4" s="128"/>
      <c r="LOS4" s="128"/>
      <c r="LOT4" s="128"/>
      <c r="LOU4" s="128"/>
      <c r="LOV4" s="128"/>
      <c r="LOW4" s="128"/>
      <c r="LOX4" s="128"/>
      <c r="LOY4" s="128"/>
      <c r="LOZ4" s="128"/>
      <c r="LPA4" s="128"/>
      <c r="LPB4" s="128"/>
      <c r="LPC4" s="128"/>
      <c r="LPD4" s="128"/>
      <c r="LPE4" s="128"/>
      <c r="LPF4" s="128"/>
      <c r="LPG4" s="128"/>
      <c r="LPH4" s="128"/>
      <c r="LPI4" s="128"/>
      <c r="LPJ4" s="128"/>
      <c r="LPK4" s="128"/>
      <c r="LPL4" s="128"/>
      <c r="LPM4" s="128"/>
      <c r="LPN4" s="128"/>
      <c r="LPO4" s="128"/>
      <c r="LPP4" s="128"/>
      <c r="LPQ4" s="128"/>
      <c r="LPR4" s="128"/>
      <c r="LPS4" s="128"/>
      <c r="LPT4" s="128"/>
      <c r="LPU4" s="128"/>
      <c r="LPV4" s="128"/>
      <c r="LPW4" s="128"/>
      <c r="LPX4" s="128"/>
      <c r="LPY4" s="128"/>
      <c r="LPZ4" s="128"/>
      <c r="LQA4" s="128"/>
      <c r="LQB4" s="128"/>
      <c r="LQC4" s="128"/>
      <c r="LQD4" s="128"/>
      <c r="LQE4" s="128"/>
      <c r="LQF4" s="128"/>
      <c r="LQG4" s="128"/>
      <c r="LQH4" s="128"/>
      <c r="LQI4" s="128"/>
      <c r="LQJ4" s="128"/>
      <c r="LQK4" s="128"/>
      <c r="LQL4" s="128"/>
      <c r="LQM4" s="128"/>
      <c r="LQN4" s="128"/>
      <c r="LQO4" s="128"/>
      <c r="LQP4" s="128"/>
      <c r="LQQ4" s="128"/>
      <c r="LQR4" s="128"/>
      <c r="LQS4" s="128"/>
      <c r="LQT4" s="128"/>
      <c r="LQU4" s="128"/>
      <c r="LQV4" s="128"/>
      <c r="LQW4" s="128"/>
      <c r="LQX4" s="128"/>
      <c r="LQY4" s="128"/>
      <c r="LQZ4" s="128"/>
      <c r="LRA4" s="128"/>
      <c r="LRB4" s="128"/>
      <c r="LRC4" s="128"/>
      <c r="LRD4" s="128"/>
      <c r="LRE4" s="128"/>
      <c r="LRF4" s="128"/>
      <c r="LRG4" s="128"/>
      <c r="LRH4" s="128"/>
      <c r="LRI4" s="128"/>
      <c r="LRJ4" s="128"/>
      <c r="LRK4" s="128"/>
      <c r="LRL4" s="128"/>
      <c r="LRM4" s="128"/>
      <c r="LRN4" s="128"/>
      <c r="LRO4" s="128"/>
      <c r="LRP4" s="128"/>
      <c r="LRQ4" s="128"/>
      <c r="LRR4" s="128"/>
      <c r="LRS4" s="128"/>
      <c r="LRT4" s="128"/>
      <c r="LRU4" s="128"/>
      <c r="LRV4" s="128"/>
      <c r="LRW4" s="128"/>
      <c r="LRX4" s="128"/>
      <c r="LRY4" s="128"/>
      <c r="LRZ4" s="128"/>
      <c r="LSA4" s="128"/>
      <c r="LSB4" s="128"/>
      <c r="LSC4" s="128"/>
      <c r="LSD4" s="128"/>
      <c r="LSE4" s="128"/>
      <c r="LSF4" s="128"/>
      <c r="LSG4" s="128"/>
      <c r="LSH4" s="128"/>
      <c r="LSI4" s="128"/>
      <c r="LSJ4" s="128"/>
      <c r="LSK4" s="128"/>
      <c r="LSL4" s="128"/>
      <c r="LSM4" s="128"/>
      <c r="LSN4" s="128"/>
      <c r="LSO4" s="128"/>
      <c r="LSP4" s="128"/>
      <c r="LSQ4" s="128"/>
      <c r="LSR4" s="128"/>
      <c r="LSS4" s="128"/>
      <c r="LST4" s="128"/>
      <c r="LSU4" s="128"/>
      <c r="LSV4" s="128"/>
      <c r="LSW4" s="128"/>
      <c r="LSX4" s="128"/>
      <c r="LSY4" s="128"/>
      <c r="LSZ4" s="128"/>
      <c r="LTA4" s="128"/>
      <c r="LTB4" s="128"/>
      <c r="LTC4" s="128"/>
      <c r="LTD4" s="128"/>
      <c r="LTE4" s="128"/>
      <c r="LTF4" s="128"/>
      <c r="LTG4" s="128"/>
      <c r="LTH4" s="128"/>
      <c r="LTI4" s="128"/>
      <c r="LTJ4" s="128"/>
      <c r="LTK4" s="128"/>
      <c r="LTL4" s="128"/>
      <c r="LTM4" s="128"/>
      <c r="LTN4" s="128"/>
      <c r="LTO4" s="128"/>
      <c r="LTP4" s="128"/>
      <c r="LTQ4" s="128"/>
      <c r="LTR4" s="128"/>
      <c r="LTS4" s="128"/>
      <c r="LTT4" s="128"/>
      <c r="LTU4" s="128"/>
      <c r="LTV4" s="128"/>
      <c r="LTW4" s="128"/>
      <c r="LTX4" s="128"/>
      <c r="LTY4" s="128"/>
      <c r="LTZ4" s="128"/>
      <c r="LUA4" s="128"/>
      <c r="LUB4" s="128"/>
      <c r="LUC4" s="128"/>
      <c r="LUD4" s="128"/>
      <c r="LUE4" s="128"/>
      <c r="LUF4" s="128"/>
      <c r="LUG4" s="128"/>
      <c r="LUH4" s="128"/>
      <c r="LUI4" s="128"/>
      <c r="LUJ4" s="128"/>
      <c r="LUK4" s="128"/>
      <c r="LUL4" s="128"/>
      <c r="LUM4" s="128"/>
      <c r="LUN4" s="128"/>
      <c r="LUO4" s="128"/>
      <c r="LUP4" s="128"/>
      <c r="LUQ4" s="128"/>
      <c r="LUR4" s="128"/>
      <c r="LUS4" s="128"/>
      <c r="LUT4" s="128"/>
      <c r="LUU4" s="128"/>
      <c r="LUV4" s="128"/>
      <c r="LUW4" s="128"/>
      <c r="LUX4" s="128"/>
      <c r="LUY4" s="128"/>
      <c r="LUZ4" s="128"/>
      <c r="LVA4" s="128"/>
      <c r="LVB4" s="128"/>
      <c r="LVC4" s="128"/>
      <c r="LVD4" s="128"/>
      <c r="LVE4" s="128"/>
      <c r="LVF4" s="128"/>
      <c r="LVG4" s="128"/>
      <c r="LVH4" s="128"/>
      <c r="LVI4" s="128"/>
      <c r="LVJ4" s="128"/>
      <c r="LVK4" s="128"/>
      <c r="LVL4" s="128"/>
      <c r="LVM4" s="128"/>
      <c r="LVN4" s="128"/>
      <c r="LVO4" s="128"/>
      <c r="LVP4" s="128"/>
      <c r="LVQ4" s="128"/>
      <c r="LVR4" s="128"/>
      <c r="LVS4" s="128"/>
      <c r="LVT4" s="128"/>
      <c r="LVU4" s="128"/>
      <c r="LVV4" s="128"/>
      <c r="LVW4" s="128"/>
      <c r="LVX4" s="128"/>
      <c r="LVY4" s="128"/>
      <c r="LVZ4" s="128"/>
      <c r="LWA4" s="128"/>
      <c r="LWB4" s="128"/>
      <c r="LWC4" s="128"/>
      <c r="LWD4" s="128"/>
      <c r="LWE4" s="128"/>
      <c r="LWF4" s="128"/>
      <c r="LWG4" s="128"/>
      <c r="LWH4" s="128"/>
      <c r="LWI4" s="128"/>
      <c r="LWJ4" s="128"/>
      <c r="LWK4" s="128"/>
      <c r="LWL4" s="128"/>
      <c r="LWM4" s="128"/>
      <c r="LWN4" s="128"/>
      <c r="LWO4" s="128"/>
      <c r="LWP4" s="128"/>
      <c r="LWQ4" s="128"/>
      <c r="LWR4" s="128"/>
      <c r="LWS4" s="128"/>
      <c r="LWT4" s="128"/>
      <c r="LWU4" s="128"/>
      <c r="LWV4" s="128"/>
      <c r="LWW4" s="128"/>
      <c r="LWX4" s="128"/>
      <c r="LWY4" s="128"/>
      <c r="LWZ4" s="128"/>
      <c r="LXA4" s="128"/>
      <c r="LXB4" s="128"/>
      <c r="LXC4" s="128"/>
      <c r="LXD4" s="128"/>
      <c r="LXE4" s="128"/>
      <c r="LXF4" s="128"/>
      <c r="LXG4" s="128"/>
      <c r="LXH4" s="128"/>
      <c r="LXI4" s="128"/>
      <c r="LXJ4" s="128"/>
      <c r="LXK4" s="128"/>
      <c r="LXL4" s="128"/>
      <c r="LXM4" s="128"/>
      <c r="LXN4" s="128"/>
      <c r="LXO4" s="128"/>
      <c r="LXP4" s="128"/>
      <c r="LXQ4" s="128"/>
      <c r="LXR4" s="128"/>
      <c r="LXS4" s="128"/>
      <c r="LXT4" s="128"/>
      <c r="LXU4" s="128"/>
      <c r="LXV4" s="128"/>
      <c r="LXW4" s="128"/>
      <c r="LXX4" s="128"/>
      <c r="LXY4" s="128"/>
      <c r="LXZ4" s="128"/>
      <c r="LYA4" s="128"/>
      <c r="LYB4" s="128"/>
      <c r="LYC4" s="128"/>
      <c r="LYD4" s="128"/>
      <c r="LYE4" s="128"/>
      <c r="LYF4" s="128"/>
      <c r="LYG4" s="128"/>
      <c r="LYH4" s="128"/>
      <c r="LYI4" s="128"/>
      <c r="LYJ4" s="128"/>
      <c r="LYK4" s="128"/>
      <c r="LYL4" s="128"/>
      <c r="LYM4" s="128"/>
      <c r="LYN4" s="128"/>
      <c r="LYO4" s="128"/>
      <c r="LYP4" s="128"/>
      <c r="LYQ4" s="128"/>
      <c r="LYR4" s="128"/>
      <c r="LYS4" s="128"/>
      <c r="LYT4" s="128"/>
      <c r="LYU4" s="128"/>
      <c r="LYV4" s="128"/>
      <c r="LYW4" s="128"/>
      <c r="LYX4" s="128"/>
      <c r="LYY4" s="128"/>
      <c r="LYZ4" s="128"/>
      <c r="LZA4" s="128"/>
      <c r="LZB4" s="128"/>
      <c r="LZC4" s="128"/>
      <c r="LZD4" s="128"/>
      <c r="LZE4" s="128"/>
      <c r="LZF4" s="128"/>
      <c r="LZG4" s="128"/>
      <c r="LZH4" s="128"/>
      <c r="LZI4" s="128"/>
      <c r="LZJ4" s="128"/>
      <c r="LZK4" s="128"/>
      <c r="LZL4" s="128"/>
      <c r="LZM4" s="128"/>
      <c r="LZN4" s="128"/>
      <c r="LZO4" s="128"/>
      <c r="LZP4" s="128"/>
      <c r="LZQ4" s="128"/>
      <c r="LZR4" s="128"/>
      <c r="LZS4" s="128"/>
      <c r="LZT4" s="128"/>
      <c r="LZU4" s="128"/>
      <c r="LZV4" s="128"/>
      <c r="LZW4" s="128"/>
      <c r="LZX4" s="128"/>
      <c r="LZY4" s="128"/>
      <c r="LZZ4" s="128"/>
      <c r="MAA4" s="128"/>
      <c r="MAB4" s="128"/>
      <c r="MAC4" s="128"/>
      <c r="MAD4" s="128"/>
      <c r="MAE4" s="128"/>
      <c r="MAF4" s="128"/>
      <c r="MAG4" s="128"/>
      <c r="MAH4" s="128"/>
      <c r="MAI4" s="128"/>
      <c r="MAJ4" s="128"/>
      <c r="MAK4" s="128"/>
      <c r="MAL4" s="128"/>
      <c r="MAM4" s="128"/>
      <c r="MAN4" s="128"/>
      <c r="MAO4" s="128"/>
      <c r="MAP4" s="128"/>
      <c r="MAQ4" s="128"/>
      <c r="MAR4" s="128"/>
      <c r="MAS4" s="128"/>
      <c r="MAT4" s="128"/>
      <c r="MAU4" s="128"/>
      <c r="MAV4" s="128"/>
      <c r="MAW4" s="128"/>
      <c r="MAX4" s="128"/>
      <c r="MAY4" s="128"/>
      <c r="MAZ4" s="128"/>
      <c r="MBA4" s="128"/>
      <c r="MBB4" s="128"/>
      <c r="MBC4" s="128"/>
      <c r="MBD4" s="128"/>
      <c r="MBE4" s="128"/>
      <c r="MBF4" s="128"/>
      <c r="MBG4" s="128"/>
      <c r="MBH4" s="128"/>
      <c r="MBI4" s="128"/>
      <c r="MBJ4" s="128"/>
      <c r="MBK4" s="128"/>
      <c r="MBL4" s="128"/>
      <c r="MBM4" s="128"/>
      <c r="MBN4" s="128"/>
      <c r="MBO4" s="128"/>
      <c r="MBP4" s="128"/>
      <c r="MBQ4" s="128"/>
      <c r="MBR4" s="128"/>
      <c r="MBS4" s="128"/>
      <c r="MBT4" s="128"/>
      <c r="MBU4" s="128"/>
      <c r="MBV4" s="128"/>
      <c r="MBW4" s="128"/>
      <c r="MBX4" s="128"/>
      <c r="MBY4" s="128"/>
      <c r="MBZ4" s="128"/>
      <c r="MCA4" s="128"/>
      <c r="MCB4" s="128"/>
      <c r="MCC4" s="128"/>
      <c r="MCD4" s="128"/>
      <c r="MCE4" s="128"/>
      <c r="MCF4" s="128"/>
      <c r="MCG4" s="128"/>
      <c r="MCH4" s="128"/>
      <c r="MCI4" s="128"/>
      <c r="MCJ4" s="128"/>
      <c r="MCK4" s="128"/>
      <c r="MCL4" s="128"/>
      <c r="MCM4" s="128"/>
      <c r="MCN4" s="128"/>
      <c r="MCO4" s="128"/>
      <c r="MCP4" s="128"/>
      <c r="MCQ4" s="128"/>
      <c r="MCR4" s="128"/>
      <c r="MCS4" s="128"/>
      <c r="MCT4" s="128"/>
      <c r="MCU4" s="128"/>
      <c r="MCV4" s="128"/>
      <c r="MCW4" s="128"/>
      <c r="MCX4" s="128"/>
      <c r="MCY4" s="128"/>
      <c r="MCZ4" s="128"/>
      <c r="MDA4" s="128"/>
      <c r="MDB4" s="128"/>
      <c r="MDC4" s="128"/>
      <c r="MDD4" s="128"/>
      <c r="MDE4" s="128"/>
      <c r="MDF4" s="128"/>
      <c r="MDG4" s="128"/>
      <c r="MDH4" s="128"/>
      <c r="MDI4" s="128"/>
      <c r="MDJ4" s="128"/>
      <c r="MDK4" s="128"/>
      <c r="MDL4" s="128"/>
      <c r="MDM4" s="128"/>
      <c r="MDN4" s="128"/>
      <c r="MDO4" s="128"/>
      <c r="MDP4" s="128"/>
      <c r="MDQ4" s="128"/>
      <c r="MDR4" s="128"/>
      <c r="MDS4" s="128"/>
      <c r="MDT4" s="128"/>
      <c r="MDU4" s="128"/>
      <c r="MDV4" s="128"/>
      <c r="MDW4" s="128"/>
      <c r="MDX4" s="128"/>
      <c r="MDY4" s="128"/>
      <c r="MDZ4" s="128"/>
      <c r="MEA4" s="128"/>
      <c r="MEB4" s="128"/>
      <c r="MEC4" s="128"/>
      <c r="MED4" s="128"/>
      <c r="MEE4" s="128"/>
      <c r="MEF4" s="128"/>
      <c r="MEG4" s="128"/>
      <c r="MEH4" s="128"/>
      <c r="MEI4" s="128"/>
      <c r="MEJ4" s="128"/>
      <c r="MEK4" s="128"/>
      <c r="MEL4" s="128"/>
      <c r="MEM4" s="128"/>
      <c r="MEN4" s="128"/>
      <c r="MEO4" s="128"/>
      <c r="MEP4" s="128"/>
      <c r="MEQ4" s="128"/>
      <c r="MER4" s="128"/>
      <c r="MES4" s="128"/>
      <c r="MET4" s="128"/>
      <c r="MEU4" s="128"/>
      <c r="MEV4" s="128"/>
      <c r="MEW4" s="128"/>
      <c r="MEX4" s="128"/>
      <c r="MEY4" s="128"/>
      <c r="MEZ4" s="128"/>
      <c r="MFA4" s="128"/>
      <c r="MFB4" s="128"/>
      <c r="MFC4" s="128"/>
      <c r="MFD4" s="128"/>
      <c r="MFE4" s="128"/>
      <c r="MFF4" s="128"/>
      <c r="MFG4" s="128"/>
      <c r="MFH4" s="128"/>
      <c r="MFI4" s="128"/>
      <c r="MFJ4" s="128"/>
      <c r="MFK4" s="128"/>
      <c r="MFL4" s="128"/>
      <c r="MFM4" s="128"/>
      <c r="MFN4" s="128"/>
      <c r="MFO4" s="128"/>
      <c r="MFP4" s="128"/>
      <c r="MFQ4" s="128"/>
      <c r="MFR4" s="128"/>
      <c r="MFS4" s="128"/>
      <c r="MFT4" s="128"/>
      <c r="MFU4" s="128"/>
      <c r="MFV4" s="128"/>
      <c r="MFW4" s="128"/>
      <c r="MFX4" s="128"/>
      <c r="MFY4" s="128"/>
      <c r="MFZ4" s="128"/>
      <c r="MGA4" s="128"/>
      <c r="MGB4" s="128"/>
      <c r="MGC4" s="128"/>
      <c r="MGD4" s="128"/>
      <c r="MGE4" s="128"/>
      <c r="MGF4" s="128"/>
      <c r="MGG4" s="128"/>
      <c r="MGH4" s="128"/>
      <c r="MGI4" s="128"/>
      <c r="MGJ4" s="128"/>
      <c r="MGK4" s="128"/>
      <c r="MGL4" s="128"/>
      <c r="MGM4" s="128"/>
      <c r="MGN4" s="128"/>
      <c r="MGO4" s="128"/>
      <c r="MGP4" s="128"/>
      <c r="MGQ4" s="128"/>
      <c r="MGR4" s="128"/>
      <c r="MGS4" s="128"/>
      <c r="MGT4" s="128"/>
      <c r="MGU4" s="128"/>
      <c r="MGV4" s="128"/>
      <c r="MGW4" s="128"/>
      <c r="MGX4" s="128"/>
      <c r="MGY4" s="128"/>
      <c r="MGZ4" s="128"/>
      <c r="MHA4" s="128"/>
      <c r="MHB4" s="128"/>
      <c r="MHC4" s="128"/>
      <c r="MHD4" s="128"/>
      <c r="MHE4" s="128"/>
      <c r="MHF4" s="128"/>
      <c r="MHG4" s="128"/>
      <c r="MHH4" s="128"/>
      <c r="MHI4" s="128"/>
      <c r="MHJ4" s="128"/>
      <c r="MHK4" s="128"/>
      <c r="MHL4" s="128"/>
      <c r="MHM4" s="128"/>
      <c r="MHN4" s="128"/>
      <c r="MHO4" s="128"/>
      <c r="MHP4" s="128"/>
      <c r="MHQ4" s="128"/>
      <c r="MHR4" s="128"/>
      <c r="MHS4" s="128"/>
      <c r="MHT4" s="128"/>
      <c r="MHU4" s="128"/>
      <c r="MHV4" s="128"/>
      <c r="MHW4" s="128"/>
      <c r="MHX4" s="128"/>
      <c r="MHY4" s="128"/>
      <c r="MHZ4" s="128"/>
      <c r="MIA4" s="128"/>
      <c r="MIB4" s="128"/>
      <c r="MIC4" s="128"/>
      <c r="MID4" s="128"/>
      <c r="MIE4" s="128"/>
      <c r="MIF4" s="128"/>
      <c r="MIG4" s="128"/>
      <c r="MIH4" s="128"/>
      <c r="MII4" s="128"/>
      <c r="MIJ4" s="128"/>
      <c r="MIK4" s="128"/>
      <c r="MIL4" s="128"/>
      <c r="MIM4" s="128"/>
      <c r="MIN4" s="128"/>
      <c r="MIO4" s="128"/>
      <c r="MIP4" s="128"/>
      <c r="MIQ4" s="128"/>
      <c r="MIR4" s="128"/>
      <c r="MIS4" s="128"/>
      <c r="MIT4" s="128"/>
      <c r="MIU4" s="128"/>
      <c r="MIV4" s="128"/>
      <c r="MIW4" s="128"/>
      <c r="MIX4" s="128"/>
      <c r="MIY4" s="128"/>
      <c r="MIZ4" s="128"/>
      <c r="MJA4" s="128"/>
      <c r="MJB4" s="128"/>
      <c r="MJC4" s="128"/>
      <c r="MJD4" s="128"/>
      <c r="MJE4" s="128"/>
      <c r="MJF4" s="128"/>
      <c r="MJG4" s="128"/>
      <c r="MJH4" s="128"/>
      <c r="MJI4" s="128"/>
      <c r="MJJ4" s="128"/>
      <c r="MJK4" s="128"/>
      <c r="MJL4" s="128"/>
      <c r="MJM4" s="128"/>
      <c r="MJN4" s="128"/>
      <c r="MJO4" s="128"/>
      <c r="MJP4" s="128"/>
      <c r="MJQ4" s="128"/>
      <c r="MJR4" s="128"/>
      <c r="MJS4" s="128"/>
      <c r="MJT4" s="128"/>
      <c r="MJU4" s="128"/>
      <c r="MJV4" s="128"/>
      <c r="MJW4" s="128"/>
      <c r="MJX4" s="128"/>
      <c r="MJY4" s="128"/>
      <c r="MJZ4" s="128"/>
      <c r="MKA4" s="128"/>
      <c r="MKB4" s="128"/>
      <c r="MKC4" s="128"/>
      <c r="MKD4" s="128"/>
      <c r="MKE4" s="128"/>
      <c r="MKF4" s="128"/>
      <c r="MKG4" s="128"/>
      <c r="MKH4" s="128"/>
      <c r="MKI4" s="128"/>
      <c r="MKJ4" s="128"/>
      <c r="MKK4" s="128"/>
      <c r="MKL4" s="128"/>
      <c r="MKM4" s="128"/>
      <c r="MKN4" s="128"/>
      <c r="MKO4" s="128"/>
      <c r="MKP4" s="128"/>
      <c r="MKQ4" s="128"/>
      <c r="MKR4" s="128"/>
      <c r="MKS4" s="128"/>
      <c r="MKT4" s="128"/>
      <c r="MKU4" s="128"/>
      <c r="MKV4" s="128"/>
      <c r="MKW4" s="128"/>
      <c r="MKX4" s="128"/>
      <c r="MKY4" s="128"/>
      <c r="MKZ4" s="128"/>
      <c r="MLA4" s="128"/>
      <c r="MLB4" s="128"/>
      <c r="MLC4" s="128"/>
      <c r="MLD4" s="128"/>
      <c r="MLE4" s="128"/>
      <c r="MLF4" s="128"/>
      <c r="MLG4" s="128"/>
      <c r="MLH4" s="128"/>
      <c r="MLI4" s="128"/>
      <c r="MLJ4" s="128"/>
      <c r="MLK4" s="128"/>
      <c r="MLL4" s="128"/>
      <c r="MLM4" s="128"/>
      <c r="MLN4" s="128"/>
      <c r="MLO4" s="128"/>
      <c r="MLP4" s="128"/>
      <c r="MLQ4" s="128"/>
      <c r="MLR4" s="128"/>
      <c r="MLS4" s="128"/>
      <c r="MLT4" s="128"/>
      <c r="MLU4" s="128"/>
      <c r="MLV4" s="128"/>
      <c r="MLW4" s="128"/>
      <c r="MLX4" s="128"/>
      <c r="MLY4" s="128"/>
      <c r="MLZ4" s="128"/>
      <c r="MMA4" s="128"/>
      <c r="MMB4" s="128"/>
      <c r="MMC4" s="128"/>
      <c r="MMD4" s="128"/>
      <c r="MME4" s="128"/>
      <c r="MMF4" s="128"/>
      <c r="MMG4" s="128"/>
      <c r="MMH4" s="128"/>
      <c r="MMI4" s="128"/>
      <c r="MMJ4" s="128"/>
      <c r="MMK4" s="128"/>
      <c r="MML4" s="128"/>
      <c r="MMM4" s="128"/>
      <c r="MMN4" s="128"/>
      <c r="MMO4" s="128"/>
      <c r="MMP4" s="128"/>
      <c r="MMQ4" s="128"/>
      <c r="MMR4" s="128"/>
      <c r="MMS4" s="128"/>
      <c r="MMT4" s="128"/>
      <c r="MMU4" s="128"/>
      <c r="MMV4" s="128"/>
      <c r="MMW4" s="128"/>
      <c r="MMX4" s="128"/>
      <c r="MMY4" s="128"/>
      <c r="MMZ4" s="128"/>
      <c r="MNA4" s="128"/>
      <c r="MNB4" s="128"/>
      <c r="MNC4" s="128"/>
      <c r="MND4" s="128"/>
      <c r="MNE4" s="128"/>
      <c r="MNF4" s="128"/>
      <c r="MNG4" s="128"/>
      <c r="MNH4" s="128"/>
      <c r="MNI4" s="128"/>
      <c r="MNJ4" s="128"/>
      <c r="MNK4" s="128"/>
      <c r="MNL4" s="128"/>
      <c r="MNM4" s="128"/>
      <c r="MNN4" s="128"/>
      <c r="MNO4" s="128"/>
      <c r="MNP4" s="128"/>
      <c r="MNQ4" s="128"/>
      <c r="MNR4" s="128"/>
      <c r="MNS4" s="128"/>
      <c r="MNT4" s="128"/>
      <c r="MNU4" s="128"/>
      <c r="MNV4" s="128"/>
      <c r="MNW4" s="128"/>
      <c r="MNX4" s="128"/>
      <c r="MNY4" s="128"/>
      <c r="MNZ4" s="128"/>
      <c r="MOA4" s="128"/>
      <c r="MOB4" s="128"/>
      <c r="MOC4" s="128"/>
      <c r="MOD4" s="128"/>
      <c r="MOE4" s="128"/>
      <c r="MOF4" s="128"/>
      <c r="MOG4" s="128"/>
      <c r="MOH4" s="128"/>
      <c r="MOI4" s="128"/>
      <c r="MOJ4" s="128"/>
      <c r="MOK4" s="128"/>
      <c r="MOL4" s="128"/>
      <c r="MOM4" s="128"/>
      <c r="MON4" s="128"/>
      <c r="MOO4" s="128"/>
      <c r="MOP4" s="128"/>
      <c r="MOQ4" s="128"/>
      <c r="MOR4" s="128"/>
      <c r="MOS4" s="128"/>
      <c r="MOT4" s="128"/>
      <c r="MOU4" s="128"/>
      <c r="MOV4" s="128"/>
      <c r="MOW4" s="128"/>
      <c r="MOX4" s="128"/>
      <c r="MOY4" s="128"/>
      <c r="MOZ4" s="128"/>
      <c r="MPA4" s="128"/>
      <c r="MPB4" s="128"/>
      <c r="MPC4" s="128"/>
      <c r="MPD4" s="128"/>
      <c r="MPE4" s="128"/>
      <c r="MPF4" s="128"/>
      <c r="MPG4" s="128"/>
      <c r="MPH4" s="128"/>
      <c r="MPI4" s="128"/>
      <c r="MPJ4" s="128"/>
      <c r="MPK4" s="128"/>
      <c r="MPL4" s="128"/>
      <c r="MPM4" s="128"/>
      <c r="MPN4" s="128"/>
      <c r="MPO4" s="128"/>
      <c r="MPP4" s="128"/>
      <c r="MPQ4" s="128"/>
      <c r="MPR4" s="128"/>
      <c r="MPS4" s="128"/>
      <c r="MPT4" s="128"/>
      <c r="MPU4" s="128"/>
      <c r="MPV4" s="128"/>
      <c r="MPW4" s="128"/>
      <c r="MPX4" s="128"/>
      <c r="MPY4" s="128"/>
      <c r="MPZ4" s="128"/>
      <c r="MQA4" s="128"/>
      <c r="MQB4" s="128"/>
      <c r="MQC4" s="128"/>
      <c r="MQD4" s="128"/>
      <c r="MQE4" s="128"/>
      <c r="MQF4" s="128"/>
      <c r="MQG4" s="128"/>
      <c r="MQH4" s="128"/>
      <c r="MQI4" s="128"/>
      <c r="MQJ4" s="128"/>
      <c r="MQK4" s="128"/>
      <c r="MQL4" s="128"/>
      <c r="MQM4" s="128"/>
      <c r="MQN4" s="128"/>
      <c r="MQO4" s="128"/>
      <c r="MQP4" s="128"/>
      <c r="MQQ4" s="128"/>
      <c r="MQR4" s="128"/>
      <c r="MQS4" s="128"/>
      <c r="MQT4" s="128"/>
      <c r="MQU4" s="128"/>
      <c r="MQV4" s="128"/>
      <c r="MQW4" s="128"/>
      <c r="MQX4" s="128"/>
      <c r="MQY4" s="128"/>
      <c r="MQZ4" s="128"/>
      <c r="MRA4" s="128"/>
      <c r="MRB4" s="128"/>
      <c r="MRC4" s="128"/>
      <c r="MRD4" s="128"/>
      <c r="MRE4" s="128"/>
      <c r="MRF4" s="128"/>
      <c r="MRG4" s="128"/>
      <c r="MRH4" s="128"/>
      <c r="MRI4" s="128"/>
      <c r="MRJ4" s="128"/>
      <c r="MRK4" s="128"/>
      <c r="MRL4" s="128"/>
      <c r="MRM4" s="128"/>
      <c r="MRN4" s="128"/>
      <c r="MRO4" s="128"/>
      <c r="MRP4" s="128"/>
      <c r="MRQ4" s="128"/>
      <c r="MRR4" s="128"/>
      <c r="MRS4" s="128"/>
      <c r="MRT4" s="128"/>
      <c r="MRU4" s="128"/>
      <c r="MRV4" s="128"/>
      <c r="MRW4" s="128"/>
      <c r="MRX4" s="128"/>
      <c r="MRY4" s="128"/>
      <c r="MRZ4" s="128"/>
      <c r="MSA4" s="128"/>
      <c r="MSB4" s="128"/>
      <c r="MSC4" s="128"/>
      <c r="MSD4" s="128"/>
      <c r="MSE4" s="128"/>
      <c r="MSF4" s="128"/>
      <c r="MSG4" s="128"/>
      <c r="MSH4" s="128"/>
      <c r="MSI4" s="128"/>
      <c r="MSJ4" s="128"/>
      <c r="MSK4" s="128"/>
      <c r="MSL4" s="128"/>
      <c r="MSM4" s="128"/>
      <c r="MSN4" s="128"/>
      <c r="MSO4" s="128"/>
      <c r="MSP4" s="128"/>
      <c r="MSQ4" s="128"/>
      <c r="MSR4" s="128"/>
      <c r="MSS4" s="128"/>
      <c r="MST4" s="128"/>
      <c r="MSU4" s="128"/>
      <c r="MSV4" s="128"/>
      <c r="MSW4" s="128"/>
      <c r="MSX4" s="128"/>
      <c r="MSY4" s="128"/>
      <c r="MSZ4" s="128"/>
      <c r="MTA4" s="128"/>
      <c r="MTB4" s="128"/>
      <c r="MTC4" s="128"/>
      <c r="MTD4" s="128"/>
      <c r="MTE4" s="128"/>
      <c r="MTF4" s="128"/>
      <c r="MTG4" s="128"/>
      <c r="MTH4" s="128"/>
      <c r="MTI4" s="128"/>
      <c r="MTJ4" s="128"/>
      <c r="MTK4" s="128"/>
      <c r="MTL4" s="128"/>
      <c r="MTM4" s="128"/>
      <c r="MTN4" s="128"/>
      <c r="MTO4" s="128"/>
      <c r="MTP4" s="128"/>
      <c r="MTQ4" s="128"/>
      <c r="MTR4" s="128"/>
      <c r="MTS4" s="128"/>
      <c r="MTT4" s="128"/>
      <c r="MTU4" s="128"/>
      <c r="MTV4" s="128"/>
      <c r="MTW4" s="128"/>
      <c r="MTX4" s="128"/>
      <c r="MTY4" s="128"/>
      <c r="MTZ4" s="128"/>
      <c r="MUA4" s="128"/>
      <c r="MUB4" s="128"/>
      <c r="MUC4" s="128"/>
      <c r="MUD4" s="128"/>
      <c r="MUE4" s="128"/>
      <c r="MUF4" s="128"/>
      <c r="MUG4" s="128"/>
      <c r="MUH4" s="128"/>
      <c r="MUI4" s="128"/>
      <c r="MUJ4" s="128"/>
      <c r="MUK4" s="128"/>
      <c r="MUL4" s="128"/>
      <c r="MUM4" s="128"/>
      <c r="MUN4" s="128"/>
      <c r="MUO4" s="128"/>
      <c r="MUP4" s="128"/>
      <c r="MUQ4" s="128"/>
      <c r="MUR4" s="128"/>
      <c r="MUS4" s="128"/>
      <c r="MUT4" s="128"/>
      <c r="MUU4" s="128"/>
      <c r="MUV4" s="128"/>
      <c r="MUW4" s="128"/>
      <c r="MUX4" s="128"/>
      <c r="MUY4" s="128"/>
      <c r="MUZ4" s="128"/>
      <c r="MVA4" s="128"/>
      <c r="MVB4" s="128"/>
      <c r="MVC4" s="128"/>
      <c r="MVD4" s="128"/>
      <c r="MVE4" s="128"/>
      <c r="MVF4" s="128"/>
      <c r="MVG4" s="128"/>
      <c r="MVH4" s="128"/>
      <c r="MVI4" s="128"/>
      <c r="MVJ4" s="128"/>
      <c r="MVK4" s="128"/>
      <c r="MVL4" s="128"/>
      <c r="MVM4" s="128"/>
      <c r="MVN4" s="128"/>
      <c r="MVO4" s="128"/>
      <c r="MVP4" s="128"/>
      <c r="MVQ4" s="128"/>
      <c r="MVR4" s="128"/>
      <c r="MVS4" s="128"/>
      <c r="MVT4" s="128"/>
      <c r="MVU4" s="128"/>
      <c r="MVV4" s="128"/>
      <c r="MVW4" s="128"/>
      <c r="MVX4" s="128"/>
      <c r="MVY4" s="128"/>
      <c r="MVZ4" s="128"/>
      <c r="MWA4" s="128"/>
      <c r="MWB4" s="128"/>
      <c r="MWC4" s="128"/>
      <c r="MWD4" s="128"/>
      <c r="MWE4" s="128"/>
      <c r="MWF4" s="128"/>
      <c r="MWG4" s="128"/>
      <c r="MWH4" s="128"/>
      <c r="MWI4" s="128"/>
      <c r="MWJ4" s="128"/>
      <c r="MWK4" s="128"/>
      <c r="MWL4" s="128"/>
      <c r="MWM4" s="128"/>
      <c r="MWN4" s="128"/>
      <c r="MWO4" s="128"/>
      <c r="MWP4" s="128"/>
      <c r="MWQ4" s="128"/>
      <c r="MWR4" s="128"/>
      <c r="MWS4" s="128"/>
      <c r="MWT4" s="128"/>
      <c r="MWU4" s="128"/>
      <c r="MWV4" s="128"/>
      <c r="MWW4" s="128"/>
      <c r="MWX4" s="128"/>
      <c r="MWY4" s="128"/>
      <c r="MWZ4" s="128"/>
      <c r="MXA4" s="128"/>
      <c r="MXB4" s="128"/>
      <c r="MXC4" s="128"/>
      <c r="MXD4" s="128"/>
      <c r="MXE4" s="128"/>
      <c r="MXF4" s="128"/>
      <c r="MXG4" s="128"/>
      <c r="MXH4" s="128"/>
      <c r="MXI4" s="128"/>
      <c r="MXJ4" s="128"/>
      <c r="MXK4" s="128"/>
      <c r="MXL4" s="128"/>
      <c r="MXM4" s="128"/>
      <c r="MXN4" s="128"/>
      <c r="MXO4" s="128"/>
      <c r="MXP4" s="128"/>
      <c r="MXQ4" s="128"/>
      <c r="MXR4" s="128"/>
      <c r="MXS4" s="128"/>
      <c r="MXT4" s="128"/>
      <c r="MXU4" s="128"/>
      <c r="MXV4" s="128"/>
      <c r="MXW4" s="128"/>
      <c r="MXX4" s="128"/>
      <c r="MXY4" s="128"/>
      <c r="MXZ4" s="128"/>
      <c r="MYA4" s="128"/>
      <c r="MYB4" s="128"/>
      <c r="MYC4" s="128"/>
      <c r="MYD4" s="128"/>
      <c r="MYE4" s="128"/>
      <c r="MYF4" s="128"/>
      <c r="MYG4" s="128"/>
      <c r="MYH4" s="128"/>
      <c r="MYI4" s="128"/>
      <c r="MYJ4" s="128"/>
      <c r="MYK4" s="128"/>
      <c r="MYL4" s="128"/>
      <c r="MYM4" s="128"/>
      <c r="MYN4" s="128"/>
      <c r="MYO4" s="128"/>
      <c r="MYP4" s="128"/>
      <c r="MYQ4" s="128"/>
      <c r="MYR4" s="128"/>
      <c r="MYS4" s="128"/>
      <c r="MYT4" s="128"/>
      <c r="MYU4" s="128"/>
      <c r="MYV4" s="128"/>
      <c r="MYW4" s="128"/>
      <c r="MYX4" s="128"/>
      <c r="MYY4" s="128"/>
      <c r="MYZ4" s="128"/>
      <c r="MZA4" s="128"/>
      <c r="MZB4" s="128"/>
      <c r="MZC4" s="128"/>
      <c r="MZD4" s="128"/>
      <c r="MZE4" s="128"/>
      <c r="MZF4" s="128"/>
      <c r="MZG4" s="128"/>
      <c r="MZH4" s="128"/>
      <c r="MZI4" s="128"/>
      <c r="MZJ4" s="128"/>
      <c r="MZK4" s="128"/>
      <c r="MZL4" s="128"/>
      <c r="MZM4" s="128"/>
      <c r="MZN4" s="128"/>
      <c r="MZO4" s="128"/>
      <c r="MZP4" s="128"/>
      <c r="MZQ4" s="128"/>
      <c r="MZR4" s="128"/>
      <c r="MZS4" s="128"/>
      <c r="MZT4" s="128"/>
      <c r="MZU4" s="128"/>
      <c r="MZV4" s="128"/>
      <c r="MZW4" s="128"/>
      <c r="MZX4" s="128"/>
      <c r="MZY4" s="128"/>
      <c r="MZZ4" s="128"/>
      <c r="NAA4" s="128"/>
      <c r="NAB4" s="128"/>
      <c r="NAC4" s="128"/>
      <c r="NAD4" s="128"/>
      <c r="NAE4" s="128"/>
      <c r="NAF4" s="128"/>
      <c r="NAG4" s="128"/>
      <c r="NAH4" s="128"/>
      <c r="NAI4" s="128"/>
      <c r="NAJ4" s="128"/>
      <c r="NAK4" s="128"/>
      <c r="NAL4" s="128"/>
      <c r="NAM4" s="128"/>
      <c r="NAN4" s="128"/>
      <c r="NAO4" s="128"/>
      <c r="NAP4" s="128"/>
      <c r="NAQ4" s="128"/>
      <c r="NAR4" s="128"/>
      <c r="NAS4" s="128"/>
      <c r="NAT4" s="128"/>
      <c r="NAU4" s="128"/>
      <c r="NAV4" s="128"/>
      <c r="NAW4" s="128"/>
      <c r="NAX4" s="128"/>
      <c r="NAY4" s="128"/>
      <c r="NAZ4" s="128"/>
      <c r="NBA4" s="128"/>
      <c r="NBB4" s="128"/>
      <c r="NBC4" s="128"/>
      <c r="NBD4" s="128"/>
      <c r="NBE4" s="128"/>
      <c r="NBF4" s="128"/>
      <c r="NBG4" s="128"/>
      <c r="NBH4" s="128"/>
      <c r="NBI4" s="128"/>
      <c r="NBJ4" s="128"/>
      <c r="NBK4" s="128"/>
      <c r="NBL4" s="128"/>
      <c r="NBM4" s="128"/>
      <c r="NBN4" s="128"/>
      <c r="NBO4" s="128"/>
      <c r="NBP4" s="128"/>
      <c r="NBQ4" s="128"/>
      <c r="NBR4" s="128"/>
      <c r="NBS4" s="128"/>
      <c r="NBT4" s="128"/>
      <c r="NBU4" s="128"/>
      <c r="NBV4" s="128"/>
      <c r="NBW4" s="128"/>
      <c r="NBX4" s="128"/>
      <c r="NBY4" s="128"/>
      <c r="NBZ4" s="128"/>
      <c r="NCA4" s="128"/>
      <c r="NCB4" s="128"/>
      <c r="NCC4" s="128"/>
      <c r="NCD4" s="128"/>
      <c r="NCE4" s="128"/>
      <c r="NCF4" s="128"/>
      <c r="NCG4" s="128"/>
      <c r="NCH4" s="128"/>
      <c r="NCI4" s="128"/>
      <c r="NCJ4" s="128"/>
      <c r="NCK4" s="128"/>
      <c r="NCL4" s="128"/>
      <c r="NCM4" s="128"/>
      <c r="NCN4" s="128"/>
      <c r="NCO4" s="128"/>
      <c r="NCP4" s="128"/>
      <c r="NCQ4" s="128"/>
      <c r="NCR4" s="128"/>
      <c r="NCS4" s="128"/>
      <c r="NCT4" s="128"/>
      <c r="NCU4" s="128"/>
      <c r="NCV4" s="128"/>
      <c r="NCW4" s="128"/>
      <c r="NCX4" s="128"/>
      <c r="NCY4" s="128"/>
      <c r="NCZ4" s="128"/>
      <c r="NDA4" s="128"/>
      <c r="NDB4" s="128"/>
      <c r="NDC4" s="128"/>
      <c r="NDD4" s="128"/>
      <c r="NDE4" s="128"/>
      <c r="NDF4" s="128"/>
      <c r="NDG4" s="128"/>
      <c r="NDH4" s="128"/>
      <c r="NDI4" s="128"/>
      <c r="NDJ4" s="128"/>
      <c r="NDK4" s="128"/>
      <c r="NDL4" s="128"/>
      <c r="NDM4" s="128"/>
      <c r="NDN4" s="128"/>
      <c r="NDO4" s="128"/>
      <c r="NDP4" s="128"/>
      <c r="NDQ4" s="128"/>
      <c r="NDR4" s="128"/>
      <c r="NDS4" s="128"/>
      <c r="NDT4" s="128"/>
      <c r="NDU4" s="128"/>
      <c r="NDV4" s="128"/>
      <c r="NDW4" s="128"/>
      <c r="NDX4" s="128"/>
      <c r="NDY4" s="128"/>
      <c r="NDZ4" s="128"/>
      <c r="NEA4" s="128"/>
      <c r="NEB4" s="128"/>
      <c r="NEC4" s="128"/>
      <c r="NED4" s="128"/>
      <c r="NEE4" s="128"/>
      <c r="NEF4" s="128"/>
      <c r="NEG4" s="128"/>
      <c r="NEH4" s="128"/>
      <c r="NEI4" s="128"/>
      <c r="NEJ4" s="128"/>
      <c r="NEK4" s="128"/>
      <c r="NEL4" s="128"/>
      <c r="NEM4" s="128"/>
      <c r="NEN4" s="128"/>
      <c r="NEO4" s="128"/>
      <c r="NEP4" s="128"/>
      <c r="NEQ4" s="128"/>
      <c r="NER4" s="128"/>
      <c r="NES4" s="128"/>
      <c r="NET4" s="128"/>
      <c r="NEU4" s="128"/>
      <c r="NEV4" s="128"/>
      <c r="NEW4" s="128"/>
      <c r="NEX4" s="128"/>
      <c r="NEY4" s="128"/>
      <c r="NEZ4" s="128"/>
      <c r="NFA4" s="128"/>
      <c r="NFB4" s="128"/>
      <c r="NFC4" s="128"/>
      <c r="NFD4" s="128"/>
      <c r="NFE4" s="128"/>
      <c r="NFF4" s="128"/>
      <c r="NFG4" s="128"/>
      <c r="NFH4" s="128"/>
      <c r="NFI4" s="128"/>
      <c r="NFJ4" s="128"/>
      <c r="NFK4" s="128"/>
      <c r="NFL4" s="128"/>
      <c r="NFM4" s="128"/>
      <c r="NFN4" s="128"/>
      <c r="NFO4" s="128"/>
      <c r="NFP4" s="128"/>
      <c r="NFQ4" s="128"/>
      <c r="NFR4" s="128"/>
      <c r="NFS4" s="128"/>
      <c r="NFT4" s="128"/>
      <c r="NFU4" s="128"/>
      <c r="NFV4" s="128"/>
      <c r="NFW4" s="128"/>
      <c r="NFX4" s="128"/>
      <c r="NFY4" s="128"/>
      <c r="NFZ4" s="128"/>
      <c r="NGA4" s="128"/>
      <c r="NGB4" s="128"/>
      <c r="NGC4" s="128"/>
      <c r="NGD4" s="128"/>
      <c r="NGE4" s="128"/>
      <c r="NGF4" s="128"/>
      <c r="NGG4" s="128"/>
      <c r="NGH4" s="128"/>
      <c r="NGI4" s="128"/>
      <c r="NGJ4" s="128"/>
      <c r="NGK4" s="128"/>
      <c r="NGL4" s="128"/>
      <c r="NGM4" s="128"/>
      <c r="NGN4" s="128"/>
      <c r="NGO4" s="128"/>
      <c r="NGP4" s="128"/>
      <c r="NGQ4" s="128"/>
      <c r="NGR4" s="128"/>
      <c r="NGS4" s="128"/>
      <c r="NGT4" s="128"/>
      <c r="NGU4" s="128"/>
      <c r="NGV4" s="128"/>
      <c r="NGW4" s="128"/>
      <c r="NGX4" s="128"/>
      <c r="NGY4" s="128"/>
      <c r="NGZ4" s="128"/>
      <c r="NHA4" s="128"/>
      <c r="NHB4" s="128"/>
      <c r="NHC4" s="128"/>
      <c r="NHD4" s="128"/>
      <c r="NHE4" s="128"/>
      <c r="NHF4" s="128"/>
      <c r="NHG4" s="128"/>
      <c r="NHH4" s="128"/>
      <c r="NHI4" s="128"/>
      <c r="NHJ4" s="128"/>
      <c r="NHK4" s="128"/>
      <c r="NHL4" s="128"/>
      <c r="NHM4" s="128"/>
      <c r="NHN4" s="128"/>
      <c r="NHO4" s="128"/>
      <c r="NHP4" s="128"/>
      <c r="NHQ4" s="128"/>
      <c r="NHR4" s="128"/>
      <c r="NHS4" s="128"/>
      <c r="NHT4" s="128"/>
      <c r="NHU4" s="128"/>
      <c r="NHV4" s="128"/>
      <c r="NHW4" s="128"/>
      <c r="NHX4" s="128"/>
      <c r="NHY4" s="128"/>
      <c r="NHZ4" s="128"/>
      <c r="NIA4" s="128"/>
      <c r="NIB4" s="128"/>
      <c r="NIC4" s="128"/>
      <c r="NID4" s="128"/>
      <c r="NIE4" s="128"/>
      <c r="NIF4" s="128"/>
      <c r="NIG4" s="128"/>
      <c r="NIH4" s="128"/>
      <c r="NII4" s="128"/>
      <c r="NIJ4" s="128"/>
      <c r="NIK4" s="128"/>
      <c r="NIL4" s="128"/>
      <c r="NIM4" s="128"/>
      <c r="NIN4" s="128"/>
      <c r="NIO4" s="128"/>
      <c r="NIP4" s="128"/>
      <c r="NIQ4" s="128"/>
      <c r="NIR4" s="128"/>
      <c r="NIS4" s="128"/>
      <c r="NIT4" s="128"/>
      <c r="NIU4" s="128"/>
      <c r="NIV4" s="128"/>
      <c r="NIW4" s="128"/>
      <c r="NIX4" s="128"/>
      <c r="NIY4" s="128"/>
      <c r="NIZ4" s="128"/>
      <c r="NJA4" s="128"/>
      <c r="NJB4" s="128"/>
      <c r="NJC4" s="128"/>
      <c r="NJD4" s="128"/>
      <c r="NJE4" s="128"/>
      <c r="NJF4" s="128"/>
      <c r="NJG4" s="128"/>
      <c r="NJH4" s="128"/>
      <c r="NJI4" s="128"/>
      <c r="NJJ4" s="128"/>
      <c r="NJK4" s="128"/>
      <c r="NJL4" s="128"/>
      <c r="NJM4" s="128"/>
      <c r="NJN4" s="128"/>
      <c r="NJO4" s="128"/>
      <c r="NJP4" s="128"/>
      <c r="NJQ4" s="128"/>
      <c r="NJR4" s="128"/>
      <c r="NJS4" s="128"/>
      <c r="NJT4" s="128"/>
      <c r="NJU4" s="128"/>
      <c r="NJV4" s="128"/>
      <c r="NJW4" s="128"/>
      <c r="NJX4" s="128"/>
      <c r="NJY4" s="128"/>
      <c r="NJZ4" s="128"/>
      <c r="NKA4" s="128"/>
      <c r="NKB4" s="128"/>
      <c r="NKC4" s="128"/>
      <c r="NKD4" s="128"/>
      <c r="NKE4" s="128"/>
      <c r="NKF4" s="128"/>
      <c r="NKG4" s="128"/>
      <c r="NKH4" s="128"/>
      <c r="NKI4" s="128"/>
      <c r="NKJ4" s="128"/>
      <c r="NKK4" s="128"/>
      <c r="NKL4" s="128"/>
      <c r="NKM4" s="128"/>
      <c r="NKN4" s="128"/>
      <c r="NKO4" s="128"/>
      <c r="NKP4" s="128"/>
      <c r="NKQ4" s="128"/>
      <c r="NKR4" s="128"/>
      <c r="NKS4" s="128"/>
      <c r="NKT4" s="128"/>
      <c r="NKU4" s="128"/>
      <c r="NKV4" s="128"/>
      <c r="NKW4" s="128"/>
      <c r="NKX4" s="128"/>
      <c r="NKY4" s="128"/>
      <c r="NKZ4" s="128"/>
      <c r="NLA4" s="128"/>
      <c r="NLB4" s="128"/>
      <c r="NLC4" s="128"/>
      <c r="NLD4" s="128"/>
      <c r="NLE4" s="128"/>
      <c r="NLF4" s="128"/>
      <c r="NLG4" s="128"/>
      <c r="NLH4" s="128"/>
      <c r="NLI4" s="128"/>
      <c r="NLJ4" s="128"/>
      <c r="NLK4" s="128"/>
      <c r="NLL4" s="128"/>
      <c r="NLM4" s="128"/>
      <c r="NLN4" s="128"/>
      <c r="NLO4" s="128"/>
      <c r="NLP4" s="128"/>
      <c r="NLQ4" s="128"/>
      <c r="NLR4" s="128"/>
      <c r="NLS4" s="128"/>
      <c r="NLT4" s="128"/>
      <c r="NLU4" s="128"/>
      <c r="NLV4" s="128"/>
      <c r="NLW4" s="128"/>
      <c r="NLX4" s="128"/>
      <c r="NLY4" s="128"/>
      <c r="NLZ4" s="128"/>
      <c r="NMA4" s="128"/>
      <c r="NMB4" s="128"/>
      <c r="NMC4" s="128"/>
      <c r="NMD4" s="128"/>
      <c r="NME4" s="128"/>
      <c r="NMF4" s="128"/>
      <c r="NMG4" s="128"/>
      <c r="NMH4" s="128"/>
      <c r="NMI4" s="128"/>
      <c r="NMJ4" s="128"/>
      <c r="NMK4" s="128"/>
      <c r="NML4" s="128"/>
      <c r="NMM4" s="128"/>
      <c r="NMN4" s="128"/>
      <c r="NMO4" s="128"/>
      <c r="NMP4" s="128"/>
      <c r="NMQ4" s="128"/>
      <c r="NMR4" s="128"/>
      <c r="NMS4" s="128"/>
      <c r="NMT4" s="128"/>
      <c r="NMU4" s="128"/>
      <c r="NMV4" s="128"/>
      <c r="NMW4" s="128"/>
      <c r="NMX4" s="128"/>
      <c r="NMY4" s="128"/>
      <c r="NMZ4" s="128"/>
      <c r="NNA4" s="128"/>
      <c r="NNB4" s="128"/>
      <c r="NNC4" s="128"/>
      <c r="NND4" s="128"/>
      <c r="NNE4" s="128"/>
      <c r="NNF4" s="128"/>
      <c r="NNG4" s="128"/>
      <c r="NNH4" s="128"/>
      <c r="NNI4" s="128"/>
      <c r="NNJ4" s="128"/>
      <c r="NNK4" s="128"/>
      <c r="NNL4" s="128"/>
      <c r="NNM4" s="128"/>
      <c r="NNN4" s="128"/>
      <c r="NNO4" s="128"/>
      <c r="NNP4" s="128"/>
      <c r="NNQ4" s="128"/>
      <c r="NNR4" s="128"/>
      <c r="NNS4" s="128"/>
      <c r="NNT4" s="128"/>
      <c r="NNU4" s="128"/>
      <c r="NNV4" s="128"/>
      <c r="NNW4" s="128"/>
      <c r="NNX4" s="128"/>
      <c r="NNY4" s="128"/>
      <c r="NNZ4" s="128"/>
      <c r="NOA4" s="128"/>
      <c r="NOB4" s="128"/>
      <c r="NOC4" s="128"/>
      <c r="NOD4" s="128"/>
      <c r="NOE4" s="128"/>
      <c r="NOF4" s="128"/>
      <c r="NOG4" s="128"/>
      <c r="NOH4" s="128"/>
      <c r="NOI4" s="128"/>
      <c r="NOJ4" s="128"/>
      <c r="NOK4" s="128"/>
      <c r="NOL4" s="128"/>
      <c r="NOM4" s="128"/>
      <c r="NON4" s="128"/>
      <c r="NOO4" s="128"/>
      <c r="NOP4" s="128"/>
      <c r="NOQ4" s="128"/>
      <c r="NOR4" s="128"/>
      <c r="NOS4" s="128"/>
      <c r="NOT4" s="128"/>
      <c r="NOU4" s="128"/>
      <c r="NOV4" s="128"/>
      <c r="NOW4" s="128"/>
      <c r="NOX4" s="128"/>
      <c r="NOY4" s="128"/>
      <c r="NOZ4" s="128"/>
      <c r="NPA4" s="128"/>
      <c r="NPB4" s="128"/>
      <c r="NPC4" s="128"/>
      <c r="NPD4" s="128"/>
      <c r="NPE4" s="128"/>
      <c r="NPF4" s="128"/>
      <c r="NPG4" s="128"/>
      <c r="NPH4" s="128"/>
      <c r="NPI4" s="128"/>
      <c r="NPJ4" s="128"/>
      <c r="NPK4" s="128"/>
      <c r="NPL4" s="128"/>
      <c r="NPM4" s="128"/>
      <c r="NPN4" s="128"/>
      <c r="NPO4" s="128"/>
      <c r="NPP4" s="128"/>
      <c r="NPQ4" s="128"/>
      <c r="NPR4" s="128"/>
      <c r="NPS4" s="128"/>
      <c r="NPT4" s="128"/>
      <c r="NPU4" s="128"/>
      <c r="NPV4" s="128"/>
      <c r="NPW4" s="128"/>
      <c r="NPX4" s="128"/>
      <c r="NPY4" s="128"/>
      <c r="NPZ4" s="128"/>
      <c r="NQA4" s="128"/>
      <c r="NQB4" s="128"/>
      <c r="NQC4" s="128"/>
      <c r="NQD4" s="128"/>
      <c r="NQE4" s="128"/>
      <c r="NQF4" s="128"/>
      <c r="NQG4" s="128"/>
      <c r="NQH4" s="128"/>
      <c r="NQI4" s="128"/>
      <c r="NQJ4" s="128"/>
      <c r="NQK4" s="128"/>
      <c r="NQL4" s="128"/>
      <c r="NQM4" s="128"/>
      <c r="NQN4" s="128"/>
      <c r="NQO4" s="128"/>
      <c r="NQP4" s="128"/>
      <c r="NQQ4" s="128"/>
      <c r="NQR4" s="128"/>
      <c r="NQS4" s="128"/>
      <c r="NQT4" s="128"/>
      <c r="NQU4" s="128"/>
      <c r="NQV4" s="128"/>
      <c r="NQW4" s="128"/>
      <c r="NQX4" s="128"/>
      <c r="NQY4" s="128"/>
      <c r="NQZ4" s="128"/>
      <c r="NRA4" s="128"/>
      <c r="NRB4" s="128"/>
      <c r="NRC4" s="128"/>
      <c r="NRD4" s="128"/>
      <c r="NRE4" s="128"/>
      <c r="NRF4" s="128"/>
      <c r="NRG4" s="128"/>
      <c r="NRH4" s="128"/>
      <c r="NRI4" s="128"/>
      <c r="NRJ4" s="128"/>
      <c r="NRK4" s="128"/>
      <c r="NRL4" s="128"/>
      <c r="NRM4" s="128"/>
      <c r="NRN4" s="128"/>
      <c r="NRO4" s="128"/>
      <c r="NRP4" s="128"/>
      <c r="NRQ4" s="128"/>
      <c r="NRR4" s="128"/>
      <c r="NRS4" s="128"/>
      <c r="NRT4" s="128"/>
      <c r="NRU4" s="128"/>
      <c r="NRV4" s="128"/>
      <c r="NRW4" s="128"/>
      <c r="NRX4" s="128"/>
      <c r="NRY4" s="128"/>
      <c r="NRZ4" s="128"/>
      <c r="NSA4" s="128"/>
      <c r="NSB4" s="128"/>
      <c r="NSC4" s="128"/>
      <c r="NSD4" s="128"/>
      <c r="NSE4" s="128"/>
      <c r="NSF4" s="128"/>
      <c r="NSG4" s="128"/>
      <c r="NSH4" s="128"/>
      <c r="NSI4" s="128"/>
      <c r="NSJ4" s="128"/>
      <c r="NSK4" s="128"/>
      <c r="NSL4" s="128"/>
      <c r="NSM4" s="128"/>
      <c r="NSN4" s="128"/>
      <c r="NSO4" s="128"/>
      <c r="NSP4" s="128"/>
      <c r="NSQ4" s="128"/>
      <c r="NSR4" s="128"/>
      <c r="NSS4" s="128"/>
      <c r="NST4" s="128"/>
      <c r="NSU4" s="128"/>
      <c r="NSV4" s="128"/>
      <c r="NSW4" s="128"/>
      <c r="NSX4" s="128"/>
      <c r="NSY4" s="128"/>
      <c r="NSZ4" s="128"/>
      <c r="NTA4" s="128"/>
      <c r="NTB4" s="128"/>
      <c r="NTC4" s="128"/>
      <c r="NTD4" s="128"/>
      <c r="NTE4" s="128"/>
      <c r="NTF4" s="128"/>
      <c r="NTG4" s="128"/>
      <c r="NTH4" s="128"/>
      <c r="NTI4" s="128"/>
      <c r="NTJ4" s="128"/>
      <c r="NTK4" s="128"/>
      <c r="NTL4" s="128"/>
      <c r="NTM4" s="128"/>
      <c r="NTN4" s="128"/>
      <c r="NTO4" s="128"/>
      <c r="NTP4" s="128"/>
      <c r="NTQ4" s="128"/>
      <c r="NTR4" s="128"/>
      <c r="NTS4" s="128"/>
      <c r="NTT4" s="128"/>
      <c r="NTU4" s="128"/>
      <c r="NTV4" s="128"/>
      <c r="NTW4" s="128"/>
      <c r="NTX4" s="128"/>
      <c r="NTY4" s="128"/>
      <c r="NTZ4" s="128"/>
      <c r="NUA4" s="128"/>
      <c r="NUB4" s="128"/>
      <c r="NUC4" s="128"/>
      <c r="NUD4" s="128"/>
      <c r="NUE4" s="128"/>
      <c r="NUF4" s="128"/>
      <c r="NUG4" s="128"/>
      <c r="NUH4" s="128"/>
      <c r="NUI4" s="128"/>
      <c r="NUJ4" s="128"/>
      <c r="NUK4" s="128"/>
      <c r="NUL4" s="128"/>
      <c r="NUM4" s="128"/>
      <c r="NUN4" s="128"/>
      <c r="NUO4" s="128"/>
      <c r="NUP4" s="128"/>
      <c r="NUQ4" s="128"/>
      <c r="NUR4" s="128"/>
      <c r="NUS4" s="128"/>
      <c r="NUT4" s="128"/>
      <c r="NUU4" s="128"/>
      <c r="NUV4" s="128"/>
      <c r="NUW4" s="128"/>
      <c r="NUX4" s="128"/>
      <c r="NUY4" s="128"/>
      <c r="NUZ4" s="128"/>
      <c r="NVA4" s="128"/>
      <c r="NVB4" s="128"/>
      <c r="NVC4" s="128"/>
      <c r="NVD4" s="128"/>
      <c r="NVE4" s="128"/>
      <c r="NVF4" s="128"/>
      <c r="NVG4" s="128"/>
      <c r="NVH4" s="128"/>
      <c r="NVI4" s="128"/>
      <c r="NVJ4" s="128"/>
      <c r="NVK4" s="128"/>
      <c r="NVL4" s="128"/>
      <c r="NVM4" s="128"/>
      <c r="NVN4" s="128"/>
      <c r="NVO4" s="128"/>
      <c r="NVP4" s="128"/>
      <c r="NVQ4" s="128"/>
      <c r="NVR4" s="128"/>
      <c r="NVS4" s="128"/>
      <c r="NVT4" s="128"/>
      <c r="NVU4" s="128"/>
      <c r="NVV4" s="128"/>
      <c r="NVW4" s="128"/>
      <c r="NVX4" s="128"/>
      <c r="NVY4" s="128"/>
      <c r="NVZ4" s="128"/>
      <c r="NWA4" s="128"/>
      <c r="NWB4" s="128"/>
      <c r="NWC4" s="128"/>
      <c r="NWD4" s="128"/>
      <c r="NWE4" s="128"/>
      <c r="NWF4" s="128"/>
      <c r="NWG4" s="128"/>
      <c r="NWH4" s="128"/>
      <c r="NWI4" s="128"/>
      <c r="NWJ4" s="128"/>
      <c r="NWK4" s="128"/>
      <c r="NWL4" s="128"/>
      <c r="NWM4" s="128"/>
      <c r="NWN4" s="128"/>
      <c r="NWO4" s="128"/>
      <c r="NWP4" s="128"/>
      <c r="NWQ4" s="128"/>
      <c r="NWR4" s="128"/>
      <c r="NWS4" s="128"/>
      <c r="NWT4" s="128"/>
      <c r="NWU4" s="128"/>
      <c r="NWV4" s="128"/>
      <c r="NWW4" s="128"/>
      <c r="NWX4" s="128"/>
      <c r="NWY4" s="128"/>
      <c r="NWZ4" s="128"/>
      <c r="NXA4" s="128"/>
      <c r="NXB4" s="128"/>
      <c r="NXC4" s="128"/>
      <c r="NXD4" s="128"/>
      <c r="NXE4" s="128"/>
      <c r="NXF4" s="128"/>
      <c r="NXG4" s="128"/>
      <c r="NXH4" s="128"/>
      <c r="NXI4" s="128"/>
      <c r="NXJ4" s="128"/>
      <c r="NXK4" s="128"/>
      <c r="NXL4" s="128"/>
      <c r="NXM4" s="128"/>
      <c r="NXN4" s="128"/>
      <c r="NXO4" s="128"/>
      <c r="NXP4" s="128"/>
      <c r="NXQ4" s="128"/>
      <c r="NXR4" s="128"/>
      <c r="NXS4" s="128"/>
      <c r="NXT4" s="128"/>
      <c r="NXU4" s="128"/>
      <c r="NXV4" s="128"/>
      <c r="NXW4" s="128"/>
      <c r="NXX4" s="128"/>
      <c r="NXY4" s="128"/>
      <c r="NXZ4" s="128"/>
      <c r="NYA4" s="128"/>
      <c r="NYB4" s="128"/>
      <c r="NYC4" s="128"/>
      <c r="NYD4" s="128"/>
      <c r="NYE4" s="128"/>
      <c r="NYF4" s="128"/>
      <c r="NYG4" s="128"/>
      <c r="NYH4" s="128"/>
      <c r="NYI4" s="128"/>
      <c r="NYJ4" s="128"/>
      <c r="NYK4" s="128"/>
      <c r="NYL4" s="128"/>
      <c r="NYM4" s="128"/>
      <c r="NYN4" s="128"/>
      <c r="NYO4" s="128"/>
      <c r="NYP4" s="128"/>
      <c r="NYQ4" s="128"/>
      <c r="NYR4" s="128"/>
      <c r="NYS4" s="128"/>
      <c r="NYT4" s="128"/>
      <c r="NYU4" s="128"/>
      <c r="NYV4" s="128"/>
      <c r="NYW4" s="128"/>
      <c r="NYX4" s="128"/>
      <c r="NYY4" s="128"/>
      <c r="NYZ4" s="128"/>
      <c r="NZA4" s="128"/>
      <c r="NZB4" s="128"/>
      <c r="NZC4" s="128"/>
      <c r="NZD4" s="128"/>
      <c r="NZE4" s="128"/>
      <c r="NZF4" s="128"/>
      <c r="NZG4" s="128"/>
      <c r="NZH4" s="128"/>
      <c r="NZI4" s="128"/>
      <c r="NZJ4" s="128"/>
      <c r="NZK4" s="128"/>
      <c r="NZL4" s="128"/>
      <c r="NZM4" s="128"/>
      <c r="NZN4" s="128"/>
      <c r="NZO4" s="128"/>
      <c r="NZP4" s="128"/>
      <c r="NZQ4" s="128"/>
      <c r="NZR4" s="128"/>
      <c r="NZS4" s="128"/>
      <c r="NZT4" s="128"/>
      <c r="NZU4" s="128"/>
      <c r="NZV4" s="128"/>
      <c r="NZW4" s="128"/>
      <c r="NZX4" s="128"/>
      <c r="NZY4" s="128"/>
      <c r="NZZ4" s="128"/>
      <c r="OAA4" s="128"/>
      <c r="OAB4" s="128"/>
      <c r="OAC4" s="128"/>
      <c r="OAD4" s="128"/>
      <c r="OAE4" s="128"/>
      <c r="OAF4" s="128"/>
      <c r="OAG4" s="128"/>
      <c r="OAH4" s="128"/>
      <c r="OAI4" s="128"/>
      <c r="OAJ4" s="128"/>
      <c r="OAK4" s="128"/>
      <c r="OAL4" s="128"/>
      <c r="OAM4" s="128"/>
      <c r="OAN4" s="128"/>
      <c r="OAO4" s="128"/>
      <c r="OAP4" s="128"/>
      <c r="OAQ4" s="128"/>
      <c r="OAR4" s="128"/>
      <c r="OAS4" s="128"/>
      <c r="OAT4" s="128"/>
      <c r="OAU4" s="128"/>
      <c r="OAV4" s="128"/>
      <c r="OAW4" s="128"/>
      <c r="OAX4" s="128"/>
      <c r="OAY4" s="128"/>
      <c r="OAZ4" s="128"/>
      <c r="OBA4" s="128"/>
      <c r="OBB4" s="128"/>
      <c r="OBC4" s="128"/>
      <c r="OBD4" s="128"/>
      <c r="OBE4" s="128"/>
      <c r="OBF4" s="128"/>
      <c r="OBG4" s="128"/>
      <c r="OBH4" s="128"/>
      <c r="OBI4" s="128"/>
      <c r="OBJ4" s="128"/>
      <c r="OBK4" s="128"/>
      <c r="OBL4" s="128"/>
      <c r="OBM4" s="128"/>
      <c r="OBN4" s="128"/>
      <c r="OBO4" s="128"/>
      <c r="OBP4" s="128"/>
      <c r="OBQ4" s="128"/>
      <c r="OBR4" s="128"/>
      <c r="OBS4" s="128"/>
      <c r="OBT4" s="128"/>
      <c r="OBU4" s="128"/>
      <c r="OBV4" s="128"/>
      <c r="OBW4" s="128"/>
      <c r="OBX4" s="128"/>
      <c r="OBY4" s="128"/>
      <c r="OBZ4" s="128"/>
      <c r="OCA4" s="128"/>
      <c r="OCB4" s="128"/>
      <c r="OCC4" s="128"/>
      <c r="OCD4" s="128"/>
      <c r="OCE4" s="128"/>
      <c r="OCF4" s="128"/>
      <c r="OCG4" s="128"/>
      <c r="OCH4" s="128"/>
      <c r="OCI4" s="128"/>
      <c r="OCJ4" s="128"/>
      <c r="OCK4" s="128"/>
      <c r="OCL4" s="128"/>
      <c r="OCM4" s="128"/>
      <c r="OCN4" s="128"/>
      <c r="OCO4" s="128"/>
      <c r="OCP4" s="128"/>
      <c r="OCQ4" s="128"/>
      <c r="OCR4" s="128"/>
      <c r="OCS4" s="128"/>
      <c r="OCT4" s="128"/>
      <c r="OCU4" s="128"/>
      <c r="OCV4" s="128"/>
      <c r="OCW4" s="128"/>
      <c r="OCX4" s="128"/>
      <c r="OCY4" s="128"/>
      <c r="OCZ4" s="128"/>
      <c r="ODA4" s="128"/>
      <c r="ODB4" s="128"/>
      <c r="ODC4" s="128"/>
      <c r="ODD4" s="128"/>
      <c r="ODE4" s="128"/>
      <c r="ODF4" s="128"/>
      <c r="ODG4" s="128"/>
      <c r="ODH4" s="128"/>
      <c r="ODI4" s="128"/>
      <c r="ODJ4" s="128"/>
      <c r="ODK4" s="128"/>
      <c r="ODL4" s="128"/>
      <c r="ODM4" s="128"/>
      <c r="ODN4" s="128"/>
      <c r="ODO4" s="128"/>
      <c r="ODP4" s="128"/>
      <c r="ODQ4" s="128"/>
      <c r="ODR4" s="128"/>
      <c r="ODS4" s="128"/>
      <c r="ODT4" s="128"/>
      <c r="ODU4" s="128"/>
      <c r="ODV4" s="128"/>
      <c r="ODW4" s="128"/>
      <c r="ODX4" s="128"/>
      <c r="ODY4" s="128"/>
      <c r="ODZ4" s="128"/>
      <c r="OEA4" s="128"/>
      <c r="OEB4" s="128"/>
      <c r="OEC4" s="128"/>
      <c r="OED4" s="128"/>
      <c r="OEE4" s="128"/>
      <c r="OEF4" s="128"/>
      <c r="OEG4" s="128"/>
      <c r="OEH4" s="128"/>
      <c r="OEI4" s="128"/>
      <c r="OEJ4" s="128"/>
      <c r="OEK4" s="128"/>
      <c r="OEL4" s="128"/>
      <c r="OEM4" s="128"/>
      <c r="OEN4" s="128"/>
      <c r="OEO4" s="128"/>
      <c r="OEP4" s="128"/>
      <c r="OEQ4" s="128"/>
      <c r="OER4" s="128"/>
      <c r="OES4" s="128"/>
      <c r="OET4" s="128"/>
      <c r="OEU4" s="128"/>
      <c r="OEV4" s="128"/>
      <c r="OEW4" s="128"/>
      <c r="OEX4" s="128"/>
      <c r="OEY4" s="128"/>
      <c r="OEZ4" s="128"/>
      <c r="OFA4" s="128"/>
      <c r="OFB4" s="128"/>
      <c r="OFC4" s="128"/>
      <c r="OFD4" s="128"/>
      <c r="OFE4" s="128"/>
      <c r="OFF4" s="128"/>
      <c r="OFG4" s="128"/>
      <c r="OFH4" s="128"/>
      <c r="OFI4" s="128"/>
      <c r="OFJ4" s="128"/>
      <c r="OFK4" s="128"/>
      <c r="OFL4" s="128"/>
      <c r="OFM4" s="128"/>
      <c r="OFN4" s="128"/>
      <c r="OFO4" s="128"/>
      <c r="OFP4" s="128"/>
      <c r="OFQ4" s="128"/>
      <c r="OFR4" s="128"/>
      <c r="OFS4" s="128"/>
      <c r="OFT4" s="128"/>
      <c r="OFU4" s="128"/>
      <c r="OFV4" s="128"/>
      <c r="OFW4" s="128"/>
      <c r="OFX4" s="128"/>
      <c r="OFY4" s="128"/>
      <c r="OFZ4" s="128"/>
      <c r="OGA4" s="128"/>
      <c r="OGB4" s="128"/>
      <c r="OGC4" s="128"/>
      <c r="OGD4" s="128"/>
      <c r="OGE4" s="128"/>
      <c r="OGF4" s="128"/>
      <c r="OGG4" s="128"/>
      <c r="OGH4" s="128"/>
      <c r="OGI4" s="128"/>
      <c r="OGJ4" s="128"/>
      <c r="OGK4" s="128"/>
      <c r="OGL4" s="128"/>
      <c r="OGM4" s="128"/>
      <c r="OGN4" s="128"/>
      <c r="OGO4" s="128"/>
      <c r="OGP4" s="128"/>
      <c r="OGQ4" s="128"/>
      <c r="OGR4" s="128"/>
      <c r="OGS4" s="128"/>
      <c r="OGT4" s="128"/>
      <c r="OGU4" s="128"/>
      <c r="OGV4" s="128"/>
      <c r="OGW4" s="128"/>
      <c r="OGX4" s="128"/>
      <c r="OGY4" s="128"/>
      <c r="OGZ4" s="128"/>
      <c r="OHA4" s="128"/>
      <c r="OHB4" s="128"/>
      <c r="OHC4" s="128"/>
      <c r="OHD4" s="128"/>
      <c r="OHE4" s="128"/>
      <c r="OHF4" s="128"/>
      <c r="OHG4" s="128"/>
      <c r="OHH4" s="128"/>
      <c r="OHI4" s="128"/>
      <c r="OHJ4" s="128"/>
      <c r="OHK4" s="128"/>
      <c r="OHL4" s="128"/>
      <c r="OHM4" s="128"/>
      <c r="OHN4" s="128"/>
      <c r="OHO4" s="128"/>
      <c r="OHP4" s="128"/>
      <c r="OHQ4" s="128"/>
      <c r="OHR4" s="128"/>
      <c r="OHS4" s="128"/>
      <c r="OHT4" s="128"/>
      <c r="OHU4" s="128"/>
      <c r="OHV4" s="128"/>
      <c r="OHW4" s="128"/>
      <c r="OHX4" s="128"/>
      <c r="OHY4" s="128"/>
      <c r="OHZ4" s="128"/>
      <c r="OIA4" s="128"/>
      <c r="OIB4" s="128"/>
      <c r="OIC4" s="128"/>
      <c r="OID4" s="128"/>
      <c r="OIE4" s="128"/>
      <c r="OIF4" s="128"/>
      <c r="OIG4" s="128"/>
      <c r="OIH4" s="128"/>
      <c r="OII4" s="128"/>
      <c r="OIJ4" s="128"/>
      <c r="OIK4" s="128"/>
      <c r="OIL4" s="128"/>
      <c r="OIM4" s="128"/>
      <c r="OIN4" s="128"/>
      <c r="OIO4" s="128"/>
      <c r="OIP4" s="128"/>
      <c r="OIQ4" s="128"/>
      <c r="OIR4" s="128"/>
      <c r="OIS4" s="128"/>
      <c r="OIT4" s="128"/>
      <c r="OIU4" s="128"/>
      <c r="OIV4" s="128"/>
      <c r="OIW4" s="128"/>
      <c r="OIX4" s="128"/>
      <c r="OIY4" s="128"/>
      <c r="OIZ4" s="128"/>
      <c r="OJA4" s="128"/>
      <c r="OJB4" s="128"/>
      <c r="OJC4" s="128"/>
      <c r="OJD4" s="128"/>
      <c r="OJE4" s="128"/>
      <c r="OJF4" s="128"/>
      <c r="OJG4" s="128"/>
      <c r="OJH4" s="128"/>
      <c r="OJI4" s="128"/>
      <c r="OJJ4" s="128"/>
      <c r="OJK4" s="128"/>
      <c r="OJL4" s="128"/>
      <c r="OJM4" s="128"/>
      <c r="OJN4" s="128"/>
      <c r="OJO4" s="128"/>
      <c r="OJP4" s="128"/>
      <c r="OJQ4" s="128"/>
      <c r="OJR4" s="128"/>
      <c r="OJS4" s="128"/>
      <c r="OJT4" s="128"/>
      <c r="OJU4" s="128"/>
      <c r="OJV4" s="128"/>
      <c r="OJW4" s="128"/>
      <c r="OJX4" s="128"/>
      <c r="OJY4" s="128"/>
      <c r="OJZ4" s="128"/>
      <c r="OKA4" s="128"/>
      <c r="OKB4" s="128"/>
      <c r="OKC4" s="128"/>
      <c r="OKD4" s="128"/>
      <c r="OKE4" s="128"/>
      <c r="OKF4" s="128"/>
      <c r="OKG4" s="128"/>
      <c r="OKH4" s="128"/>
      <c r="OKI4" s="128"/>
      <c r="OKJ4" s="128"/>
      <c r="OKK4" s="128"/>
      <c r="OKL4" s="128"/>
      <c r="OKM4" s="128"/>
      <c r="OKN4" s="128"/>
      <c r="OKO4" s="128"/>
      <c r="OKP4" s="128"/>
      <c r="OKQ4" s="128"/>
      <c r="OKR4" s="128"/>
      <c r="OKS4" s="128"/>
      <c r="OKT4" s="128"/>
      <c r="OKU4" s="128"/>
      <c r="OKV4" s="128"/>
      <c r="OKW4" s="128"/>
      <c r="OKX4" s="128"/>
      <c r="OKY4" s="128"/>
      <c r="OKZ4" s="128"/>
      <c r="OLA4" s="128"/>
      <c r="OLB4" s="128"/>
      <c r="OLC4" s="128"/>
      <c r="OLD4" s="128"/>
      <c r="OLE4" s="128"/>
      <c r="OLF4" s="128"/>
      <c r="OLG4" s="128"/>
      <c r="OLH4" s="128"/>
      <c r="OLI4" s="128"/>
      <c r="OLJ4" s="128"/>
      <c r="OLK4" s="128"/>
      <c r="OLL4" s="128"/>
      <c r="OLM4" s="128"/>
      <c r="OLN4" s="128"/>
      <c r="OLO4" s="128"/>
      <c r="OLP4" s="128"/>
      <c r="OLQ4" s="128"/>
      <c r="OLR4" s="128"/>
      <c r="OLS4" s="128"/>
      <c r="OLT4" s="128"/>
      <c r="OLU4" s="128"/>
      <c r="OLV4" s="128"/>
      <c r="OLW4" s="128"/>
      <c r="OLX4" s="128"/>
      <c r="OLY4" s="128"/>
      <c r="OLZ4" s="128"/>
      <c r="OMA4" s="128"/>
      <c r="OMB4" s="128"/>
      <c r="OMC4" s="128"/>
      <c r="OMD4" s="128"/>
      <c r="OME4" s="128"/>
      <c r="OMF4" s="128"/>
      <c r="OMG4" s="128"/>
      <c r="OMH4" s="128"/>
      <c r="OMI4" s="128"/>
      <c r="OMJ4" s="128"/>
      <c r="OMK4" s="128"/>
      <c r="OML4" s="128"/>
      <c r="OMM4" s="128"/>
      <c r="OMN4" s="128"/>
      <c r="OMO4" s="128"/>
      <c r="OMP4" s="128"/>
      <c r="OMQ4" s="128"/>
      <c r="OMR4" s="128"/>
      <c r="OMS4" s="128"/>
      <c r="OMT4" s="128"/>
      <c r="OMU4" s="128"/>
      <c r="OMV4" s="128"/>
      <c r="OMW4" s="128"/>
      <c r="OMX4" s="128"/>
      <c r="OMY4" s="128"/>
      <c r="OMZ4" s="128"/>
      <c r="ONA4" s="128"/>
      <c r="ONB4" s="128"/>
      <c r="ONC4" s="128"/>
      <c r="OND4" s="128"/>
      <c r="ONE4" s="128"/>
      <c r="ONF4" s="128"/>
      <c r="ONG4" s="128"/>
      <c r="ONH4" s="128"/>
      <c r="ONI4" s="128"/>
      <c r="ONJ4" s="128"/>
      <c r="ONK4" s="128"/>
      <c r="ONL4" s="128"/>
      <c r="ONM4" s="128"/>
      <c r="ONN4" s="128"/>
      <c r="ONO4" s="128"/>
      <c r="ONP4" s="128"/>
      <c r="ONQ4" s="128"/>
      <c r="ONR4" s="128"/>
      <c r="ONS4" s="128"/>
      <c r="ONT4" s="128"/>
      <c r="ONU4" s="128"/>
      <c r="ONV4" s="128"/>
      <c r="ONW4" s="128"/>
      <c r="ONX4" s="128"/>
      <c r="ONY4" s="128"/>
      <c r="ONZ4" s="128"/>
      <c r="OOA4" s="128"/>
      <c r="OOB4" s="128"/>
      <c r="OOC4" s="128"/>
      <c r="OOD4" s="128"/>
      <c r="OOE4" s="128"/>
      <c r="OOF4" s="128"/>
      <c r="OOG4" s="128"/>
      <c r="OOH4" s="128"/>
      <c r="OOI4" s="128"/>
      <c r="OOJ4" s="128"/>
      <c r="OOK4" s="128"/>
      <c r="OOL4" s="128"/>
      <c r="OOM4" s="128"/>
      <c r="OON4" s="128"/>
      <c r="OOO4" s="128"/>
      <c r="OOP4" s="128"/>
      <c r="OOQ4" s="128"/>
      <c r="OOR4" s="128"/>
      <c r="OOS4" s="128"/>
      <c r="OOT4" s="128"/>
      <c r="OOU4" s="128"/>
      <c r="OOV4" s="128"/>
      <c r="OOW4" s="128"/>
      <c r="OOX4" s="128"/>
      <c r="OOY4" s="128"/>
      <c r="OOZ4" s="128"/>
      <c r="OPA4" s="128"/>
      <c r="OPB4" s="128"/>
      <c r="OPC4" s="128"/>
      <c r="OPD4" s="128"/>
      <c r="OPE4" s="128"/>
      <c r="OPF4" s="128"/>
      <c r="OPG4" s="128"/>
      <c r="OPH4" s="128"/>
      <c r="OPI4" s="128"/>
      <c r="OPJ4" s="128"/>
      <c r="OPK4" s="128"/>
      <c r="OPL4" s="128"/>
      <c r="OPM4" s="128"/>
      <c r="OPN4" s="128"/>
      <c r="OPO4" s="128"/>
      <c r="OPP4" s="128"/>
      <c r="OPQ4" s="128"/>
      <c r="OPR4" s="128"/>
      <c r="OPS4" s="128"/>
      <c r="OPT4" s="128"/>
      <c r="OPU4" s="128"/>
      <c r="OPV4" s="128"/>
      <c r="OPW4" s="128"/>
      <c r="OPX4" s="128"/>
      <c r="OPY4" s="128"/>
      <c r="OPZ4" s="128"/>
      <c r="OQA4" s="128"/>
      <c r="OQB4" s="128"/>
      <c r="OQC4" s="128"/>
      <c r="OQD4" s="128"/>
      <c r="OQE4" s="128"/>
      <c r="OQF4" s="128"/>
      <c r="OQG4" s="128"/>
      <c r="OQH4" s="128"/>
      <c r="OQI4" s="128"/>
      <c r="OQJ4" s="128"/>
      <c r="OQK4" s="128"/>
      <c r="OQL4" s="128"/>
      <c r="OQM4" s="128"/>
      <c r="OQN4" s="128"/>
      <c r="OQO4" s="128"/>
      <c r="OQP4" s="128"/>
      <c r="OQQ4" s="128"/>
      <c r="OQR4" s="128"/>
      <c r="OQS4" s="128"/>
      <c r="OQT4" s="128"/>
      <c r="OQU4" s="128"/>
      <c r="OQV4" s="128"/>
      <c r="OQW4" s="128"/>
      <c r="OQX4" s="128"/>
      <c r="OQY4" s="128"/>
      <c r="OQZ4" s="128"/>
      <c r="ORA4" s="128"/>
      <c r="ORB4" s="128"/>
      <c r="ORC4" s="128"/>
      <c r="ORD4" s="128"/>
      <c r="ORE4" s="128"/>
      <c r="ORF4" s="128"/>
      <c r="ORG4" s="128"/>
      <c r="ORH4" s="128"/>
      <c r="ORI4" s="128"/>
      <c r="ORJ4" s="128"/>
      <c r="ORK4" s="128"/>
      <c r="ORL4" s="128"/>
      <c r="ORM4" s="128"/>
      <c r="ORN4" s="128"/>
      <c r="ORO4" s="128"/>
      <c r="ORP4" s="128"/>
      <c r="ORQ4" s="128"/>
      <c r="ORR4" s="128"/>
      <c r="ORS4" s="128"/>
      <c r="ORT4" s="128"/>
      <c r="ORU4" s="128"/>
      <c r="ORV4" s="128"/>
      <c r="ORW4" s="128"/>
      <c r="ORX4" s="128"/>
      <c r="ORY4" s="128"/>
      <c r="ORZ4" s="128"/>
      <c r="OSA4" s="128"/>
      <c r="OSB4" s="128"/>
      <c r="OSC4" s="128"/>
      <c r="OSD4" s="128"/>
      <c r="OSE4" s="128"/>
      <c r="OSF4" s="128"/>
      <c r="OSG4" s="128"/>
      <c r="OSH4" s="128"/>
      <c r="OSI4" s="128"/>
      <c r="OSJ4" s="128"/>
      <c r="OSK4" s="128"/>
      <c r="OSL4" s="128"/>
      <c r="OSM4" s="128"/>
      <c r="OSN4" s="128"/>
      <c r="OSO4" s="128"/>
      <c r="OSP4" s="128"/>
      <c r="OSQ4" s="128"/>
      <c r="OSR4" s="128"/>
      <c r="OSS4" s="128"/>
      <c r="OST4" s="128"/>
      <c r="OSU4" s="128"/>
      <c r="OSV4" s="128"/>
      <c r="OSW4" s="128"/>
      <c r="OSX4" s="128"/>
      <c r="OSY4" s="128"/>
      <c r="OSZ4" s="128"/>
      <c r="OTA4" s="128"/>
      <c r="OTB4" s="128"/>
      <c r="OTC4" s="128"/>
      <c r="OTD4" s="128"/>
      <c r="OTE4" s="128"/>
      <c r="OTF4" s="128"/>
      <c r="OTG4" s="128"/>
      <c r="OTH4" s="128"/>
      <c r="OTI4" s="128"/>
      <c r="OTJ4" s="128"/>
      <c r="OTK4" s="128"/>
      <c r="OTL4" s="128"/>
      <c r="OTM4" s="128"/>
      <c r="OTN4" s="128"/>
      <c r="OTO4" s="128"/>
      <c r="OTP4" s="128"/>
      <c r="OTQ4" s="128"/>
      <c r="OTR4" s="128"/>
      <c r="OTS4" s="128"/>
      <c r="OTT4" s="128"/>
      <c r="OTU4" s="128"/>
      <c r="OTV4" s="128"/>
      <c r="OTW4" s="128"/>
      <c r="OTX4" s="128"/>
      <c r="OTY4" s="128"/>
      <c r="OTZ4" s="128"/>
      <c r="OUA4" s="128"/>
      <c r="OUB4" s="128"/>
      <c r="OUC4" s="128"/>
      <c r="OUD4" s="128"/>
      <c r="OUE4" s="128"/>
      <c r="OUF4" s="128"/>
      <c r="OUG4" s="128"/>
      <c r="OUH4" s="128"/>
      <c r="OUI4" s="128"/>
      <c r="OUJ4" s="128"/>
      <c r="OUK4" s="128"/>
      <c r="OUL4" s="128"/>
      <c r="OUM4" s="128"/>
      <c r="OUN4" s="128"/>
      <c r="OUO4" s="128"/>
      <c r="OUP4" s="128"/>
      <c r="OUQ4" s="128"/>
      <c r="OUR4" s="128"/>
      <c r="OUS4" s="128"/>
      <c r="OUT4" s="128"/>
      <c r="OUU4" s="128"/>
      <c r="OUV4" s="128"/>
      <c r="OUW4" s="128"/>
      <c r="OUX4" s="128"/>
      <c r="OUY4" s="128"/>
      <c r="OUZ4" s="128"/>
      <c r="OVA4" s="128"/>
      <c r="OVB4" s="128"/>
      <c r="OVC4" s="128"/>
      <c r="OVD4" s="128"/>
      <c r="OVE4" s="128"/>
      <c r="OVF4" s="128"/>
      <c r="OVG4" s="128"/>
      <c r="OVH4" s="128"/>
      <c r="OVI4" s="128"/>
      <c r="OVJ4" s="128"/>
      <c r="OVK4" s="128"/>
      <c r="OVL4" s="128"/>
      <c r="OVM4" s="128"/>
      <c r="OVN4" s="128"/>
      <c r="OVO4" s="128"/>
      <c r="OVP4" s="128"/>
      <c r="OVQ4" s="128"/>
      <c r="OVR4" s="128"/>
      <c r="OVS4" s="128"/>
      <c r="OVT4" s="128"/>
      <c r="OVU4" s="128"/>
      <c r="OVV4" s="128"/>
      <c r="OVW4" s="128"/>
      <c r="OVX4" s="128"/>
      <c r="OVY4" s="128"/>
      <c r="OVZ4" s="128"/>
      <c r="OWA4" s="128"/>
      <c r="OWB4" s="128"/>
      <c r="OWC4" s="128"/>
      <c r="OWD4" s="128"/>
      <c r="OWE4" s="128"/>
      <c r="OWF4" s="128"/>
      <c r="OWG4" s="128"/>
      <c r="OWH4" s="128"/>
      <c r="OWI4" s="128"/>
      <c r="OWJ4" s="128"/>
      <c r="OWK4" s="128"/>
      <c r="OWL4" s="128"/>
      <c r="OWM4" s="128"/>
      <c r="OWN4" s="128"/>
      <c r="OWO4" s="128"/>
      <c r="OWP4" s="128"/>
      <c r="OWQ4" s="128"/>
      <c r="OWR4" s="128"/>
      <c r="OWS4" s="128"/>
      <c r="OWT4" s="128"/>
      <c r="OWU4" s="128"/>
      <c r="OWV4" s="128"/>
      <c r="OWW4" s="128"/>
      <c r="OWX4" s="128"/>
      <c r="OWY4" s="128"/>
      <c r="OWZ4" s="128"/>
      <c r="OXA4" s="128"/>
      <c r="OXB4" s="128"/>
      <c r="OXC4" s="128"/>
      <c r="OXD4" s="128"/>
      <c r="OXE4" s="128"/>
      <c r="OXF4" s="128"/>
      <c r="OXG4" s="128"/>
      <c r="OXH4" s="128"/>
      <c r="OXI4" s="128"/>
      <c r="OXJ4" s="128"/>
      <c r="OXK4" s="128"/>
      <c r="OXL4" s="128"/>
      <c r="OXM4" s="128"/>
      <c r="OXN4" s="128"/>
      <c r="OXO4" s="128"/>
      <c r="OXP4" s="128"/>
      <c r="OXQ4" s="128"/>
      <c r="OXR4" s="128"/>
      <c r="OXS4" s="128"/>
      <c r="OXT4" s="128"/>
      <c r="OXU4" s="128"/>
      <c r="OXV4" s="128"/>
      <c r="OXW4" s="128"/>
      <c r="OXX4" s="128"/>
      <c r="OXY4" s="128"/>
      <c r="OXZ4" s="128"/>
      <c r="OYA4" s="128"/>
      <c r="OYB4" s="128"/>
      <c r="OYC4" s="128"/>
      <c r="OYD4" s="128"/>
      <c r="OYE4" s="128"/>
      <c r="OYF4" s="128"/>
      <c r="OYG4" s="128"/>
      <c r="OYH4" s="128"/>
      <c r="OYI4" s="128"/>
      <c r="OYJ4" s="128"/>
      <c r="OYK4" s="128"/>
      <c r="OYL4" s="128"/>
      <c r="OYM4" s="128"/>
      <c r="OYN4" s="128"/>
      <c r="OYO4" s="128"/>
      <c r="OYP4" s="128"/>
      <c r="OYQ4" s="128"/>
      <c r="OYR4" s="128"/>
      <c r="OYS4" s="128"/>
      <c r="OYT4" s="128"/>
      <c r="OYU4" s="128"/>
      <c r="OYV4" s="128"/>
      <c r="OYW4" s="128"/>
      <c r="OYX4" s="128"/>
      <c r="OYY4" s="128"/>
      <c r="OYZ4" s="128"/>
      <c r="OZA4" s="128"/>
      <c r="OZB4" s="128"/>
      <c r="OZC4" s="128"/>
      <c r="OZD4" s="128"/>
      <c r="OZE4" s="128"/>
      <c r="OZF4" s="128"/>
      <c r="OZG4" s="128"/>
      <c r="OZH4" s="128"/>
      <c r="OZI4" s="128"/>
      <c r="OZJ4" s="128"/>
      <c r="OZK4" s="128"/>
      <c r="OZL4" s="128"/>
      <c r="OZM4" s="128"/>
      <c r="OZN4" s="128"/>
      <c r="OZO4" s="128"/>
      <c r="OZP4" s="128"/>
      <c r="OZQ4" s="128"/>
      <c r="OZR4" s="128"/>
      <c r="OZS4" s="128"/>
      <c r="OZT4" s="128"/>
      <c r="OZU4" s="128"/>
      <c r="OZV4" s="128"/>
      <c r="OZW4" s="128"/>
      <c r="OZX4" s="128"/>
      <c r="OZY4" s="128"/>
      <c r="OZZ4" s="128"/>
      <c r="PAA4" s="128"/>
      <c r="PAB4" s="128"/>
      <c r="PAC4" s="128"/>
      <c r="PAD4" s="128"/>
      <c r="PAE4" s="128"/>
      <c r="PAF4" s="128"/>
      <c r="PAG4" s="128"/>
      <c r="PAH4" s="128"/>
      <c r="PAI4" s="128"/>
      <c r="PAJ4" s="128"/>
      <c r="PAK4" s="128"/>
      <c r="PAL4" s="128"/>
      <c r="PAM4" s="128"/>
      <c r="PAN4" s="128"/>
      <c r="PAO4" s="128"/>
      <c r="PAP4" s="128"/>
      <c r="PAQ4" s="128"/>
      <c r="PAR4" s="128"/>
      <c r="PAS4" s="128"/>
      <c r="PAT4" s="128"/>
      <c r="PAU4" s="128"/>
      <c r="PAV4" s="128"/>
      <c r="PAW4" s="128"/>
      <c r="PAX4" s="128"/>
      <c r="PAY4" s="128"/>
      <c r="PAZ4" s="128"/>
      <c r="PBA4" s="128"/>
      <c r="PBB4" s="128"/>
      <c r="PBC4" s="128"/>
      <c r="PBD4" s="128"/>
      <c r="PBE4" s="128"/>
      <c r="PBF4" s="128"/>
      <c r="PBG4" s="128"/>
      <c r="PBH4" s="128"/>
      <c r="PBI4" s="128"/>
      <c r="PBJ4" s="128"/>
      <c r="PBK4" s="128"/>
      <c r="PBL4" s="128"/>
      <c r="PBM4" s="128"/>
      <c r="PBN4" s="128"/>
      <c r="PBO4" s="128"/>
      <c r="PBP4" s="128"/>
      <c r="PBQ4" s="128"/>
      <c r="PBR4" s="128"/>
      <c r="PBS4" s="128"/>
      <c r="PBT4" s="128"/>
      <c r="PBU4" s="128"/>
      <c r="PBV4" s="128"/>
      <c r="PBW4" s="128"/>
      <c r="PBX4" s="128"/>
      <c r="PBY4" s="128"/>
      <c r="PBZ4" s="128"/>
      <c r="PCA4" s="128"/>
      <c r="PCB4" s="128"/>
      <c r="PCC4" s="128"/>
      <c r="PCD4" s="128"/>
      <c r="PCE4" s="128"/>
      <c r="PCF4" s="128"/>
      <c r="PCG4" s="128"/>
      <c r="PCH4" s="128"/>
      <c r="PCI4" s="128"/>
      <c r="PCJ4" s="128"/>
      <c r="PCK4" s="128"/>
      <c r="PCL4" s="128"/>
      <c r="PCM4" s="128"/>
      <c r="PCN4" s="128"/>
      <c r="PCO4" s="128"/>
      <c r="PCP4" s="128"/>
      <c r="PCQ4" s="128"/>
      <c r="PCR4" s="128"/>
      <c r="PCS4" s="128"/>
      <c r="PCT4" s="128"/>
      <c r="PCU4" s="128"/>
      <c r="PCV4" s="128"/>
      <c r="PCW4" s="128"/>
      <c r="PCX4" s="128"/>
      <c r="PCY4" s="128"/>
      <c r="PCZ4" s="128"/>
      <c r="PDA4" s="128"/>
      <c r="PDB4" s="128"/>
      <c r="PDC4" s="128"/>
      <c r="PDD4" s="128"/>
      <c r="PDE4" s="128"/>
      <c r="PDF4" s="128"/>
      <c r="PDG4" s="128"/>
      <c r="PDH4" s="128"/>
      <c r="PDI4" s="128"/>
      <c r="PDJ4" s="128"/>
      <c r="PDK4" s="128"/>
      <c r="PDL4" s="128"/>
      <c r="PDM4" s="128"/>
      <c r="PDN4" s="128"/>
      <c r="PDO4" s="128"/>
      <c r="PDP4" s="128"/>
      <c r="PDQ4" s="128"/>
      <c r="PDR4" s="128"/>
      <c r="PDS4" s="128"/>
      <c r="PDT4" s="128"/>
      <c r="PDU4" s="128"/>
      <c r="PDV4" s="128"/>
      <c r="PDW4" s="128"/>
      <c r="PDX4" s="128"/>
      <c r="PDY4" s="128"/>
      <c r="PDZ4" s="128"/>
      <c r="PEA4" s="128"/>
      <c r="PEB4" s="128"/>
      <c r="PEC4" s="128"/>
      <c r="PED4" s="128"/>
      <c r="PEE4" s="128"/>
      <c r="PEF4" s="128"/>
      <c r="PEG4" s="128"/>
      <c r="PEH4" s="128"/>
      <c r="PEI4" s="128"/>
      <c r="PEJ4" s="128"/>
      <c r="PEK4" s="128"/>
      <c r="PEL4" s="128"/>
      <c r="PEM4" s="128"/>
      <c r="PEN4" s="128"/>
      <c r="PEO4" s="128"/>
      <c r="PEP4" s="128"/>
      <c r="PEQ4" s="128"/>
      <c r="PER4" s="128"/>
      <c r="PES4" s="128"/>
      <c r="PET4" s="128"/>
      <c r="PEU4" s="128"/>
      <c r="PEV4" s="128"/>
      <c r="PEW4" s="128"/>
      <c r="PEX4" s="128"/>
      <c r="PEY4" s="128"/>
      <c r="PEZ4" s="128"/>
      <c r="PFA4" s="128"/>
      <c r="PFB4" s="128"/>
      <c r="PFC4" s="128"/>
      <c r="PFD4" s="128"/>
      <c r="PFE4" s="128"/>
      <c r="PFF4" s="128"/>
      <c r="PFG4" s="128"/>
      <c r="PFH4" s="128"/>
      <c r="PFI4" s="128"/>
      <c r="PFJ4" s="128"/>
      <c r="PFK4" s="128"/>
      <c r="PFL4" s="128"/>
      <c r="PFM4" s="128"/>
      <c r="PFN4" s="128"/>
      <c r="PFO4" s="128"/>
      <c r="PFP4" s="128"/>
      <c r="PFQ4" s="128"/>
      <c r="PFR4" s="128"/>
      <c r="PFS4" s="128"/>
      <c r="PFT4" s="128"/>
      <c r="PFU4" s="128"/>
      <c r="PFV4" s="128"/>
      <c r="PFW4" s="128"/>
      <c r="PFX4" s="128"/>
      <c r="PFY4" s="128"/>
      <c r="PFZ4" s="128"/>
      <c r="PGA4" s="128"/>
      <c r="PGB4" s="128"/>
      <c r="PGC4" s="128"/>
      <c r="PGD4" s="128"/>
      <c r="PGE4" s="128"/>
      <c r="PGF4" s="128"/>
      <c r="PGG4" s="128"/>
      <c r="PGH4" s="128"/>
      <c r="PGI4" s="128"/>
      <c r="PGJ4" s="128"/>
      <c r="PGK4" s="128"/>
      <c r="PGL4" s="128"/>
      <c r="PGM4" s="128"/>
      <c r="PGN4" s="128"/>
      <c r="PGO4" s="128"/>
      <c r="PGP4" s="128"/>
      <c r="PGQ4" s="128"/>
      <c r="PGR4" s="128"/>
      <c r="PGS4" s="128"/>
      <c r="PGT4" s="128"/>
      <c r="PGU4" s="128"/>
      <c r="PGV4" s="128"/>
      <c r="PGW4" s="128"/>
      <c r="PGX4" s="128"/>
      <c r="PGY4" s="128"/>
      <c r="PGZ4" s="128"/>
      <c r="PHA4" s="128"/>
      <c r="PHB4" s="128"/>
      <c r="PHC4" s="128"/>
      <c r="PHD4" s="128"/>
      <c r="PHE4" s="128"/>
      <c r="PHF4" s="128"/>
      <c r="PHG4" s="128"/>
      <c r="PHH4" s="128"/>
      <c r="PHI4" s="128"/>
      <c r="PHJ4" s="128"/>
      <c r="PHK4" s="128"/>
      <c r="PHL4" s="128"/>
      <c r="PHM4" s="128"/>
      <c r="PHN4" s="128"/>
      <c r="PHO4" s="128"/>
      <c r="PHP4" s="128"/>
      <c r="PHQ4" s="128"/>
      <c r="PHR4" s="128"/>
      <c r="PHS4" s="128"/>
      <c r="PHT4" s="128"/>
      <c r="PHU4" s="128"/>
      <c r="PHV4" s="128"/>
      <c r="PHW4" s="128"/>
      <c r="PHX4" s="128"/>
      <c r="PHY4" s="128"/>
      <c r="PHZ4" s="128"/>
      <c r="PIA4" s="128"/>
      <c r="PIB4" s="128"/>
      <c r="PIC4" s="128"/>
      <c r="PID4" s="128"/>
      <c r="PIE4" s="128"/>
      <c r="PIF4" s="128"/>
      <c r="PIG4" s="128"/>
      <c r="PIH4" s="128"/>
      <c r="PII4" s="128"/>
      <c r="PIJ4" s="128"/>
      <c r="PIK4" s="128"/>
      <c r="PIL4" s="128"/>
      <c r="PIM4" s="128"/>
      <c r="PIN4" s="128"/>
      <c r="PIO4" s="128"/>
      <c r="PIP4" s="128"/>
      <c r="PIQ4" s="128"/>
      <c r="PIR4" s="128"/>
      <c r="PIS4" s="128"/>
      <c r="PIT4" s="128"/>
      <c r="PIU4" s="128"/>
      <c r="PIV4" s="128"/>
      <c r="PIW4" s="128"/>
      <c r="PIX4" s="128"/>
      <c r="PIY4" s="128"/>
      <c r="PIZ4" s="128"/>
      <c r="PJA4" s="128"/>
      <c r="PJB4" s="128"/>
      <c r="PJC4" s="128"/>
      <c r="PJD4" s="128"/>
      <c r="PJE4" s="128"/>
      <c r="PJF4" s="128"/>
      <c r="PJG4" s="128"/>
      <c r="PJH4" s="128"/>
      <c r="PJI4" s="128"/>
      <c r="PJJ4" s="128"/>
      <c r="PJK4" s="128"/>
      <c r="PJL4" s="128"/>
      <c r="PJM4" s="128"/>
      <c r="PJN4" s="128"/>
      <c r="PJO4" s="128"/>
      <c r="PJP4" s="128"/>
      <c r="PJQ4" s="128"/>
      <c r="PJR4" s="128"/>
      <c r="PJS4" s="128"/>
      <c r="PJT4" s="128"/>
      <c r="PJU4" s="128"/>
      <c r="PJV4" s="128"/>
      <c r="PJW4" s="128"/>
      <c r="PJX4" s="128"/>
      <c r="PJY4" s="128"/>
      <c r="PJZ4" s="128"/>
      <c r="PKA4" s="128"/>
      <c r="PKB4" s="128"/>
      <c r="PKC4" s="128"/>
      <c r="PKD4" s="128"/>
      <c r="PKE4" s="128"/>
      <c r="PKF4" s="128"/>
      <c r="PKG4" s="128"/>
      <c r="PKH4" s="128"/>
      <c r="PKI4" s="128"/>
      <c r="PKJ4" s="128"/>
      <c r="PKK4" s="128"/>
      <c r="PKL4" s="128"/>
      <c r="PKM4" s="128"/>
      <c r="PKN4" s="128"/>
      <c r="PKO4" s="128"/>
      <c r="PKP4" s="128"/>
      <c r="PKQ4" s="128"/>
      <c r="PKR4" s="128"/>
      <c r="PKS4" s="128"/>
      <c r="PKT4" s="128"/>
      <c r="PKU4" s="128"/>
      <c r="PKV4" s="128"/>
      <c r="PKW4" s="128"/>
      <c r="PKX4" s="128"/>
      <c r="PKY4" s="128"/>
      <c r="PKZ4" s="128"/>
      <c r="PLA4" s="128"/>
      <c r="PLB4" s="128"/>
      <c r="PLC4" s="128"/>
      <c r="PLD4" s="128"/>
      <c r="PLE4" s="128"/>
      <c r="PLF4" s="128"/>
      <c r="PLG4" s="128"/>
      <c r="PLH4" s="128"/>
      <c r="PLI4" s="128"/>
      <c r="PLJ4" s="128"/>
      <c r="PLK4" s="128"/>
      <c r="PLL4" s="128"/>
      <c r="PLM4" s="128"/>
      <c r="PLN4" s="128"/>
      <c r="PLO4" s="128"/>
      <c r="PLP4" s="128"/>
      <c r="PLQ4" s="128"/>
      <c r="PLR4" s="128"/>
      <c r="PLS4" s="128"/>
      <c r="PLT4" s="128"/>
      <c r="PLU4" s="128"/>
      <c r="PLV4" s="128"/>
      <c r="PLW4" s="128"/>
      <c r="PLX4" s="128"/>
      <c r="PLY4" s="128"/>
      <c r="PLZ4" s="128"/>
      <c r="PMA4" s="128"/>
      <c r="PMB4" s="128"/>
      <c r="PMC4" s="128"/>
      <c r="PMD4" s="128"/>
      <c r="PME4" s="128"/>
      <c r="PMF4" s="128"/>
      <c r="PMG4" s="128"/>
      <c r="PMH4" s="128"/>
      <c r="PMI4" s="128"/>
      <c r="PMJ4" s="128"/>
      <c r="PMK4" s="128"/>
      <c r="PML4" s="128"/>
      <c r="PMM4" s="128"/>
      <c r="PMN4" s="128"/>
      <c r="PMO4" s="128"/>
      <c r="PMP4" s="128"/>
      <c r="PMQ4" s="128"/>
      <c r="PMR4" s="128"/>
      <c r="PMS4" s="128"/>
      <c r="PMT4" s="128"/>
      <c r="PMU4" s="128"/>
      <c r="PMV4" s="128"/>
      <c r="PMW4" s="128"/>
      <c r="PMX4" s="128"/>
      <c r="PMY4" s="128"/>
      <c r="PMZ4" s="128"/>
      <c r="PNA4" s="128"/>
      <c r="PNB4" s="128"/>
      <c r="PNC4" s="128"/>
      <c r="PND4" s="128"/>
      <c r="PNE4" s="128"/>
      <c r="PNF4" s="128"/>
      <c r="PNG4" s="128"/>
      <c r="PNH4" s="128"/>
      <c r="PNI4" s="128"/>
      <c r="PNJ4" s="128"/>
      <c r="PNK4" s="128"/>
      <c r="PNL4" s="128"/>
      <c r="PNM4" s="128"/>
      <c r="PNN4" s="128"/>
      <c r="PNO4" s="128"/>
      <c r="PNP4" s="128"/>
      <c r="PNQ4" s="128"/>
      <c r="PNR4" s="128"/>
      <c r="PNS4" s="128"/>
      <c r="PNT4" s="128"/>
      <c r="PNU4" s="128"/>
      <c r="PNV4" s="128"/>
      <c r="PNW4" s="128"/>
      <c r="PNX4" s="128"/>
      <c r="PNY4" s="128"/>
      <c r="PNZ4" s="128"/>
      <c r="POA4" s="128"/>
      <c r="POB4" s="128"/>
      <c r="POC4" s="128"/>
      <c r="POD4" s="128"/>
      <c r="POE4" s="128"/>
      <c r="POF4" s="128"/>
      <c r="POG4" s="128"/>
      <c r="POH4" s="128"/>
      <c r="POI4" s="128"/>
      <c r="POJ4" s="128"/>
      <c r="POK4" s="128"/>
      <c r="POL4" s="128"/>
      <c r="POM4" s="128"/>
      <c r="PON4" s="128"/>
      <c r="POO4" s="128"/>
      <c r="POP4" s="128"/>
      <c r="POQ4" s="128"/>
      <c r="POR4" s="128"/>
      <c r="POS4" s="128"/>
      <c r="POT4" s="128"/>
      <c r="POU4" s="128"/>
      <c r="POV4" s="128"/>
      <c r="POW4" s="128"/>
      <c r="POX4" s="128"/>
      <c r="POY4" s="128"/>
      <c r="POZ4" s="128"/>
      <c r="PPA4" s="128"/>
      <c r="PPB4" s="128"/>
      <c r="PPC4" s="128"/>
      <c r="PPD4" s="128"/>
      <c r="PPE4" s="128"/>
      <c r="PPF4" s="128"/>
      <c r="PPG4" s="128"/>
      <c r="PPH4" s="128"/>
      <c r="PPI4" s="128"/>
      <c r="PPJ4" s="128"/>
      <c r="PPK4" s="128"/>
      <c r="PPL4" s="128"/>
      <c r="PPM4" s="128"/>
      <c r="PPN4" s="128"/>
      <c r="PPO4" s="128"/>
      <c r="PPP4" s="128"/>
      <c r="PPQ4" s="128"/>
      <c r="PPR4" s="128"/>
      <c r="PPS4" s="128"/>
      <c r="PPT4" s="128"/>
      <c r="PPU4" s="128"/>
      <c r="PPV4" s="128"/>
      <c r="PPW4" s="128"/>
      <c r="PPX4" s="128"/>
      <c r="PPY4" s="128"/>
      <c r="PPZ4" s="128"/>
      <c r="PQA4" s="128"/>
      <c r="PQB4" s="128"/>
      <c r="PQC4" s="128"/>
      <c r="PQD4" s="128"/>
      <c r="PQE4" s="128"/>
      <c r="PQF4" s="128"/>
      <c r="PQG4" s="128"/>
      <c r="PQH4" s="128"/>
      <c r="PQI4" s="128"/>
      <c r="PQJ4" s="128"/>
      <c r="PQK4" s="128"/>
      <c r="PQL4" s="128"/>
      <c r="PQM4" s="128"/>
      <c r="PQN4" s="128"/>
      <c r="PQO4" s="128"/>
      <c r="PQP4" s="128"/>
      <c r="PQQ4" s="128"/>
      <c r="PQR4" s="128"/>
      <c r="PQS4" s="128"/>
      <c r="PQT4" s="128"/>
      <c r="PQU4" s="128"/>
      <c r="PQV4" s="128"/>
      <c r="PQW4" s="128"/>
      <c r="PQX4" s="128"/>
      <c r="PQY4" s="128"/>
      <c r="PQZ4" s="128"/>
      <c r="PRA4" s="128"/>
      <c r="PRB4" s="128"/>
      <c r="PRC4" s="128"/>
      <c r="PRD4" s="128"/>
      <c r="PRE4" s="128"/>
      <c r="PRF4" s="128"/>
      <c r="PRG4" s="128"/>
      <c r="PRH4" s="128"/>
      <c r="PRI4" s="128"/>
      <c r="PRJ4" s="128"/>
      <c r="PRK4" s="128"/>
      <c r="PRL4" s="128"/>
      <c r="PRM4" s="128"/>
      <c r="PRN4" s="128"/>
      <c r="PRO4" s="128"/>
      <c r="PRP4" s="128"/>
      <c r="PRQ4" s="128"/>
      <c r="PRR4" s="128"/>
      <c r="PRS4" s="128"/>
      <c r="PRT4" s="128"/>
      <c r="PRU4" s="128"/>
      <c r="PRV4" s="128"/>
      <c r="PRW4" s="128"/>
      <c r="PRX4" s="128"/>
      <c r="PRY4" s="128"/>
      <c r="PRZ4" s="128"/>
      <c r="PSA4" s="128"/>
      <c r="PSB4" s="128"/>
      <c r="PSC4" s="128"/>
      <c r="PSD4" s="128"/>
      <c r="PSE4" s="128"/>
      <c r="PSF4" s="128"/>
      <c r="PSG4" s="128"/>
      <c r="PSH4" s="128"/>
      <c r="PSI4" s="128"/>
      <c r="PSJ4" s="128"/>
      <c r="PSK4" s="128"/>
      <c r="PSL4" s="128"/>
      <c r="PSM4" s="128"/>
      <c r="PSN4" s="128"/>
      <c r="PSO4" s="128"/>
      <c r="PSP4" s="128"/>
      <c r="PSQ4" s="128"/>
      <c r="PSR4" s="128"/>
      <c r="PSS4" s="128"/>
      <c r="PST4" s="128"/>
      <c r="PSU4" s="128"/>
      <c r="PSV4" s="128"/>
      <c r="PSW4" s="128"/>
      <c r="PSX4" s="128"/>
      <c r="PSY4" s="128"/>
      <c r="PSZ4" s="128"/>
      <c r="PTA4" s="128"/>
      <c r="PTB4" s="128"/>
      <c r="PTC4" s="128"/>
      <c r="PTD4" s="128"/>
      <c r="PTE4" s="128"/>
      <c r="PTF4" s="128"/>
      <c r="PTG4" s="128"/>
      <c r="PTH4" s="128"/>
      <c r="PTI4" s="128"/>
      <c r="PTJ4" s="128"/>
      <c r="PTK4" s="128"/>
      <c r="PTL4" s="128"/>
      <c r="PTM4" s="128"/>
      <c r="PTN4" s="128"/>
      <c r="PTO4" s="128"/>
      <c r="PTP4" s="128"/>
      <c r="PTQ4" s="128"/>
      <c r="PTR4" s="128"/>
      <c r="PTS4" s="128"/>
      <c r="PTT4" s="128"/>
      <c r="PTU4" s="128"/>
      <c r="PTV4" s="128"/>
      <c r="PTW4" s="128"/>
      <c r="PTX4" s="128"/>
      <c r="PTY4" s="128"/>
      <c r="PTZ4" s="128"/>
      <c r="PUA4" s="128"/>
      <c r="PUB4" s="128"/>
      <c r="PUC4" s="128"/>
      <c r="PUD4" s="128"/>
      <c r="PUE4" s="128"/>
      <c r="PUF4" s="128"/>
      <c r="PUG4" s="128"/>
      <c r="PUH4" s="128"/>
      <c r="PUI4" s="128"/>
      <c r="PUJ4" s="128"/>
      <c r="PUK4" s="128"/>
      <c r="PUL4" s="128"/>
      <c r="PUM4" s="128"/>
      <c r="PUN4" s="128"/>
      <c r="PUO4" s="128"/>
      <c r="PUP4" s="128"/>
      <c r="PUQ4" s="128"/>
      <c r="PUR4" s="128"/>
      <c r="PUS4" s="128"/>
      <c r="PUT4" s="128"/>
      <c r="PUU4" s="128"/>
      <c r="PUV4" s="128"/>
      <c r="PUW4" s="128"/>
      <c r="PUX4" s="128"/>
      <c r="PUY4" s="128"/>
      <c r="PUZ4" s="128"/>
      <c r="PVA4" s="128"/>
      <c r="PVB4" s="128"/>
      <c r="PVC4" s="128"/>
      <c r="PVD4" s="128"/>
      <c r="PVE4" s="128"/>
      <c r="PVF4" s="128"/>
      <c r="PVG4" s="128"/>
      <c r="PVH4" s="128"/>
      <c r="PVI4" s="128"/>
      <c r="PVJ4" s="128"/>
      <c r="PVK4" s="128"/>
      <c r="PVL4" s="128"/>
      <c r="PVM4" s="128"/>
      <c r="PVN4" s="128"/>
      <c r="PVO4" s="128"/>
      <c r="PVP4" s="128"/>
      <c r="PVQ4" s="128"/>
      <c r="PVR4" s="128"/>
      <c r="PVS4" s="128"/>
      <c r="PVT4" s="128"/>
      <c r="PVU4" s="128"/>
      <c r="PVV4" s="128"/>
      <c r="PVW4" s="128"/>
      <c r="PVX4" s="128"/>
      <c r="PVY4" s="128"/>
      <c r="PVZ4" s="128"/>
      <c r="PWA4" s="128"/>
      <c r="PWB4" s="128"/>
      <c r="PWC4" s="128"/>
      <c r="PWD4" s="128"/>
      <c r="PWE4" s="128"/>
      <c r="PWF4" s="128"/>
      <c r="PWG4" s="128"/>
      <c r="PWH4" s="128"/>
      <c r="PWI4" s="128"/>
      <c r="PWJ4" s="128"/>
      <c r="PWK4" s="128"/>
      <c r="PWL4" s="128"/>
      <c r="PWM4" s="128"/>
      <c r="PWN4" s="128"/>
      <c r="PWO4" s="128"/>
      <c r="PWP4" s="128"/>
      <c r="PWQ4" s="128"/>
      <c r="PWR4" s="128"/>
      <c r="PWS4" s="128"/>
      <c r="PWT4" s="128"/>
      <c r="PWU4" s="128"/>
      <c r="PWV4" s="128"/>
      <c r="PWW4" s="128"/>
      <c r="PWX4" s="128"/>
      <c r="PWY4" s="128"/>
      <c r="PWZ4" s="128"/>
      <c r="PXA4" s="128"/>
      <c r="PXB4" s="128"/>
      <c r="PXC4" s="128"/>
      <c r="PXD4" s="128"/>
      <c r="PXE4" s="128"/>
      <c r="PXF4" s="128"/>
      <c r="PXG4" s="128"/>
      <c r="PXH4" s="128"/>
      <c r="PXI4" s="128"/>
      <c r="PXJ4" s="128"/>
      <c r="PXK4" s="128"/>
      <c r="PXL4" s="128"/>
      <c r="PXM4" s="128"/>
      <c r="PXN4" s="128"/>
      <c r="PXO4" s="128"/>
      <c r="PXP4" s="128"/>
      <c r="PXQ4" s="128"/>
      <c r="PXR4" s="128"/>
      <c r="PXS4" s="128"/>
      <c r="PXT4" s="128"/>
      <c r="PXU4" s="128"/>
      <c r="PXV4" s="128"/>
      <c r="PXW4" s="128"/>
      <c r="PXX4" s="128"/>
      <c r="PXY4" s="128"/>
      <c r="PXZ4" s="128"/>
      <c r="PYA4" s="128"/>
      <c r="PYB4" s="128"/>
      <c r="PYC4" s="128"/>
      <c r="PYD4" s="128"/>
      <c r="PYE4" s="128"/>
      <c r="PYF4" s="128"/>
      <c r="PYG4" s="128"/>
      <c r="PYH4" s="128"/>
      <c r="PYI4" s="128"/>
      <c r="PYJ4" s="128"/>
      <c r="PYK4" s="128"/>
      <c r="PYL4" s="128"/>
      <c r="PYM4" s="128"/>
      <c r="PYN4" s="128"/>
      <c r="PYO4" s="128"/>
      <c r="PYP4" s="128"/>
      <c r="PYQ4" s="128"/>
      <c r="PYR4" s="128"/>
      <c r="PYS4" s="128"/>
      <c r="PYT4" s="128"/>
      <c r="PYU4" s="128"/>
      <c r="PYV4" s="128"/>
      <c r="PYW4" s="128"/>
      <c r="PYX4" s="128"/>
      <c r="PYY4" s="128"/>
      <c r="PYZ4" s="128"/>
      <c r="PZA4" s="128"/>
      <c r="PZB4" s="128"/>
      <c r="PZC4" s="128"/>
      <c r="PZD4" s="128"/>
      <c r="PZE4" s="128"/>
      <c r="PZF4" s="128"/>
      <c r="PZG4" s="128"/>
      <c r="PZH4" s="128"/>
      <c r="PZI4" s="128"/>
      <c r="PZJ4" s="128"/>
      <c r="PZK4" s="128"/>
      <c r="PZL4" s="128"/>
      <c r="PZM4" s="128"/>
      <c r="PZN4" s="128"/>
      <c r="PZO4" s="128"/>
      <c r="PZP4" s="128"/>
      <c r="PZQ4" s="128"/>
      <c r="PZR4" s="128"/>
      <c r="PZS4" s="128"/>
      <c r="PZT4" s="128"/>
      <c r="PZU4" s="128"/>
      <c r="PZV4" s="128"/>
      <c r="PZW4" s="128"/>
      <c r="PZX4" s="128"/>
      <c r="PZY4" s="128"/>
      <c r="PZZ4" s="128"/>
      <c r="QAA4" s="128"/>
      <c r="QAB4" s="128"/>
      <c r="QAC4" s="128"/>
      <c r="QAD4" s="128"/>
      <c r="QAE4" s="128"/>
      <c r="QAF4" s="128"/>
      <c r="QAG4" s="128"/>
      <c r="QAH4" s="128"/>
      <c r="QAI4" s="128"/>
      <c r="QAJ4" s="128"/>
      <c r="QAK4" s="128"/>
      <c r="QAL4" s="128"/>
      <c r="QAM4" s="128"/>
      <c r="QAN4" s="128"/>
      <c r="QAO4" s="128"/>
      <c r="QAP4" s="128"/>
      <c r="QAQ4" s="128"/>
      <c r="QAR4" s="128"/>
      <c r="QAS4" s="128"/>
      <c r="QAT4" s="128"/>
      <c r="QAU4" s="128"/>
      <c r="QAV4" s="128"/>
      <c r="QAW4" s="128"/>
      <c r="QAX4" s="128"/>
      <c r="QAY4" s="128"/>
      <c r="QAZ4" s="128"/>
      <c r="QBA4" s="128"/>
      <c r="QBB4" s="128"/>
      <c r="QBC4" s="128"/>
      <c r="QBD4" s="128"/>
      <c r="QBE4" s="128"/>
      <c r="QBF4" s="128"/>
      <c r="QBG4" s="128"/>
      <c r="QBH4" s="128"/>
      <c r="QBI4" s="128"/>
      <c r="QBJ4" s="128"/>
      <c r="QBK4" s="128"/>
      <c r="QBL4" s="128"/>
      <c r="QBM4" s="128"/>
      <c r="QBN4" s="128"/>
      <c r="QBO4" s="128"/>
      <c r="QBP4" s="128"/>
      <c r="QBQ4" s="128"/>
      <c r="QBR4" s="128"/>
      <c r="QBS4" s="128"/>
      <c r="QBT4" s="128"/>
      <c r="QBU4" s="128"/>
      <c r="QBV4" s="128"/>
      <c r="QBW4" s="128"/>
      <c r="QBX4" s="128"/>
      <c r="QBY4" s="128"/>
      <c r="QBZ4" s="128"/>
      <c r="QCA4" s="128"/>
      <c r="QCB4" s="128"/>
      <c r="QCC4" s="128"/>
      <c r="QCD4" s="128"/>
      <c r="QCE4" s="128"/>
      <c r="QCF4" s="128"/>
      <c r="QCG4" s="128"/>
      <c r="QCH4" s="128"/>
      <c r="QCI4" s="128"/>
      <c r="QCJ4" s="128"/>
      <c r="QCK4" s="128"/>
      <c r="QCL4" s="128"/>
      <c r="QCM4" s="128"/>
      <c r="QCN4" s="128"/>
      <c r="QCO4" s="128"/>
      <c r="QCP4" s="128"/>
      <c r="QCQ4" s="128"/>
      <c r="QCR4" s="128"/>
      <c r="QCS4" s="128"/>
      <c r="QCT4" s="128"/>
      <c r="QCU4" s="128"/>
      <c r="QCV4" s="128"/>
      <c r="QCW4" s="128"/>
      <c r="QCX4" s="128"/>
      <c r="QCY4" s="128"/>
      <c r="QCZ4" s="128"/>
      <c r="QDA4" s="128"/>
      <c r="QDB4" s="128"/>
      <c r="QDC4" s="128"/>
      <c r="QDD4" s="128"/>
      <c r="QDE4" s="128"/>
      <c r="QDF4" s="128"/>
      <c r="QDG4" s="128"/>
      <c r="QDH4" s="128"/>
      <c r="QDI4" s="128"/>
      <c r="QDJ4" s="128"/>
      <c r="QDK4" s="128"/>
      <c r="QDL4" s="128"/>
      <c r="QDM4" s="128"/>
      <c r="QDN4" s="128"/>
      <c r="QDO4" s="128"/>
      <c r="QDP4" s="128"/>
      <c r="QDQ4" s="128"/>
      <c r="QDR4" s="128"/>
      <c r="QDS4" s="128"/>
      <c r="QDT4" s="128"/>
      <c r="QDU4" s="128"/>
      <c r="QDV4" s="128"/>
      <c r="QDW4" s="128"/>
      <c r="QDX4" s="128"/>
      <c r="QDY4" s="128"/>
      <c r="QDZ4" s="128"/>
      <c r="QEA4" s="128"/>
      <c r="QEB4" s="128"/>
      <c r="QEC4" s="128"/>
      <c r="QED4" s="128"/>
      <c r="QEE4" s="128"/>
      <c r="QEF4" s="128"/>
      <c r="QEG4" s="128"/>
      <c r="QEH4" s="128"/>
      <c r="QEI4" s="128"/>
      <c r="QEJ4" s="128"/>
      <c r="QEK4" s="128"/>
      <c r="QEL4" s="128"/>
      <c r="QEM4" s="128"/>
      <c r="QEN4" s="128"/>
      <c r="QEO4" s="128"/>
      <c r="QEP4" s="128"/>
      <c r="QEQ4" s="128"/>
      <c r="QER4" s="128"/>
      <c r="QES4" s="128"/>
      <c r="QET4" s="128"/>
      <c r="QEU4" s="128"/>
      <c r="QEV4" s="128"/>
      <c r="QEW4" s="128"/>
      <c r="QEX4" s="128"/>
      <c r="QEY4" s="128"/>
      <c r="QEZ4" s="128"/>
      <c r="QFA4" s="128"/>
      <c r="QFB4" s="128"/>
      <c r="QFC4" s="128"/>
      <c r="QFD4" s="128"/>
      <c r="QFE4" s="128"/>
      <c r="QFF4" s="128"/>
      <c r="QFG4" s="128"/>
      <c r="QFH4" s="128"/>
      <c r="QFI4" s="128"/>
      <c r="QFJ4" s="128"/>
      <c r="QFK4" s="128"/>
      <c r="QFL4" s="128"/>
      <c r="QFM4" s="128"/>
      <c r="QFN4" s="128"/>
      <c r="QFO4" s="128"/>
      <c r="QFP4" s="128"/>
      <c r="QFQ4" s="128"/>
      <c r="QFR4" s="128"/>
      <c r="QFS4" s="128"/>
      <c r="QFT4" s="128"/>
      <c r="QFU4" s="128"/>
      <c r="QFV4" s="128"/>
      <c r="QFW4" s="128"/>
      <c r="QFX4" s="128"/>
      <c r="QFY4" s="128"/>
      <c r="QFZ4" s="128"/>
      <c r="QGA4" s="128"/>
      <c r="QGB4" s="128"/>
      <c r="QGC4" s="128"/>
      <c r="QGD4" s="128"/>
      <c r="QGE4" s="128"/>
      <c r="QGF4" s="128"/>
      <c r="QGG4" s="128"/>
      <c r="QGH4" s="128"/>
      <c r="QGI4" s="128"/>
      <c r="QGJ4" s="128"/>
      <c r="QGK4" s="128"/>
      <c r="QGL4" s="128"/>
      <c r="QGM4" s="128"/>
      <c r="QGN4" s="128"/>
      <c r="QGO4" s="128"/>
      <c r="QGP4" s="128"/>
      <c r="QGQ4" s="128"/>
      <c r="QGR4" s="128"/>
      <c r="QGS4" s="128"/>
      <c r="QGT4" s="128"/>
      <c r="QGU4" s="128"/>
      <c r="QGV4" s="128"/>
      <c r="QGW4" s="128"/>
      <c r="QGX4" s="128"/>
      <c r="QGY4" s="128"/>
      <c r="QGZ4" s="128"/>
      <c r="QHA4" s="128"/>
      <c r="QHB4" s="128"/>
      <c r="QHC4" s="128"/>
      <c r="QHD4" s="128"/>
      <c r="QHE4" s="128"/>
      <c r="QHF4" s="128"/>
      <c r="QHG4" s="128"/>
      <c r="QHH4" s="128"/>
      <c r="QHI4" s="128"/>
      <c r="QHJ4" s="128"/>
      <c r="QHK4" s="128"/>
      <c r="QHL4" s="128"/>
      <c r="QHM4" s="128"/>
      <c r="QHN4" s="128"/>
      <c r="QHO4" s="128"/>
      <c r="QHP4" s="128"/>
      <c r="QHQ4" s="128"/>
      <c r="QHR4" s="128"/>
      <c r="QHS4" s="128"/>
      <c r="QHT4" s="128"/>
      <c r="QHU4" s="128"/>
      <c r="QHV4" s="128"/>
      <c r="QHW4" s="128"/>
      <c r="QHX4" s="128"/>
      <c r="QHY4" s="128"/>
      <c r="QHZ4" s="128"/>
      <c r="QIA4" s="128"/>
      <c r="QIB4" s="128"/>
      <c r="QIC4" s="128"/>
      <c r="QID4" s="128"/>
      <c r="QIE4" s="128"/>
      <c r="QIF4" s="128"/>
      <c r="QIG4" s="128"/>
      <c r="QIH4" s="128"/>
      <c r="QII4" s="128"/>
      <c r="QIJ4" s="128"/>
      <c r="QIK4" s="128"/>
      <c r="QIL4" s="128"/>
      <c r="QIM4" s="128"/>
      <c r="QIN4" s="128"/>
      <c r="QIO4" s="128"/>
      <c r="QIP4" s="128"/>
      <c r="QIQ4" s="128"/>
      <c r="QIR4" s="128"/>
      <c r="QIS4" s="128"/>
      <c r="QIT4" s="128"/>
      <c r="QIU4" s="128"/>
      <c r="QIV4" s="128"/>
      <c r="QIW4" s="128"/>
      <c r="QIX4" s="128"/>
      <c r="QIY4" s="128"/>
      <c r="QIZ4" s="128"/>
      <c r="QJA4" s="128"/>
      <c r="QJB4" s="128"/>
      <c r="QJC4" s="128"/>
      <c r="QJD4" s="128"/>
      <c r="QJE4" s="128"/>
      <c r="QJF4" s="128"/>
      <c r="QJG4" s="128"/>
      <c r="QJH4" s="128"/>
      <c r="QJI4" s="128"/>
      <c r="QJJ4" s="128"/>
      <c r="QJK4" s="128"/>
      <c r="QJL4" s="128"/>
      <c r="QJM4" s="128"/>
      <c r="QJN4" s="128"/>
      <c r="QJO4" s="128"/>
      <c r="QJP4" s="128"/>
      <c r="QJQ4" s="128"/>
      <c r="QJR4" s="128"/>
      <c r="QJS4" s="128"/>
      <c r="QJT4" s="128"/>
      <c r="QJU4" s="128"/>
      <c r="QJV4" s="128"/>
      <c r="QJW4" s="128"/>
      <c r="QJX4" s="128"/>
      <c r="QJY4" s="128"/>
      <c r="QJZ4" s="128"/>
      <c r="QKA4" s="128"/>
      <c r="QKB4" s="128"/>
      <c r="QKC4" s="128"/>
      <c r="QKD4" s="128"/>
      <c r="QKE4" s="128"/>
      <c r="QKF4" s="128"/>
      <c r="QKG4" s="128"/>
      <c r="QKH4" s="128"/>
      <c r="QKI4" s="128"/>
      <c r="QKJ4" s="128"/>
      <c r="QKK4" s="128"/>
      <c r="QKL4" s="128"/>
      <c r="QKM4" s="128"/>
      <c r="QKN4" s="128"/>
      <c r="QKO4" s="128"/>
      <c r="QKP4" s="128"/>
      <c r="QKQ4" s="128"/>
      <c r="QKR4" s="128"/>
      <c r="QKS4" s="128"/>
      <c r="QKT4" s="128"/>
      <c r="QKU4" s="128"/>
      <c r="QKV4" s="128"/>
      <c r="QKW4" s="128"/>
      <c r="QKX4" s="128"/>
      <c r="QKY4" s="128"/>
      <c r="QKZ4" s="128"/>
      <c r="QLA4" s="128"/>
      <c r="QLB4" s="128"/>
      <c r="QLC4" s="128"/>
      <c r="QLD4" s="128"/>
      <c r="QLE4" s="128"/>
      <c r="QLF4" s="128"/>
      <c r="QLG4" s="128"/>
      <c r="QLH4" s="128"/>
      <c r="QLI4" s="128"/>
      <c r="QLJ4" s="128"/>
      <c r="QLK4" s="128"/>
      <c r="QLL4" s="128"/>
      <c r="QLM4" s="128"/>
      <c r="QLN4" s="128"/>
      <c r="QLO4" s="128"/>
      <c r="QLP4" s="128"/>
      <c r="QLQ4" s="128"/>
      <c r="QLR4" s="128"/>
      <c r="QLS4" s="128"/>
      <c r="QLT4" s="128"/>
      <c r="QLU4" s="128"/>
      <c r="QLV4" s="128"/>
      <c r="QLW4" s="128"/>
      <c r="QLX4" s="128"/>
      <c r="QLY4" s="128"/>
      <c r="QLZ4" s="128"/>
      <c r="QMA4" s="128"/>
      <c r="QMB4" s="128"/>
      <c r="QMC4" s="128"/>
      <c r="QMD4" s="128"/>
      <c r="QME4" s="128"/>
      <c r="QMF4" s="128"/>
      <c r="QMG4" s="128"/>
      <c r="QMH4" s="128"/>
      <c r="QMI4" s="128"/>
      <c r="QMJ4" s="128"/>
      <c r="QMK4" s="128"/>
      <c r="QML4" s="128"/>
      <c r="QMM4" s="128"/>
      <c r="QMN4" s="128"/>
      <c r="QMO4" s="128"/>
      <c r="QMP4" s="128"/>
      <c r="QMQ4" s="128"/>
      <c r="QMR4" s="128"/>
      <c r="QMS4" s="128"/>
      <c r="QMT4" s="128"/>
      <c r="QMU4" s="128"/>
      <c r="QMV4" s="128"/>
      <c r="QMW4" s="128"/>
      <c r="QMX4" s="128"/>
      <c r="QMY4" s="128"/>
      <c r="QMZ4" s="128"/>
      <c r="QNA4" s="128"/>
      <c r="QNB4" s="128"/>
      <c r="QNC4" s="128"/>
      <c r="QND4" s="128"/>
      <c r="QNE4" s="128"/>
      <c r="QNF4" s="128"/>
      <c r="QNG4" s="128"/>
      <c r="QNH4" s="128"/>
      <c r="QNI4" s="128"/>
      <c r="QNJ4" s="128"/>
      <c r="QNK4" s="128"/>
      <c r="QNL4" s="128"/>
      <c r="QNM4" s="128"/>
      <c r="QNN4" s="128"/>
      <c r="QNO4" s="128"/>
      <c r="QNP4" s="128"/>
      <c r="QNQ4" s="128"/>
      <c r="QNR4" s="128"/>
      <c r="QNS4" s="128"/>
      <c r="QNT4" s="128"/>
      <c r="QNU4" s="128"/>
      <c r="QNV4" s="128"/>
      <c r="QNW4" s="128"/>
      <c r="QNX4" s="128"/>
      <c r="QNY4" s="128"/>
      <c r="QNZ4" s="128"/>
      <c r="QOA4" s="128"/>
      <c r="QOB4" s="128"/>
      <c r="QOC4" s="128"/>
      <c r="QOD4" s="128"/>
      <c r="QOE4" s="128"/>
      <c r="QOF4" s="128"/>
      <c r="QOG4" s="128"/>
      <c r="QOH4" s="128"/>
      <c r="QOI4" s="128"/>
      <c r="QOJ4" s="128"/>
      <c r="QOK4" s="128"/>
      <c r="QOL4" s="128"/>
      <c r="QOM4" s="128"/>
      <c r="QON4" s="128"/>
      <c r="QOO4" s="128"/>
      <c r="QOP4" s="128"/>
      <c r="QOQ4" s="128"/>
      <c r="QOR4" s="128"/>
      <c r="QOS4" s="128"/>
      <c r="QOT4" s="128"/>
      <c r="QOU4" s="128"/>
      <c r="QOV4" s="128"/>
      <c r="QOW4" s="128"/>
      <c r="QOX4" s="128"/>
      <c r="QOY4" s="128"/>
      <c r="QOZ4" s="128"/>
      <c r="QPA4" s="128"/>
      <c r="QPB4" s="128"/>
      <c r="QPC4" s="128"/>
      <c r="QPD4" s="128"/>
      <c r="QPE4" s="128"/>
      <c r="QPF4" s="128"/>
      <c r="QPG4" s="128"/>
      <c r="QPH4" s="128"/>
      <c r="QPI4" s="128"/>
      <c r="QPJ4" s="128"/>
      <c r="QPK4" s="128"/>
      <c r="QPL4" s="128"/>
      <c r="QPM4" s="128"/>
      <c r="QPN4" s="128"/>
      <c r="QPO4" s="128"/>
      <c r="QPP4" s="128"/>
      <c r="QPQ4" s="128"/>
      <c r="QPR4" s="128"/>
      <c r="QPS4" s="128"/>
      <c r="QPT4" s="128"/>
      <c r="QPU4" s="128"/>
      <c r="QPV4" s="128"/>
      <c r="QPW4" s="128"/>
      <c r="QPX4" s="128"/>
      <c r="QPY4" s="128"/>
      <c r="QPZ4" s="128"/>
      <c r="QQA4" s="128"/>
      <c r="QQB4" s="128"/>
      <c r="QQC4" s="128"/>
      <c r="QQD4" s="128"/>
      <c r="QQE4" s="128"/>
      <c r="QQF4" s="128"/>
      <c r="QQG4" s="128"/>
      <c r="QQH4" s="128"/>
      <c r="QQI4" s="128"/>
      <c r="QQJ4" s="128"/>
      <c r="QQK4" s="128"/>
      <c r="QQL4" s="128"/>
      <c r="QQM4" s="128"/>
      <c r="QQN4" s="128"/>
      <c r="QQO4" s="128"/>
      <c r="QQP4" s="128"/>
      <c r="QQQ4" s="128"/>
      <c r="QQR4" s="128"/>
      <c r="QQS4" s="128"/>
      <c r="QQT4" s="128"/>
      <c r="QQU4" s="128"/>
      <c r="QQV4" s="128"/>
      <c r="QQW4" s="128"/>
      <c r="QQX4" s="128"/>
      <c r="QQY4" s="128"/>
      <c r="QQZ4" s="128"/>
      <c r="QRA4" s="128"/>
      <c r="QRB4" s="128"/>
      <c r="QRC4" s="128"/>
      <c r="QRD4" s="128"/>
      <c r="QRE4" s="128"/>
      <c r="QRF4" s="128"/>
      <c r="QRG4" s="128"/>
      <c r="QRH4" s="128"/>
      <c r="QRI4" s="128"/>
      <c r="QRJ4" s="128"/>
      <c r="QRK4" s="128"/>
      <c r="QRL4" s="128"/>
      <c r="QRM4" s="128"/>
      <c r="QRN4" s="128"/>
      <c r="QRO4" s="128"/>
      <c r="QRP4" s="128"/>
      <c r="QRQ4" s="128"/>
      <c r="QRR4" s="128"/>
      <c r="QRS4" s="128"/>
      <c r="QRT4" s="128"/>
      <c r="QRU4" s="128"/>
      <c r="QRV4" s="128"/>
      <c r="QRW4" s="128"/>
      <c r="QRX4" s="128"/>
      <c r="QRY4" s="128"/>
      <c r="QRZ4" s="128"/>
      <c r="QSA4" s="128"/>
      <c r="QSB4" s="128"/>
      <c r="QSC4" s="128"/>
      <c r="QSD4" s="128"/>
      <c r="QSE4" s="128"/>
      <c r="QSF4" s="128"/>
      <c r="QSG4" s="128"/>
      <c r="QSH4" s="128"/>
      <c r="QSI4" s="128"/>
      <c r="QSJ4" s="128"/>
      <c r="QSK4" s="128"/>
      <c r="QSL4" s="128"/>
      <c r="QSM4" s="128"/>
      <c r="QSN4" s="128"/>
      <c r="QSO4" s="128"/>
      <c r="QSP4" s="128"/>
      <c r="QSQ4" s="128"/>
      <c r="QSR4" s="128"/>
      <c r="QSS4" s="128"/>
      <c r="QST4" s="128"/>
      <c r="QSU4" s="128"/>
      <c r="QSV4" s="128"/>
      <c r="QSW4" s="128"/>
      <c r="QSX4" s="128"/>
      <c r="QSY4" s="128"/>
      <c r="QSZ4" s="128"/>
      <c r="QTA4" s="128"/>
      <c r="QTB4" s="128"/>
      <c r="QTC4" s="128"/>
      <c r="QTD4" s="128"/>
      <c r="QTE4" s="128"/>
      <c r="QTF4" s="128"/>
      <c r="QTG4" s="128"/>
      <c r="QTH4" s="128"/>
      <c r="QTI4" s="128"/>
      <c r="QTJ4" s="128"/>
      <c r="QTK4" s="128"/>
      <c r="QTL4" s="128"/>
      <c r="QTM4" s="128"/>
      <c r="QTN4" s="128"/>
      <c r="QTO4" s="128"/>
      <c r="QTP4" s="128"/>
      <c r="QTQ4" s="128"/>
      <c r="QTR4" s="128"/>
      <c r="QTS4" s="128"/>
      <c r="QTT4" s="128"/>
      <c r="QTU4" s="128"/>
      <c r="QTV4" s="128"/>
      <c r="QTW4" s="128"/>
      <c r="QTX4" s="128"/>
      <c r="QTY4" s="128"/>
      <c r="QTZ4" s="128"/>
      <c r="QUA4" s="128"/>
      <c r="QUB4" s="128"/>
      <c r="QUC4" s="128"/>
      <c r="QUD4" s="128"/>
      <c r="QUE4" s="128"/>
      <c r="QUF4" s="128"/>
      <c r="QUG4" s="128"/>
      <c r="QUH4" s="128"/>
      <c r="QUI4" s="128"/>
      <c r="QUJ4" s="128"/>
      <c r="QUK4" s="128"/>
      <c r="QUL4" s="128"/>
      <c r="QUM4" s="128"/>
      <c r="QUN4" s="128"/>
      <c r="QUO4" s="128"/>
      <c r="QUP4" s="128"/>
      <c r="QUQ4" s="128"/>
      <c r="QUR4" s="128"/>
      <c r="QUS4" s="128"/>
      <c r="QUT4" s="128"/>
      <c r="QUU4" s="128"/>
      <c r="QUV4" s="128"/>
      <c r="QUW4" s="128"/>
      <c r="QUX4" s="128"/>
      <c r="QUY4" s="128"/>
      <c r="QUZ4" s="128"/>
      <c r="QVA4" s="128"/>
      <c r="QVB4" s="128"/>
      <c r="QVC4" s="128"/>
      <c r="QVD4" s="128"/>
      <c r="QVE4" s="128"/>
      <c r="QVF4" s="128"/>
      <c r="QVG4" s="128"/>
      <c r="QVH4" s="128"/>
      <c r="QVI4" s="128"/>
      <c r="QVJ4" s="128"/>
      <c r="QVK4" s="128"/>
      <c r="QVL4" s="128"/>
      <c r="QVM4" s="128"/>
      <c r="QVN4" s="128"/>
      <c r="QVO4" s="128"/>
      <c r="QVP4" s="128"/>
      <c r="QVQ4" s="128"/>
      <c r="QVR4" s="128"/>
      <c r="QVS4" s="128"/>
      <c r="QVT4" s="128"/>
      <c r="QVU4" s="128"/>
      <c r="QVV4" s="128"/>
      <c r="QVW4" s="128"/>
      <c r="QVX4" s="128"/>
      <c r="QVY4" s="128"/>
      <c r="QVZ4" s="128"/>
      <c r="QWA4" s="128"/>
      <c r="QWB4" s="128"/>
      <c r="QWC4" s="128"/>
      <c r="QWD4" s="128"/>
      <c r="QWE4" s="128"/>
      <c r="QWF4" s="128"/>
      <c r="QWG4" s="128"/>
      <c r="QWH4" s="128"/>
      <c r="QWI4" s="128"/>
      <c r="QWJ4" s="128"/>
      <c r="QWK4" s="128"/>
      <c r="QWL4" s="128"/>
      <c r="QWM4" s="128"/>
      <c r="QWN4" s="128"/>
      <c r="QWO4" s="128"/>
      <c r="QWP4" s="128"/>
      <c r="QWQ4" s="128"/>
      <c r="QWR4" s="128"/>
      <c r="QWS4" s="128"/>
      <c r="QWT4" s="128"/>
      <c r="QWU4" s="128"/>
      <c r="QWV4" s="128"/>
      <c r="QWW4" s="128"/>
      <c r="QWX4" s="128"/>
      <c r="QWY4" s="128"/>
      <c r="QWZ4" s="128"/>
      <c r="QXA4" s="128"/>
      <c r="QXB4" s="128"/>
      <c r="QXC4" s="128"/>
      <c r="QXD4" s="128"/>
      <c r="QXE4" s="128"/>
      <c r="QXF4" s="128"/>
      <c r="QXG4" s="128"/>
      <c r="QXH4" s="128"/>
      <c r="QXI4" s="128"/>
      <c r="QXJ4" s="128"/>
      <c r="QXK4" s="128"/>
      <c r="QXL4" s="128"/>
      <c r="QXM4" s="128"/>
      <c r="QXN4" s="128"/>
      <c r="QXO4" s="128"/>
      <c r="QXP4" s="128"/>
      <c r="QXQ4" s="128"/>
      <c r="QXR4" s="128"/>
      <c r="QXS4" s="128"/>
      <c r="QXT4" s="128"/>
      <c r="QXU4" s="128"/>
      <c r="QXV4" s="128"/>
      <c r="QXW4" s="128"/>
      <c r="QXX4" s="128"/>
      <c r="QXY4" s="128"/>
      <c r="QXZ4" s="128"/>
      <c r="QYA4" s="128"/>
      <c r="QYB4" s="128"/>
      <c r="QYC4" s="128"/>
      <c r="QYD4" s="128"/>
      <c r="QYE4" s="128"/>
      <c r="QYF4" s="128"/>
      <c r="QYG4" s="128"/>
      <c r="QYH4" s="128"/>
      <c r="QYI4" s="128"/>
      <c r="QYJ4" s="128"/>
      <c r="QYK4" s="128"/>
      <c r="QYL4" s="128"/>
      <c r="QYM4" s="128"/>
      <c r="QYN4" s="128"/>
      <c r="QYO4" s="128"/>
      <c r="QYP4" s="128"/>
      <c r="QYQ4" s="128"/>
      <c r="QYR4" s="128"/>
      <c r="QYS4" s="128"/>
      <c r="QYT4" s="128"/>
      <c r="QYU4" s="128"/>
      <c r="QYV4" s="128"/>
      <c r="QYW4" s="128"/>
      <c r="QYX4" s="128"/>
      <c r="QYY4" s="128"/>
      <c r="QYZ4" s="128"/>
      <c r="QZA4" s="128"/>
      <c r="QZB4" s="128"/>
      <c r="QZC4" s="128"/>
      <c r="QZD4" s="128"/>
      <c r="QZE4" s="128"/>
      <c r="QZF4" s="128"/>
      <c r="QZG4" s="128"/>
      <c r="QZH4" s="128"/>
      <c r="QZI4" s="128"/>
      <c r="QZJ4" s="128"/>
      <c r="QZK4" s="128"/>
      <c r="QZL4" s="128"/>
      <c r="QZM4" s="128"/>
      <c r="QZN4" s="128"/>
      <c r="QZO4" s="128"/>
      <c r="QZP4" s="128"/>
      <c r="QZQ4" s="128"/>
      <c r="QZR4" s="128"/>
      <c r="QZS4" s="128"/>
      <c r="QZT4" s="128"/>
      <c r="QZU4" s="128"/>
      <c r="QZV4" s="128"/>
      <c r="QZW4" s="128"/>
      <c r="QZX4" s="128"/>
      <c r="QZY4" s="128"/>
      <c r="QZZ4" s="128"/>
      <c r="RAA4" s="128"/>
      <c r="RAB4" s="128"/>
      <c r="RAC4" s="128"/>
      <c r="RAD4" s="128"/>
      <c r="RAE4" s="128"/>
      <c r="RAF4" s="128"/>
      <c r="RAG4" s="128"/>
      <c r="RAH4" s="128"/>
      <c r="RAI4" s="128"/>
      <c r="RAJ4" s="128"/>
      <c r="RAK4" s="128"/>
      <c r="RAL4" s="128"/>
      <c r="RAM4" s="128"/>
      <c r="RAN4" s="128"/>
      <c r="RAO4" s="128"/>
      <c r="RAP4" s="128"/>
      <c r="RAQ4" s="128"/>
      <c r="RAR4" s="128"/>
      <c r="RAS4" s="128"/>
      <c r="RAT4" s="128"/>
      <c r="RAU4" s="128"/>
      <c r="RAV4" s="128"/>
      <c r="RAW4" s="128"/>
      <c r="RAX4" s="128"/>
      <c r="RAY4" s="128"/>
      <c r="RAZ4" s="128"/>
      <c r="RBA4" s="128"/>
      <c r="RBB4" s="128"/>
      <c r="RBC4" s="128"/>
      <c r="RBD4" s="128"/>
      <c r="RBE4" s="128"/>
      <c r="RBF4" s="128"/>
      <c r="RBG4" s="128"/>
      <c r="RBH4" s="128"/>
      <c r="RBI4" s="128"/>
      <c r="RBJ4" s="128"/>
      <c r="RBK4" s="128"/>
      <c r="RBL4" s="128"/>
      <c r="RBM4" s="128"/>
      <c r="RBN4" s="128"/>
      <c r="RBO4" s="128"/>
      <c r="RBP4" s="128"/>
      <c r="RBQ4" s="128"/>
      <c r="RBR4" s="128"/>
      <c r="RBS4" s="128"/>
      <c r="RBT4" s="128"/>
      <c r="RBU4" s="128"/>
      <c r="RBV4" s="128"/>
      <c r="RBW4" s="128"/>
      <c r="RBX4" s="128"/>
      <c r="RBY4" s="128"/>
      <c r="RBZ4" s="128"/>
      <c r="RCA4" s="128"/>
      <c r="RCB4" s="128"/>
      <c r="RCC4" s="128"/>
      <c r="RCD4" s="128"/>
      <c r="RCE4" s="128"/>
      <c r="RCF4" s="128"/>
      <c r="RCG4" s="128"/>
      <c r="RCH4" s="128"/>
      <c r="RCI4" s="128"/>
      <c r="RCJ4" s="128"/>
      <c r="RCK4" s="128"/>
      <c r="RCL4" s="128"/>
      <c r="RCM4" s="128"/>
      <c r="RCN4" s="128"/>
      <c r="RCO4" s="128"/>
      <c r="RCP4" s="128"/>
      <c r="RCQ4" s="128"/>
      <c r="RCR4" s="128"/>
      <c r="RCS4" s="128"/>
      <c r="RCT4" s="128"/>
      <c r="RCU4" s="128"/>
      <c r="RCV4" s="128"/>
      <c r="RCW4" s="128"/>
      <c r="RCX4" s="128"/>
      <c r="RCY4" s="128"/>
      <c r="RCZ4" s="128"/>
      <c r="RDA4" s="128"/>
      <c r="RDB4" s="128"/>
      <c r="RDC4" s="128"/>
      <c r="RDD4" s="128"/>
      <c r="RDE4" s="128"/>
      <c r="RDF4" s="128"/>
      <c r="RDG4" s="128"/>
      <c r="RDH4" s="128"/>
      <c r="RDI4" s="128"/>
      <c r="RDJ4" s="128"/>
      <c r="RDK4" s="128"/>
      <c r="RDL4" s="128"/>
      <c r="RDM4" s="128"/>
      <c r="RDN4" s="128"/>
      <c r="RDO4" s="128"/>
      <c r="RDP4" s="128"/>
      <c r="RDQ4" s="128"/>
      <c r="RDR4" s="128"/>
      <c r="RDS4" s="128"/>
      <c r="RDT4" s="128"/>
      <c r="RDU4" s="128"/>
      <c r="RDV4" s="128"/>
      <c r="RDW4" s="128"/>
      <c r="RDX4" s="128"/>
      <c r="RDY4" s="128"/>
      <c r="RDZ4" s="128"/>
      <c r="REA4" s="128"/>
      <c r="REB4" s="128"/>
      <c r="REC4" s="128"/>
      <c r="RED4" s="128"/>
      <c r="REE4" s="128"/>
      <c r="REF4" s="128"/>
      <c r="REG4" s="128"/>
      <c r="REH4" s="128"/>
      <c r="REI4" s="128"/>
      <c r="REJ4" s="128"/>
      <c r="REK4" s="128"/>
      <c r="REL4" s="128"/>
      <c r="REM4" s="128"/>
      <c r="REN4" s="128"/>
      <c r="REO4" s="128"/>
      <c r="REP4" s="128"/>
      <c r="REQ4" s="128"/>
      <c r="RER4" s="128"/>
      <c r="RES4" s="128"/>
      <c r="RET4" s="128"/>
      <c r="REU4" s="128"/>
      <c r="REV4" s="128"/>
      <c r="REW4" s="128"/>
      <c r="REX4" s="128"/>
      <c r="REY4" s="128"/>
      <c r="REZ4" s="128"/>
      <c r="RFA4" s="128"/>
      <c r="RFB4" s="128"/>
      <c r="RFC4" s="128"/>
      <c r="RFD4" s="128"/>
      <c r="RFE4" s="128"/>
      <c r="RFF4" s="128"/>
      <c r="RFG4" s="128"/>
      <c r="RFH4" s="128"/>
      <c r="RFI4" s="128"/>
      <c r="RFJ4" s="128"/>
      <c r="RFK4" s="128"/>
      <c r="RFL4" s="128"/>
      <c r="RFM4" s="128"/>
      <c r="RFN4" s="128"/>
      <c r="RFO4" s="128"/>
      <c r="RFP4" s="128"/>
      <c r="RFQ4" s="128"/>
      <c r="RFR4" s="128"/>
      <c r="RFS4" s="128"/>
      <c r="RFT4" s="128"/>
      <c r="RFU4" s="128"/>
      <c r="RFV4" s="128"/>
      <c r="RFW4" s="128"/>
      <c r="RFX4" s="128"/>
      <c r="RFY4" s="128"/>
      <c r="RFZ4" s="128"/>
      <c r="RGA4" s="128"/>
      <c r="RGB4" s="128"/>
      <c r="RGC4" s="128"/>
      <c r="RGD4" s="128"/>
      <c r="RGE4" s="128"/>
      <c r="RGF4" s="128"/>
      <c r="RGG4" s="128"/>
      <c r="RGH4" s="128"/>
      <c r="RGI4" s="128"/>
      <c r="RGJ4" s="128"/>
      <c r="RGK4" s="128"/>
      <c r="RGL4" s="128"/>
      <c r="RGM4" s="128"/>
      <c r="RGN4" s="128"/>
      <c r="RGO4" s="128"/>
      <c r="RGP4" s="128"/>
      <c r="RGQ4" s="128"/>
      <c r="RGR4" s="128"/>
      <c r="RGS4" s="128"/>
      <c r="RGT4" s="128"/>
      <c r="RGU4" s="128"/>
      <c r="RGV4" s="128"/>
      <c r="RGW4" s="128"/>
      <c r="RGX4" s="128"/>
      <c r="RGY4" s="128"/>
      <c r="RGZ4" s="128"/>
      <c r="RHA4" s="128"/>
      <c r="RHB4" s="128"/>
      <c r="RHC4" s="128"/>
      <c r="RHD4" s="128"/>
      <c r="RHE4" s="128"/>
      <c r="RHF4" s="128"/>
      <c r="RHG4" s="128"/>
      <c r="RHH4" s="128"/>
      <c r="RHI4" s="128"/>
      <c r="RHJ4" s="128"/>
      <c r="RHK4" s="128"/>
      <c r="RHL4" s="128"/>
      <c r="RHM4" s="128"/>
      <c r="RHN4" s="128"/>
      <c r="RHO4" s="128"/>
      <c r="RHP4" s="128"/>
      <c r="RHQ4" s="128"/>
      <c r="RHR4" s="128"/>
      <c r="RHS4" s="128"/>
      <c r="RHT4" s="128"/>
      <c r="RHU4" s="128"/>
      <c r="RHV4" s="128"/>
      <c r="RHW4" s="128"/>
      <c r="RHX4" s="128"/>
      <c r="RHY4" s="128"/>
      <c r="RHZ4" s="128"/>
      <c r="RIA4" s="128"/>
      <c r="RIB4" s="128"/>
      <c r="RIC4" s="128"/>
      <c r="RID4" s="128"/>
      <c r="RIE4" s="128"/>
      <c r="RIF4" s="128"/>
      <c r="RIG4" s="128"/>
      <c r="RIH4" s="128"/>
      <c r="RII4" s="128"/>
      <c r="RIJ4" s="128"/>
      <c r="RIK4" s="128"/>
      <c r="RIL4" s="128"/>
      <c r="RIM4" s="128"/>
      <c r="RIN4" s="128"/>
      <c r="RIO4" s="128"/>
      <c r="RIP4" s="128"/>
      <c r="RIQ4" s="128"/>
      <c r="RIR4" s="128"/>
      <c r="RIS4" s="128"/>
      <c r="RIT4" s="128"/>
      <c r="RIU4" s="128"/>
      <c r="RIV4" s="128"/>
      <c r="RIW4" s="128"/>
      <c r="RIX4" s="128"/>
      <c r="RIY4" s="128"/>
      <c r="RIZ4" s="128"/>
      <c r="RJA4" s="128"/>
      <c r="RJB4" s="128"/>
      <c r="RJC4" s="128"/>
      <c r="RJD4" s="128"/>
      <c r="RJE4" s="128"/>
      <c r="RJF4" s="128"/>
      <c r="RJG4" s="128"/>
      <c r="RJH4" s="128"/>
      <c r="RJI4" s="128"/>
      <c r="RJJ4" s="128"/>
      <c r="RJK4" s="128"/>
      <c r="RJL4" s="128"/>
      <c r="RJM4" s="128"/>
      <c r="RJN4" s="128"/>
      <c r="RJO4" s="128"/>
      <c r="RJP4" s="128"/>
      <c r="RJQ4" s="128"/>
      <c r="RJR4" s="128"/>
      <c r="RJS4" s="128"/>
      <c r="RJT4" s="128"/>
      <c r="RJU4" s="128"/>
      <c r="RJV4" s="128"/>
      <c r="RJW4" s="128"/>
      <c r="RJX4" s="128"/>
      <c r="RJY4" s="128"/>
      <c r="RJZ4" s="128"/>
      <c r="RKA4" s="128"/>
      <c r="RKB4" s="128"/>
      <c r="RKC4" s="128"/>
      <c r="RKD4" s="128"/>
      <c r="RKE4" s="128"/>
      <c r="RKF4" s="128"/>
      <c r="RKG4" s="128"/>
      <c r="RKH4" s="128"/>
      <c r="RKI4" s="128"/>
      <c r="RKJ4" s="128"/>
      <c r="RKK4" s="128"/>
      <c r="RKL4" s="128"/>
      <c r="RKM4" s="128"/>
      <c r="RKN4" s="128"/>
      <c r="RKO4" s="128"/>
      <c r="RKP4" s="128"/>
      <c r="RKQ4" s="128"/>
      <c r="RKR4" s="128"/>
      <c r="RKS4" s="128"/>
      <c r="RKT4" s="128"/>
      <c r="RKU4" s="128"/>
      <c r="RKV4" s="128"/>
      <c r="RKW4" s="128"/>
      <c r="RKX4" s="128"/>
      <c r="RKY4" s="128"/>
      <c r="RKZ4" s="128"/>
      <c r="RLA4" s="128"/>
      <c r="RLB4" s="128"/>
      <c r="RLC4" s="128"/>
      <c r="RLD4" s="128"/>
      <c r="RLE4" s="128"/>
      <c r="RLF4" s="128"/>
      <c r="RLG4" s="128"/>
      <c r="RLH4" s="128"/>
      <c r="RLI4" s="128"/>
      <c r="RLJ4" s="128"/>
      <c r="RLK4" s="128"/>
      <c r="RLL4" s="128"/>
      <c r="RLM4" s="128"/>
      <c r="RLN4" s="128"/>
      <c r="RLO4" s="128"/>
      <c r="RLP4" s="128"/>
      <c r="RLQ4" s="128"/>
      <c r="RLR4" s="128"/>
      <c r="RLS4" s="128"/>
      <c r="RLT4" s="128"/>
      <c r="RLU4" s="128"/>
      <c r="RLV4" s="128"/>
      <c r="RLW4" s="128"/>
      <c r="RLX4" s="128"/>
      <c r="RLY4" s="128"/>
      <c r="RLZ4" s="128"/>
      <c r="RMA4" s="128"/>
      <c r="RMB4" s="128"/>
      <c r="RMC4" s="128"/>
      <c r="RMD4" s="128"/>
      <c r="RME4" s="128"/>
      <c r="RMF4" s="128"/>
      <c r="RMG4" s="128"/>
      <c r="RMH4" s="128"/>
      <c r="RMI4" s="128"/>
      <c r="RMJ4" s="128"/>
      <c r="RMK4" s="128"/>
      <c r="RML4" s="128"/>
      <c r="RMM4" s="128"/>
      <c r="RMN4" s="128"/>
      <c r="RMO4" s="128"/>
      <c r="RMP4" s="128"/>
      <c r="RMQ4" s="128"/>
      <c r="RMR4" s="128"/>
      <c r="RMS4" s="128"/>
      <c r="RMT4" s="128"/>
      <c r="RMU4" s="128"/>
      <c r="RMV4" s="128"/>
      <c r="RMW4" s="128"/>
      <c r="RMX4" s="128"/>
      <c r="RMY4" s="128"/>
      <c r="RMZ4" s="128"/>
      <c r="RNA4" s="128"/>
      <c r="RNB4" s="128"/>
      <c r="RNC4" s="128"/>
      <c r="RND4" s="128"/>
      <c r="RNE4" s="128"/>
      <c r="RNF4" s="128"/>
      <c r="RNG4" s="128"/>
      <c r="RNH4" s="128"/>
      <c r="RNI4" s="128"/>
      <c r="RNJ4" s="128"/>
      <c r="RNK4" s="128"/>
      <c r="RNL4" s="128"/>
      <c r="RNM4" s="128"/>
      <c r="RNN4" s="128"/>
      <c r="RNO4" s="128"/>
      <c r="RNP4" s="128"/>
      <c r="RNQ4" s="128"/>
      <c r="RNR4" s="128"/>
      <c r="RNS4" s="128"/>
      <c r="RNT4" s="128"/>
      <c r="RNU4" s="128"/>
      <c r="RNV4" s="128"/>
      <c r="RNW4" s="128"/>
      <c r="RNX4" s="128"/>
      <c r="RNY4" s="128"/>
      <c r="RNZ4" s="128"/>
      <c r="ROA4" s="128"/>
      <c r="ROB4" s="128"/>
      <c r="ROC4" s="128"/>
      <c r="ROD4" s="128"/>
      <c r="ROE4" s="128"/>
      <c r="ROF4" s="128"/>
      <c r="ROG4" s="128"/>
      <c r="ROH4" s="128"/>
      <c r="ROI4" s="128"/>
      <c r="ROJ4" s="128"/>
      <c r="ROK4" s="128"/>
      <c r="ROL4" s="128"/>
      <c r="ROM4" s="128"/>
      <c r="RON4" s="128"/>
      <c r="ROO4" s="128"/>
      <c r="ROP4" s="128"/>
      <c r="ROQ4" s="128"/>
      <c r="ROR4" s="128"/>
      <c r="ROS4" s="128"/>
      <c r="ROT4" s="128"/>
      <c r="ROU4" s="128"/>
      <c r="ROV4" s="128"/>
      <c r="ROW4" s="128"/>
      <c r="ROX4" s="128"/>
      <c r="ROY4" s="128"/>
      <c r="ROZ4" s="128"/>
      <c r="RPA4" s="128"/>
      <c r="RPB4" s="128"/>
      <c r="RPC4" s="128"/>
      <c r="RPD4" s="128"/>
      <c r="RPE4" s="128"/>
      <c r="RPF4" s="128"/>
      <c r="RPG4" s="128"/>
      <c r="RPH4" s="128"/>
      <c r="RPI4" s="128"/>
      <c r="RPJ4" s="128"/>
      <c r="RPK4" s="128"/>
      <c r="RPL4" s="128"/>
      <c r="RPM4" s="128"/>
      <c r="RPN4" s="128"/>
      <c r="RPO4" s="128"/>
      <c r="RPP4" s="128"/>
      <c r="RPQ4" s="128"/>
      <c r="RPR4" s="128"/>
      <c r="RPS4" s="128"/>
      <c r="RPT4" s="128"/>
      <c r="RPU4" s="128"/>
      <c r="RPV4" s="128"/>
      <c r="RPW4" s="128"/>
      <c r="RPX4" s="128"/>
      <c r="RPY4" s="128"/>
      <c r="RPZ4" s="128"/>
      <c r="RQA4" s="128"/>
      <c r="RQB4" s="128"/>
      <c r="RQC4" s="128"/>
      <c r="RQD4" s="128"/>
      <c r="RQE4" s="128"/>
      <c r="RQF4" s="128"/>
      <c r="RQG4" s="128"/>
      <c r="RQH4" s="128"/>
      <c r="RQI4" s="128"/>
      <c r="RQJ4" s="128"/>
      <c r="RQK4" s="128"/>
      <c r="RQL4" s="128"/>
      <c r="RQM4" s="128"/>
      <c r="RQN4" s="128"/>
      <c r="RQO4" s="128"/>
      <c r="RQP4" s="128"/>
      <c r="RQQ4" s="128"/>
      <c r="RQR4" s="128"/>
      <c r="RQS4" s="128"/>
      <c r="RQT4" s="128"/>
      <c r="RQU4" s="128"/>
      <c r="RQV4" s="128"/>
      <c r="RQW4" s="128"/>
      <c r="RQX4" s="128"/>
      <c r="RQY4" s="128"/>
      <c r="RQZ4" s="128"/>
      <c r="RRA4" s="128"/>
      <c r="RRB4" s="128"/>
      <c r="RRC4" s="128"/>
      <c r="RRD4" s="128"/>
      <c r="RRE4" s="128"/>
      <c r="RRF4" s="128"/>
      <c r="RRG4" s="128"/>
      <c r="RRH4" s="128"/>
      <c r="RRI4" s="128"/>
      <c r="RRJ4" s="128"/>
      <c r="RRK4" s="128"/>
      <c r="RRL4" s="128"/>
      <c r="RRM4" s="128"/>
      <c r="RRN4" s="128"/>
      <c r="RRO4" s="128"/>
      <c r="RRP4" s="128"/>
      <c r="RRQ4" s="128"/>
      <c r="RRR4" s="128"/>
      <c r="RRS4" s="128"/>
      <c r="RRT4" s="128"/>
      <c r="RRU4" s="128"/>
      <c r="RRV4" s="128"/>
      <c r="RRW4" s="128"/>
      <c r="RRX4" s="128"/>
      <c r="RRY4" s="128"/>
      <c r="RRZ4" s="128"/>
      <c r="RSA4" s="128"/>
      <c r="RSB4" s="128"/>
      <c r="RSC4" s="128"/>
      <c r="RSD4" s="128"/>
      <c r="RSE4" s="128"/>
      <c r="RSF4" s="128"/>
      <c r="RSG4" s="128"/>
      <c r="RSH4" s="128"/>
      <c r="RSI4" s="128"/>
      <c r="RSJ4" s="128"/>
      <c r="RSK4" s="128"/>
      <c r="RSL4" s="128"/>
      <c r="RSM4" s="128"/>
      <c r="RSN4" s="128"/>
      <c r="RSO4" s="128"/>
      <c r="RSP4" s="128"/>
      <c r="RSQ4" s="128"/>
      <c r="RSR4" s="128"/>
      <c r="RSS4" s="128"/>
      <c r="RST4" s="128"/>
      <c r="RSU4" s="128"/>
      <c r="RSV4" s="128"/>
      <c r="RSW4" s="128"/>
      <c r="RSX4" s="128"/>
      <c r="RSY4" s="128"/>
      <c r="RSZ4" s="128"/>
      <c r="RTA4" s="128"/>
      <c r="RTB4" s="128"/>
      <c r="RTC4" s="128"/>
      <c r="RTD4" s="128"/>
      <c r="RTE4" s="128"/>
      <c r="RTF4" s="128"/>
      <c r="RTG4" s="128"/>
      <c r="RTH4" s="128"/>
      <c r="RTI4" s="128"/>
      <c r="RTJ4" s="128"/>
      <c r="RTK4" s="128"/>
      <c r="RTL4" s="128"/>
      <c r="RTM4" s="128"/>
      <c r="RTN4" s="128"/>
      <c r="RTO4" s="128"/>
      <c r="RTP4" s="128"/>
      <c r="RTQ4" s="128"/>
      <c r="RTR4" s="128"/>
      <c r="RTS4" s="128"/>
      <c r="RTT4" s="128"/>
      <c r="RTU4" s="128"/>
      <c r="RTV4" s="128"/>
      <c r="RTW4" s="128"/>
      <c r="RTX4" s="128"/>
      <c r="RTY4" s="128"/>
      <c r="RTZ4" s="128"/>
      <c r="RUA4" s="128"/>
      <c r="RUB4" s="128"/>
      <c r="RUC4" s="128"/>
      <c r="RUD4" s="128"/>
      <c r="RUE4" s="128"/>
      <c r="RUF4" s="128"/>
      <c r="RUG4" s="128"/>
      <c r="RUH4" s="128"/>
      <c r="RUI4" s="128"/>
      <c r="RUJ4" s="128"/>
      <c r="RUK4" s="128"/>
      <c r="RUL4" s="128"/>
      <c r="RUM4" s="128"/>
      <c r="RUN4" s="128"/>
      <c r="RUO4" s="128"/>
      <c r="RUP4" s="128"/>
      <c r="RUQ4" s="128"/>
      <c r="RUR4" s="128"/>
      <c r="RUS4" s="128"/>
      <c r="RUT4" s="128"/>
      <c r="RUU4" s="128"/>
      <c r="RUV4" s="128"/>
      <c r="RUW4" s="128"/>
      <c r="RUX4" s="128"/>
      <c r="RUY4" s="128"/>
      <c r="RUZ4" s="128"/>
      <c r="RVA4" s="128"/>
      <c r="RVB4" s="128"/>
      <c r="RVC4" s="128"/>
      <c r="RVD4" s="128"/>
      <c r="RVE4" s="128"/>
      <c r="RVF4" s="128"/>
      <c r="RVG4" s="128"/>
      <c r="RVH4" s="128"/>
      <c r="RVI4" s="128"/>
      <c r="RVJ4" s="128"/>
      <c r="RVK4" s="128"/>
      <c r="RVL4" s="128"/>
      <c r="RVM4" s="128"/>
      <c r="RVN4" s="128"/>
      <c r="RVO4" s="128"/>
      <c r="RVP4" s="128"/>
      <c r="RVQ4" s="128"/>
      <c r="RVR4" s="128"/>
      <c r="RVS4" s="128"/>
      <c r="RVT4" s="128"/>
      <c r="RVU4" s="128"/>
      <c r="RVV4" s="128"/>
      <c r="RVW4" s="128"/>
      <c r="RVX4" s="128"/>
      <c r="RVY4" s="128"/>
      <c r="RVZ4" s="128"/>
      <c r="RWA4" s="128"/>
      <c r="RWB4" s="128"/>
      <c r="RWC4" s="128"/>
      <c r="RWD4" s="128"/>
      <c r="RWE4" s="128"/>
      <c r="RWF4" s="128"/>
      <c r="RWG4" s="128"/>
      <c r="RWH4" s="128"/>
      <c r="RWI4" s="128"/>
      <c r="RWJ4" s="128"/>
      <c r="RWK4" s="128"/>
      <c r="RWL4" s="128"/>
      <c r="RWM4" s="128"/>
      <c r="RWN4" s="128"/>
      <c r="RWO4" s="128"/>
      <c r="RWP4" s="128"/>
      <c r="RWQ4" s="128"/>
      <c r="RWR4" s="128"/>
      <c r="RWS4" s="128"/>
      <c r="RWT4" s="128"/>
      <c r="RWU4" s="128"/>
      <c r="RWV4" s="128"/>
      <c r="RWW4" s="128"/>
      <c r="RWX4" s="128"/>
      <c r="RWY4" s="128"/>
      <c r="RWZ4" s="128"/>
      <c r="RXA4" s="128"/>
      <c r="RXB4" s="128"/>
      <c r="RXC4" s="128"/>
      <c r="RXD4" s="128"/>
      <c r="RXE4" s="128"/>
      <c r="RXF4" s="128"/>
      <c r="RXG4" s="128"/>
      <c r="RXH4" s="128"/>
      <c r="RXI4" s="128"/>
      <c r="RXJ4" s="128"/>
      <c r="RXK4" s="128"/>
      <c r="RXL4" s="128"/>
      <c r="RXM4" s="128"/>
      <c r="RXN4" s="128"/>
      <c r="RXO4" s="128"/>
      <c r="RXP4" s="128"/>
      <c r="RXQ4" s="128"/>
      <c r="RXR4" s="128"/>
      <c r="RXS4" s="128"/>
      <c r="RXT4" s="128"/>
      <c r="RXU4" s="128"/>
      <c r="RXV4" s="128"/>
      <c r="RXW4" s="128"/>
      <c r="RXX4" s="128"/>
      <c r="RXY4" s="128"/>
      <c r="RXZ4" s="128"/>
      <c r="RYA4" s="128"/>
      <c r="RYB4" s="128"/>
      <c r="RYC4" s="128"/>
      <c r="RYD4" s="128"/>
      <c r="RYE4" s="128"/>
      <c r="RYF4" s="128"/>
      <c r="RYG4" s="128"/>
      <c r="RYH4" s="128"/>
      <c r="RYI4" s="128"/>
      <c r="RYJ4" s="128"/>
      <c r="RYK4" s="128"/>
      <c r="RYL4" s="128"/>
      <c r="RYM4" s="128"/>
      <c r="RYN4" s="128"/>
      <c r="RYO4" s="128"/>
      <c r="RYP4" s="128"/>
      <c r="RYQ4" s="128"/>
      <c r="RYR4" s="128"/>
      <c r="RYS4" s="128"/>
      <c r="RYT4" s="128"/>
      <c r="RYU4" s="128"/>
      <c r="RYV4" s="128"/>
      <c r="RYW4" s="128"/>
      <c r="RYX4" s="128"/>
      <c r="RYY4" s="128"/>
      <c r="RYZ4" s="128"/>
      <c r="RZA4" s="128"/>
      <c r="RZB4" s="128"/>
      <c r="RZC4" s="128"/>
      <c r="RZD4" s="128"/>
      <c r="RZE4" s="128"/>
      <c r="RZF4" s="128"/>
      <c r="RZG4" s="128"/>
      <c r="RZH4" s="128"/>
      <c r="RZI4" s="128"/>
      <c r="RZJ4" s="128"/>
      <c r="RZK4" s="128"/>
      <c r="RZL4" s="128"/>
      <c r="RZM4" s="128"/>
      <c r="RZN4" s="128"/>
      <c r="RZO4" s="128"/>
      <c r="RZP4" s="128"/>
      <c r="RZQ4" s="128"/>
      <c r="RZR4" s="128"/>
      <c r="RZS4" s="128"/>
      <c r="RZT4" s="128"/>
      <c r="RZU4" s="128"/>
      <c r="RZV4" s="128"/>
      <c r="RZW4" s="128"/>
      <c r="RZX4" s="128"/>
      <c r="RZY4" s="128"/>
      <c r="RZZ4" s="128"/>
      <c r="SAA4" s="128"/>
      <c r="SAB4" s="128"/>
      <c r="SAC4" s="128"/>
      <c r="SAD4" s="128"/>
      <c r="SAE4" s="128"/>
      <c r="SAF4" s="128"/>
      <c r="SAG4" s="128"/>
      <c r="SAH4" s="128"/>
      <c r="SAI4" s="128"/>
      <c r="SAJ4" s="128"/>
      <c r="SAK4" s="128"/>
      <c r="SAL4" s="128"/>
      <c r="SAM4" s="128"/>
      <c r="SAN4" s="128"/>
      <c r="SAO4" s="128"/>
      <c r="SAP4" s="128"/>
      <c r="SAQ4" s="128"/>
      <c r="SAR4" s="128"/>
      <c r="SAS4" s="128"/>
      <c r="SAT4" s="128"/>
      <c r="SAU4" s="128"/>
      <c r="SAV4" s="128"/>
      <c r="SAW4" s="128"/>
      <c r="SAX4" s="128"/>
      <c r="SAY4" s="128"/>
      <c r="SAZ4" s="128"/>
      <c r="SBA4" s="128"/>
      <c r="SBB4" s="128"/>
      <c r="SBC4" s="128"/>
      <c r="SBD4" s="128"/>
      <c r="SBE4" s="128"/>
      <c r="SBF4" s="128"/>
      <c r="SBG4" s="128"/>
      <c r="SBH4" s="128"/>
      <c r="SBI4" s="128"/>
      <c r="SBJ4" s="128"/>
      <c r="SBK4" s="128"/>
      <c r="SBL4" s="128"/>
      <c r="SBM4" s="128"/>
      <c r="SBN4" s="128"/>
      <c r="SBO4" s="128"/>
      <c r="SBP4" s="128"/>
      <c r="SBQ4" s="128"/>
      <c r="SBR4" s="128"/>
      <c r="SBS4" s="128"/>
      <c r="SBT4" s="128"/>
      <c r="SBU4" s="128"/>
      <c r="SBV4" s="128"/>
      <c r="SBW4" s="128"/>
      <c r="SBX4" s="128"/>
      <c r="SBY4" s="128"/>
      <c r="SBZ4" s="128"/>
      <c r="SCA4" s="128"/>
      <c r="SCB4" s="128"/>
      <c r="SCC4" s="128"/>
      <c r="SCD4" s="128"/>
      <c r="SCE4" s="128"/>
      <c r="SCF4" s="128"/>
      <c r="SCG4" s="128"/>
      <c r="SCH4" s="128"/>
      <c r="SCI4" s="128"/>
      <c r="SCJ4" s="128"/>
      <c r="SCK4" s="128"/>
      <c r="SCL4" s="128"/>
      <c r="SCM4" s="128"/>
      <c r="SCN4" s="128"/>
      <c r="SCO4" s="128"/>
      <c r="SCP4" s="128"/>
      <c r="SCQ4" s="128"/>
      <c r="SCR4" s="128"/>
      <c r="SCS4" s="128"/>
      <c r="SCT4" s="128"/>
      <c r="SCU4" s="128"/>
      <c r="SCV4" s="128"/>
      <c r="SCW4" s="128"/>
      <c r="SCX4" s="128"/>
      <c r="SCY4" s="128"/>
      <c r="SCZ4" s="128"/>
      <c r="SDA4" s="128"/>
      <c r="SDB4" s="128"/>
      <c r="SDC4" s="128"/>
      <c r="SDD4" s="128"/>
      <c r="SDE4" s="128"/>
      <c r="SDF4" s="128"/>
      <c r="SDG4" s="128"/>
      <c r="SDH4" s="128"/>
      <c r="SDI4" s="128"/>
      <c r="SDJ4" s="128"/>
      <c r="SDK4" s="128"/>
      <c r="SDL4" s="128"/>
      <c r="SDM4" s="128"/>
      <c r="SDN4" s="128"/>
      <c r="SDO4" s="128"/>
      <c r="SDP4" s="128"/>
      <c r="SDQ4" s="128"/>
      <c r="SDR4" s="128"/>
      <c r="SDS4" s="128"/>
      <c r="SDT4" s="128"/>
      <c r="SDU4" s="128"/>
      <c r="SDV4" s="128"/>
      <c r="SDW4" s="128"/>
      <c r="SDX4" s="128"/>
      <c r="SDY4" s="128"/>
      <c r="SDZ4" s="128"/>
      <c r="SEA4" s="128"/>
      <c r="SEB4" s="128"/>
      <c r="SEC4" s="128"/>
      <c r="SED4" s="128"/>
      <c r="SEE4" s="128"/>
      <c r="SEF4" s="128"/>
      <c r="SEG4" s="128"/>
      <c r="SEH4" s="128"/>
      <c r="SEI4" s="128"/>
      <c r="SEJ4" s="128"/>
      <c r="SEK4" s="128"/>
      <c r="SEL4" s="128"/>
      <c r="SEM4" s="128"/>
      <c r="SEN4" s="128"/>
      <c r="SEO4" s="128"/>
      <c r="SEP4" s="128"/>
      <c r="SEQ4" s="128"/>
      <c r="SER4" s="128"/>
      <c r="SES4" s="128"/>
      <c r="SET4" s="128"/>
      <c r="SEU4" s="128"/>
      <c r="SEV4" s="128"/>
      <c r="SEW4" s="128"/>
      <c r="SEX4" s="128"/>
      <c r="SEY4" s="128"/>
      <c r="SEZ4" s="128"/>
      <c r="SFA4" s="128"/>
      <c r="SFB4" s="128"/>
      <c r="SFC4" s="128"/>
      <c r="SFD4" s="128"/>
      <c r="SFE4" s="128"/>
      <c r="SFF4" s="128"/>
      <c r="SFG4" s="128"/>
      <c r="SFH4" s="128"/>
      <c r="SFI4" s="128"/>
      <c r="SFJ4" s="128"/>
      <c r="SFK4" s="128"/>
      <c r="SFL4" s="128"/>
      <c r="SFM4" s="128"/>
      <c r="SFN4" s="128"/>
      <c r="SFO4" s="128"/>
      <c r="SFP4" s="128"/>
      <c r="SFQ4" s="128"/>
      <c r="SFR4" s="128"/>
      <c r="SFS4" s="128"/>
      <c r="SFT4" s="128"/>
      <c r="SFU4" s="128"/>
      <c r="SFV4" s="128"/>
      <c r="SFW4" s="128"/>
      <c r="SFX4" s="128"/>
      <c r="SFY4" s="128"/>
      <c r="SFZ4" s="128"/>
      <c r="SGA4" s="128"/>
      <c r="SGB4" s="128"/>
      <c r="SGC4" s="128"/>
      <c r="SGD4" s="128"/>
      <c r="SGE4" s="128"/>
      <c r="SGF4" s="128"/>
      <c r="SGG4" s="128"/>
      <c r="SGH4" s="128"/>
      <c r="SGI4" s="128"/>
      <c r="SGJ4" s="128"/>
      <c r="SGK4" s="128"/>
      <c r="SGL4" s="128"/>
      <c r="SGM4" s="128"/>
      <c r="SGN4" s="128"/>
      <c r="SGO4" s="128"/>
      <c r="SGP4" s="128"/>
      <c r="SGQ4" s="128"/>
      <c r="SGR4" s="128"/>
      <c r="SGS4" s="128"/>
      <c r="SGT4" s="128"/>
      <c r="SGU4" s="128"/>
      <c r="SGV4" s="128"/>
      <c r="SGW4" s="128"/>
      <c r="SGX4" s="128"/>
      <c r="SGY4" s="128"/>
      <c r="SGZ4" s="128"/>
      <c r="SHA4" s="128"/>
      <c r="SHB4" s="128"/>
      <c r="SHC4" s="128"/>
      <c r="SHD4" s="128"/>
      <c r="SHE4" s="128"/>
      <c r="SHF4" s="128"/>
      <c r="SHG4" s="128"/>
      <c r="SHH4" s="128"/>
      <c r="SHI4" s="128"/>
      <c r="SHJ4" s="128"/>
      <c r="SHK4" s="128"/>
      <c r="SHL4" s="128"/>
      <c r="SHM4" s="128"/>
      <c r="SHN4" s="128"/>
      <c r="SHO4" s="128"/>
      <c r="SHP4" s="128"/>
      <c r="SHQ4" s="128"/>
      <c r="SHR4" s="128"/>
      <c r="SHS4" s="128"/>
      <c r="SHT4" s="128"/>
      <c r="SHU4" s="128"/>
      <c r="SHV4" s="128"/>
      <c r="SHW4" s="128"/>
      <c r="SHX4" s="128"/>
      <c r="SHY4" s="128"/>
      <c r="SHZ4" s="128"/>
      <c r="SIA4" s="128"/>
      <c r="SIB4" s="128"/>
      <c r="SIC4" s="128"/>
      <c r="SID4" s="128"/>
      <c r="SIE4" s="128"/>
      <c r="SIF4" s="128"/>
      <c r="SIG4" s="128"/>
      <c r="SIH4" s="128"/>
      <c r="SII4" s="128"/>
      <c r="SIJ4" s="128"/>
      <c r="SIK4" s="128"/>
      <c r="SIL4" s="128"/>
      <c r="SIM4" s="128"/>
      <c r="SIN4" s="128"/>
      <c r="SIO4" s="128"/>
      <c r="SIP4" s="128"/>
      <c r="SIQ4" s="128"/>
      <c r="SIR4" s="128"/>
      <c r="SIS4" s="128"/>
      <c r="SIT4" s="128"/>
      <c r="SIU4" s="128"/>
      <c r="SIV4" s="128"/>
      <c r="SIW4" s="128"/>
      <c r="SIX4" s="128"/>
      <c r="SIY4" s="128"/>
      <c r="SIZ4" s="128"/>
      <c r="SJA4" s="128"/>
      <c r="SJB4" s="128"/>
      <c r="SJC4" s="128"/>
      <c r="SJD4" s="128"/>
      <c r="SJE4" s="128"/>
      <c r="SJF4" s="128"/>
      <c r="SJG4" s="128"/>
      <c r="SJH4" s="128"/>
      <c r="SJI4" s="128"/>
      <c r="SJJ4" s="128"/>
      <c r="SJK4" s="128"/>
      <c r="SJL4" s="128"/>
      <c r="SJM4" s="128"/>
      <c r="SJN4" s="128"/>
      <c r="SJO4" s="128"/>
      <c r="SJP4" s="128"/>
      <c r="SJQ4" s="128"/>
      <c r="SJR4" s="128"/>
      <c r="SJS4" s="128"/>
      <c r="SJT4" s="128"/>
      <c r="SJU4" s="128"/>
      <c r="SJV4" s="128"/>
      <c r="SJW4" s="128"/>
      <c r="SJX4" s="128"/>
      <c r="SJY4" s="128"/>
      <c r="SJZ4" s="128"/>
      <c r="SKA4" s="128"/>
      <c r="SKB4" s="128"/>
      <c r="SKC4" s="128"/>
      <c r="SKD4" s="128"/>
      <c r="SKE4" s="128"/>
      <c r="SKF4" s="128"/>
      <c r="SKG4" s="128"/>
      <c r="SKH4" s="128"/>
      <c r="SKI4" s="128"/>
      <c r="SKJ4" s="128"/>
      <c r="SKK4" s="128"/>
      <c r="SKL4" s="128"/>
      <c r="SKM4" s="128"/>
      <c r="SKN4" s="128"/>
      <c r="SKO4" s="128"/>
      <c r="SKP4" s="128"/>
      <c r="SKQ4" s="128"/>
      <c r="SKR4" s="128"/>
      <c r="SKS4" s="128"/>
      <c r="SKT4" s="128"/>
      <c r="SKU4" s="128"/>
      <c r="SKV4" s="128"/>
      <c r="SKW4" s="128"/>
      <c r="SKX4" s="128"/>
      <c r="SKY4" s="128"/>
      <c r="SKZ4" s="128"/>
      <c r="SLA4" s="128"/>
      <c r="SLB4" s="128"/>
      <c r="SLC4" s="128"/>
      <c r="SLD4" s="128"/>
      <c r="SLE4" s="128"/>
      <c r="SLF4" s="128"/>
      <c r="SLG4" s="128"/>
      <c r="SLH4" s="128"/>
      <c r="SLI4" s="128"/>
      <c r="SLJ4" s="128"/>
      <c r="SLK4" s="128"/>
      <c r="SLL4" s="128"/>
      <c r="SLM4" s="128"/>
      <c r="SLN4" s="128"/>
      <c r="SLO4" s="128"/>
      <c r="SLP4" s="128"/>
      <c r="SLQ4" s="128"/>
      <c r="SLR4" s="128"/>
      <c r="SLS4" s="128"/>
      <c r="SLT4" s="128"/>
      <c r="SLU4" s="128"/>
      <c r="SLV4" s="128"/>
      <c r="SLW4" s="128"/>
      <c r="SLX4" s="128"/>
      <c r="SLY4" s="128"/>
      <c r="SLZ4" s="128"/>
      <c r="SMA4" s="128"/>
      <c r="SMB4" s="128"/>
      <c r="SMC4" s="128"/>
      <c r="SMD4" s="128"/>
      <c r="SME4" s="128"/>
      <c r="SMF4" s="128"/>
      <c r="SMG4" s="128"/>
      <c r="SMH4" s="128"/>
      <c r="SMI4" s="128"/>
      <c r="SMJ4" s="128"/>
      <c r="SMK4" s="128"/>
      <c r="SML4" s="128"/>
      <c r="SMM4" s="128"/>
      <c r="SMN4" s="128"/>
      <c r="SMO4" s="128"/>
      <c r="SMP4" s="128"/>
      <c r="SMQ4" s="128"/>
      <c r="SMR4" s="128"/>
      <c r="SMS4" s="128"/>
      <c r="SMT4" s="128"/>
      <c r="SMU4" s="128"/>
      <c r="SMV4" s="128"/>
      <c r="SMW4" s="128"/>
      <c r="SMX4" s="128"/>
      <c r="SMY4" s="128"/>
      <c r="SMZ4" s="128"/>
      <c r="SNA4" s="128"/>
      <c r="SNB4" s="128"/>
      <c r="SNC4" s="128"/>
      <c r="SND4" s="128"/>
      <c r="SNE4" s="128"/>
      <c r="SNF4" s="128"/>
      <c r="SNG4" s="128"/>
      <c r="SNH4" s="128"/>
      <c r="SNI4" s="128"/>
      <c r="SNJ4" s="128"/>
      <c r="SNK4" s="128"/>
      <c r="SNL4" s="128"/>
      <c r="SNM4" s="128"/>
      <c r="SNN4" s="128"/>
      <c r="SNO4" s="128"/>
      <c r="SNP4" s="128"/>
      <c r="SNQ4" s="128"/>
      <c r="SNR4" s="128"/>
      <c r="SNS4" s="128"/>
      <c r="SNT4" s="128"/>
      <c r="SNU4" s="128"/>
      <c r="SNV4" s="128"/>
      <c r="SNW4" s="128"/>
      <c r="SNX4" s="128"/>
      <c r="SNY4" s="128"/>
      <c r="SNZ4" s="128"/>
      <c r="SOA4" s="128"/>
      <c r="SOB4" s="128"/>
      <c r="SOC4" s="128"/>
      <c r="SOD4" s="128"/>
      <c r="SOE4" s="128"/>
      <c r="SOF4" s="128"/>
      <c r="SOG4" s="128"/>
      <c r="SOH4" s="128"/>
      <c r="SOI4" s="128"/>
      <c r="SOJ4" s="128"/>
      <c r="SOK4" s="128"/>
      <c r="SOL4" s="128"/>
      <c r="SOM4" s="128"/>
      <c r="SON4" s="128"/>
      <c r="SOO4" s="128"/>
      <c r="SOP4" s="128"/>
      <c r="SOQ4" s="128"/>
      <c r="SOR4" s="128"/>
      <c r="SOS4" s="128"/>
      <c r="SOT4" s="128"/>
      <c r="SOU4" s="128"/>
      <c r="SOV4" s="128"/>
      <c r="SOW4" s="128"/>
      <c r="SOX4" s="128"/>
      <c r="SOY4" s="128"/>
      <c r="SOZ4" s="128"/>
      <c r="SPA4" s="128"/>
      <c r="SPB4" s="128"/>
      <c r="SPC4" s="128"/>
      <c r="SPD4" s="128"/>
      <c r="SPE4" s="128"/>
      <c r="SPF4" s="128"/>
      <c r="SPG4" s="128"/>
      <c r="SPH4" s="128"/>
      <c r="SPI4" s="128"/>
      <c r="SPJ4" s="128"/>
      <c r="SPK4" s="128"/>
      <c r="SPL4" s="128"/>
      <c r="SPM4" s="128"/>
      <c r="SPN4" s="128"/>
      <c r="SPO4" s="128"/>
      <c r="SPP4" s="128"/>
      <c r="SPQ4" s="128"/>
      <c r="SPR4" s="128"/>
      <c r="SPS4" s="128"/>
      <c r="SPT4" s="128"/>
      <c r="SPU4" s="128"/>
      <c r="SPV4" s="128"/>
      <c r="SPW4" s="128"/>
      <c r="SPX4" s="128"/>
      <c r="SPY4" s="128"/>
      <c r="SPZ4" s="128"/>
      <c r="SQA4" s="128"/>
      <c r="SQB4" s="128"/>
      <c r="SQC4" s="128"/>
      <c r="SQD4" s="128"/>
      <c r="SQE4" s="128"/>
      <c r="SQF4" s="128"/>
      <c r="SQG4" s="128"/>
      <c r="SQH4" s="128"/>
      <c r="SQI4" s="128"/>
      <c r="SQJ4" s="128"/>
      <c r="SQK4" s="128"/>
      <c r="SQL4" s="128"/>
      <c r="SQM4" s="128"/>
      <c r="SQN4" s="128"/>
      <c r="SQO4" s="128"/>
      <c r="SQP4" s="128"/>
      <c r="SQQ4" s="128"/>
      <c r="SQR4" s="128"/>
      <c r="SQS4" s="128"/>
      <c r="SQT4" s="128"/>
      <c r="SQU4" s="128"/>
      <c r="SQV4" s="128"/>
      <c r="SQW4" s="128"/>
      <c r="SQX4" s="128"/>
      <c r="SQY4" s="128"/>
      <c r="SQZ4" s="128"/>
      <c r="SRA4" s="128"/>
      <c r="SRB4" s="128"/>
      <c r="SRC4" s="128"/>
      <c r="SRD4" s="128"/>
      <c r="SRE4" s="128"/>
      <c r="SRF4" s="128"/>
      <c r="SRG4" s="128"/>
      <c r="SRH4" s="128"/>
      <c r="SRI4" s="128"/>
      <c r="SRJ4" s="128"/>
      <c r="SRK4" s="128"/>
      <c r="SRL4" s="128"/>
      <c r="SRM4" s="128"/>
      <c r="SRN4" s="128"/>
      <c r="SRO4" s="128"/>
      <c r="SRP4" s="128"/>
      <c r="SRQ4" s="128"/>
      <c r="SRR4" s="128"/>
      <c r="SRS4" s="128"/>
      <c r="SRT4" s="128"/>
      <c r="SRU4" s="128"/>
      <c r="SRV4" s="128"/>
      <c r="SRW4" s="128"/>
      <c r="SRX4" s="128"/>
      <c r="SRY4" s="128"/>
      <c r="SRZ4" s="128"/>
      <c r="SSA4" s="128"/>
      <c r="SSB4" s="128"/>
      <c r="SSC4" s="128"/>
      <c r="SSD4" s="128"/>
      <c r="SSE4" s="128"/>
      <c r="SSF4" s="128"/>
      <c r="SSG4" s="128"/>
      <c r="SSH4" s="128"/>
      <c r="SSI4" s="128"/>
      <c r="SSJ4" s="128"/>
      <c r="SSK4" s="128"/>
      <c r="SSL4" s="128"/>
      <c r="SSM4" s="128"/>
      <c r="SSN4" s="128"/>
      <c r="SSO4" s="128"/>
      <c r="SSP4" s="128"/>
      <c r="SSQ4" s="128"/>
      <c r="SSR4" s="128"/>
      <c r="SSS4" s="128"/>
      <c r="SST4" s="128"/>
      <c r="SSU4" s="128"/>
      <c r="SSV4" s="128"/>
      <c r="SSW4" s="128"/>
      <c r="SSX4" s="128"/>
      <c r="SSY4" s="128"/>
      <c r="SSZ4" s="128"/>
      <c r="STA4" s="128"/>
      <c r="STB4" s="128"/>
      <c r="STC4" s="128"/>
      <c r="STD4" s="128"/>
      <c r="STE4" s="128"/>
      <c r="STF4" s="128"/>
      <c r="STG4" s="128"/>
      <c r="STH4" s="128"/>
      <c r="STI4" s="128"/>
      <c r="STJ4" s="128"/>
      <c r="STK4" s="128"/>
      <c r="STL4" s="128"/>
      <c r="STM4" s="128"/>
      <c r="STN4" s="128"/>
      <c r="STO4" s="128"/>
      <c r="STP4" s="128"/>
      <c r="STQ4" s="128"/>
      <c r="STR4" s="128"/>
      <c r="STS4" s="128"/>
      <c r="STT4" s="128"/>
      <c r="STU4" s="128"/>
      <c r="STV4" s="128"/>
      <c r="STW4" s="128"/>
      <c r="STX4" s="128"/>
      <c r="STY4" s="128"/>
      <c r="STZ4" s="128"/>
      <c r="SUA4" s="128"/>
      <c r="SUB4" s="128"/>
      <c r="SUC4" s="128"/>
      <c r="SUD4" s="128"/>
      <c r="SUE4" s="128"/>
      <c r="SUF4" s="128"/>
      <c r="SUG4" s="128"/>
      <c r="SUH4" s="128"/>
      <c r="SUI4" s="128"/>
      <c r="SUJ4" s="128"/>
      <c r="SUK4" s="128"/>
      <c r="SUL4" s="128"/>
      <c r="SUM4" s="128"/>
      <c r="SUN4" s="128"/>
      <c r="SUO4" s="128"/>
      <c r="SUP4" s="128"/>
      <c r="SUQ4" s="128"/>
      <c r="SUR4" s="128"/>
      <c r="SUS4" s="128"/>
      <c r="SUT4" s="128"/>
      <c r="SUU4" s="128"/>
      <c r="SUV4" s="128"/>
      <c r="SUW4" s="128"/>
      <c r="SUX4" s="128"/>
      <c r="SUY4" s="128"/>
      <c r="SUZ4" s="128"/>
      <c r="SVA4" s="128"/>
      <c r="SVB4" s="128"/>
      <c r="SVC4" s="128"/>
      <c r="SVD4" s="128"/>
      <c r="SVE4" s="128"/>
      <c r="SVF4" s="128"/>
      <c r="SVG4" s="128"/>
      <c r="SVH4" s="128"/>
      <c r="SVI4" s="128"/>
      <c r="SVJ4" s="128"/>
      <c r="SVK4" s="128"/>
      <c r="SVL4" s="128"/>
      <c r="SVM4" s="128"/>
      <c r="SVN4" s="128"/>
      <c r="SVO4" s="128"/>
      <c r="SVP4" s="128"/>
      <c r="SVQ4" s="128"/>
      <c r="SVR4" s="128"/>
      <c r="SVS4" s="128"/>
      <c r="SVT4" s="128"/>
      <c r="SVU4" s="128"/>
      <c r="SVV4" s="128"/>
      <c r="SVW4" s="128"/>
      <c r="SVX4" s="128"/>
      <c r="SVY4" s="128"/>
      <c r="SVZ4" s="128"/>
      <c r="SWA4" s="128"/>
      <c r="SWB4" s="128"/>
      <c r="SWC4" s="128"/>
      <c r="SWD4" s="128"/>
      <c r="SWE4" s="128"/>
      <c r="SWF4" s="128"/>
      <c r="SWG4" s="128"/>
      <c r="SWH4" s="128"/>
      <c r="SWI4" s="128"/>
      <c r="SWJ4" s="128"/>
      <c r="SWK4" s="128"/>
      <c r="SWL4" s="128"/>
      <c r="SWM4" s="128"/>
      <c r="SWN4" s="128"/>
      <c r="SWO4" s="128"/>
      <c r="SWP4" s="128"/>
      <c r="SWQ4" s="128"/>
      <c r="SWR4" s="128"/>
      <c r="SWS4" s="128"/>
      <c r="SWT4" s="128"/>
      <c r="SWU4" s="128"/>
      <c r="SWV4" s="128"/>
      <c r="SWW4" s="128"/>
      <c r="SWX4" s="128"/>
      <c r="SWY4" s="128"/>
      <c r="SWZ4" s="128"/>
      <c r="SXA4" s="128"/>
      <c r="SXB4" s="128"/>
      <c r="SXC4" s="128"/>
      <c r="SXD4" s="128"/>
      <c r="SXE4" s="128"/>
      <c r="SXF4" s="128"/>
      <c r="SXG4" s="128"/>
      <c r="SXH4" s="128"/>
      <c r="SXI4" s="128"/>
      <c r="SXJ4" s="128"/>
      <c r="SXK4" s="128"/>
      <c r="SXL4" s="128"/>
      <c r="SXM4" s="128"/>
      <c r="SXN4" s="128"/>
      <c r="SXO4" s="128"/>
      <c r="SXP4" s="128"/>
      <c r="SXQ4" s="128"/>
      <c r="SXR4" s="128"/>
      <c r="SXS4" s="128"/>
      <c r="SXT4" s="128"/>
      <c r="SXU4" s="128"/>
      <c r="SXV4" s="128"/>
      <c r="SXW4" s="128"/>
      <c r="SXX4" s="128"/>
      <c r="SXY4" s="128"/>
      <c r="SXZ4" s="128"/>
      <c r="SYA4" s="128"/>
      <c r="SYB4" s="128"/>
      <c r="SYC4" s="128"/>
      <c r="SYD4" s="128"/>
      <c r="SYE4" s="128"/>
      <c r="SYF4" s="128"/>
      <c r="SYG4" s="128"/>
      <c r="SYH4" s="128"/>
      <c r="SYI4" s="128"/>
      <c r="SYJ4" s="128"/>
      <c r="SYK4" s="128"/>
      <c r="SYL4" s="128"/>
      <c r="SYM4" s="128"/>
      <c r="SYN4" s="128"/>
      <c r="SYO4" s="128"/>
      <c r="SYP4" s="128"/>
      <c r="SYQ4" s="128"/>
      <c r="SYR4" s="128"/>
      <c r="SYS4" s="128"/>
      <c r="SYT4" s="128"/>
      <c r="SYU4" s="128"/>
      <c r="SYV4" s="128"/>
      <c r="SYW4" s="128"/>
      <c r="SYX4" s="128"/>
      <c r="SYY4" s="128"/>
      <c r="SYZ4" s="128"/>
      <c r="SZA4" s="128"/>
      <c r="SZB4" s="128"/>
      <c r="SZC4" s="128"/>
      <c r="SZD4" s="128"/>
      <c r="SZE4" s="128"/>
      <c r="SZF4" s="128"/>
      <c r="SZG4" s="128"/>
      <c r="SZH4" s="128"/>
      <c r="SZI4" s="128"/>
      <c r="SZJ4" s="128"/>
      <c r="SZK4" s="128"/>
      <c r="SZL4" s="128"/>
      <c r="SZM4" s="128"/>
      <c r="SZN4" s="128"/>
      <c r="SZO4" s="128"/>
      <c r="SZP4" s="128"/>
      <c r="SZQ4" s="128"/>
      <c r="SZR4" s="128"/>
      <c r="SZS4" s="128"/>
      <c r="SZT4" s="128"/>
      <c r="SZU4" s="128"/>
      <c r="SZV4" s="128"/>
      <c r="SZW4" s="128"/>
      <c r="SZX4" s="128"/>
      <c r="SZY4" s="128"/>
      <c r="SZZ4" s="128"/>
      <c r="TAA4" s="128"/>
      <c r="TAB4" s="128"/>
      <c r="TAC4" s="128"/>
      <c r="TAD4" s="128"/>
      <c r="TAE4" s="128"/>
      <c r="TAF4" s="128"/>
      <c r="TAG4" s="128"/>
      <c r="TAH4" s="128"/>
      <c r="TAI4" s="128"/>
      <c r="TAJ4" s="128"/>
      <c r="TAK4" s="128"/>
      <c r="TAL4" s="128"/>
      <c r="TAM4" s="128"/>
      <c r="TAN4" s="128"/>
      <c r="TAO4" s="128"/>
      <c r="TAP4" s="128"/>
      <c r="TAQ4" s="128"/>
      <c r="TAR4" s="128"/>
      <c r="TAS4" s="128"/>
      <c r="TAT4" s="128"/>
      <c r="TAU4" s="128"/>
      <c r="TAV4" s="128"/>
      <c r="TAW4" s="128"/>
      <c r="TAX4" s="128"/>
      <c r="TAY4" s="128"/>
      <c r="TAZ4" s="128"/>
      <c r="TBA4" s="128"/>
      <c r="TBB4" s="128"/>
      <c r="TBC4" s="128"/>
      <c r="TBD4" s="128"/>
      <c r="TBE4" s="128"/>
      <c r="TBF4" s="128"/>
      <c r="TBG4" s="128"/>
      <c r="TBH4" s="128"/>
      <c r="TBI4" s="128"/>
      <c r="TBJ4" s="128"/>
      <c r="TBK4" s="128"/>
      <c r="TBL4" s="128"/>
      <c r="TBM4" s="128"/>
      <c r="TBN4" s="128"/>
      <c r="TBO4" s="128"/>
      <c r="TBP4" s="128"/>
      <c r="TBQ4" s="128"/>
      <c r="TBR4" s="128"/>
      <c r="TBS4" s="128"/>
      <c r="TBT4" s="128"/>
      <c r="TBU4" s="128"/>
      <c r="TBV4" s="128"/>
      <c r="TBW4" s="128"/>
      <c r="TBX4" s="128"/>
      <c r="TBY4" s="128"/>
      <c r="TBZ4" s="128"/>
      <c r="TCA4" s="128"/>
      <c r="TCB4" s="128"/>
      <c r="TCC4" s="128"/>
      <c r="TCD4" s="128"/>
      <c r="TCE4" s="128"/>
      <c r="TCF4" s="128"/>
      <c r="TCG4" s="128"/>
      <c r="TCH4" s="128"/>
      <c r="TCI4" s="128"/>
      <c r="TCJ4" s="128"/>
      <c r="TCK4" s="128"/>
      <c r="TCL4" s="128"/>
      <c r="TCM4" s="128"/>
      <c r="TCN4" s="128"/>
      <c r="TCO4" s="128"/>
      <c r="TCP4" s="128"/>
      <c r="TCQ4" s="128"/>
      <c r="TCR4" s="128"/>
      <c r="TCS4" s="128"/>
      <c r="TCT4" s="128"/>
      <c r="TCU4" s="128"/>
      <c r="TCV4" s="128"/>
      <c r="TCW4" s="128"/>
      <c r="TCX4" s="128"/>
      <c r="TCY4" s="128"/>
      <c r="TCZ4" s="128"/>
      <c r="TDA4" s="128"/>
      <c r="TDB4" s="128"/>
      <c r="TDC4" s="128"/>
      <c r="TDD4" s="128"/>
      <c r="TDE4" s="128"/>
      <c r="TDF4" s="128"/>
      <c r="TDG4" s="128"/>
      <c r="TDH4" s="128"/>
      <c r="TDI4" s="128"/>
      <c r="TDJ4" s="128"/>
      <c r="TDK4" s="128"/>
      <c r="TDL4" s="128"/>
      <c r="TDM4" s="128"/>
      <c r="TDN4" s="128"/>
      <c r="TDO4" s="128"/>
      <c r="TDP4" s="128"/>
      <c r="TDQ4" s="128"/>
      <c r="TDR4" s="128"/>
      <c r="TDS4" s="128"/>
      <c r="TDT4" s="128"/>
      <c r="TDU4" s="128"/>
      <c r="TDV4" s="128"/>
      <c r="TDW4" s="128"/>
      <c r="TDX4" s="128"/>
      <c r="TDY4" s="128"/>
      <c r="TDZ4" s="128"/>
      <c r="TEA4" s="128"/>
      <c r="TEB4" s="128"/>
      <c r="TEC4" s="128"/>
      <c r="TED4" s="128"/>
      <c r="TEE4" s="128"/>
      <c r="TEF4" s="128"/>
      <c r="TEG4" s="128"/>
      <c r="TEH4" s="128"/>
      <c r="TEI4" s="128"/>
      <c r="TEJ4" s="128"/>
      <c r="TEK4" s="128"/>
      <c r="TEL4" s="128"/>
      <c r="TEM4" s="128"/>
      <c r="TEN4" s="128"/>
      <c r="TEO4" s="128"/>
      <c r="TEP4" s="128"/>
      <c r="TEQ4" s="128"/>
      <c r="TER4" s="128"/>
      <c r="TES4" s="128"/>
      <c r="TET4" s="128"/>
      <c r="TEU4" s="128"/>
      <c r="TEV4" s="128"/>
      <c r="TEW4" s="128"/>
      <c r="TEX4" s="128"/>
      <c r="TEY4" s="128"/>
      <c r="TEZ4" s="128"/>
      <c r="TFA4" s="128"/>
      <c r="TFB4" s="128"/>
      <c r="TFC4" s="128"/>
      <c r="TFD4" s="128"/>
      <c r="TFE4" s="128"/>
      <c r="TFF4" s="128"/>
      <c r="TFG4" s="128"/>
      <c r="TFH4" s="128"/>
      <c r="TFI4" s="128"/>
      <c r="TFJ4" s="128"/>
      <c r="TFK4" s="128"/>
      <c r="TFL4" s="128"/>
      <c r="TFM4" s="128"/>
      <c r="TFN4" s="128"/>
      <c r="TFO4" s="128"/>
      <c r="TFP4" s="128"/>
      <c r="TFQ4" s="128"/>
      <c r="TFR4" s="128"/>
      <c r="TFS4" s="128"/>
      <c r="TFT4" s="128"/>
      <c r="TFU4" s="128"/>
      <c r="TFV4" s="128"/>
      <c r="TFW4" s="128"/>
      <c r="TFX4" s="128"/>
      <c r="TFY4" s="128"/>
      <c r="TFZ4" s="128"/>
      <c r="TGA4" s="128"/>
      <c r="TGB4" s="128"/>
      <c r="TGC4" s="128"/>
      <c r="TGD4" s="128"/>
      <c r="TGE4" s="128"/>
      <c r="TGF4" s="128"/>
      <c r="TGG4" s="128"/>
      <c r="TGH4" s="128"/>
      <c r="TGI4" s="128"/>
      <c r="TGJ4" s="128"/>
      <c r="TGK4" s="128"/>
      <c r="TGL4" s="128"/>
      <c r="TGM4" s="128"/>
      <c r="TGN4" s="128"/>
      <c r="TGO4" s="128"/>
      <c r="TGP4" s="128"/>
      <c r="TGQ4" s="128"/>
      <c r="TGR4" s="128"/>
      <c r="TGS4" s="128"/>
      <c r="TGT4" s="128"/>
      <c r="TGU4" s="128"/>
      <c r="TGV4" s="128"/>
      <c r="TGW4" s="128"/>
      <c r="TGX4" s="128"/>
      <c r="TGY4" s="128"/>
      <c r="TGZ4" s="128"/>
      <c r="THA4" s="128"/>
      <c r="THB4" s="128"/>
      <c r="THC4" s="128"/>
      <c r="THD4" s="128"/>
      <c r="THE4" s="128"/>
      <c r="THF4" s="128"/>
      <c r="THG4" s="128"/>
      <c r="THH4" s="128"/>
      <c r="THI4" s="128"/>
      <c r="THJ4" s="128"/>
      <c r="THK4" s="128"/>
      <c r="THL4" s="128"/>
      <c r="THM4" s="128"/>
      <c r="THN4" s="128"/>
      <c r="THO4" s="128"/>
      <c r="THP4" s="128"/>
      <c r="THQ4" s="128"/>
      <c r="THR4" s="128"/>
      <c r="THS4" s="128"/>
      <c r="THT4" s="128"/>
      <c r="THU4" s="128"/>
      <c r="THV4" s="128"/>
      <c r="THW4" s="128"/>
      <c r="THX4" s="128"/>
      <c r="THY4" s="128"/>
      <c r="THZ4" s="128"/>
      <c r="TIA4" s="128"/>
      <c r="TIB4" s="128"/>
      <c r="TIC4" s="128"/>
      <c r="TID4" s="128"/>
      <c r="TIE4" s="128"/>
      <c r="TIF4" s="128"/>
      <c r="TIG4" s="128"/>
      <c r="TIH4" s="128"/>
      <c r="TII4" s="128"/>
      <c r="TIJ4" s="128"/>
      <c r="TIK4" s="128"/>
      <c r="TIL4" s="128"/>
      <c r="TIM4" s="128"/>
      <c r="TIN4" s="128"/>
      <c r="TIO4" s="128"/>
      <c r="TIP4" s="128"/>
      <c r="TIQ4" s="128"/>
      <c r="TIR4" s="128"/>
      <c r="TIS4" s="128"/>
      <c r="TIT4" s="128"/>
      <c r="TIU4" s="128"/>
      <c r="TIV4" s="128"/>
      <c r="TIW4" s="128"/>
      <c r="TIX4" s="128"/>
      <c r="TIY4" s="128"/>
      <c r="TIZ4" s="128"/>
      <c r="TJA4" s="128"/>
      <c r="TJB4" s="128"/>
      <c r="TJC4" s="128"/>
      <c r="TJD4" s="128"/>
      <c r="TJE4" s="128"/>
      <c r="TJF4" s="128"/>
      <c r="TJG4" s="128"/>
      <c r="TJH4" s="128"/>
      <c r="TJI4" s="128"/>
      <c r="TJJ4" s="128"/>
      <c r="TJK4" s="128"/>
      <c r="TJL4" s="128"/>
      <c r="TJM4" s="128"/>
      <c r="TJN4" s="128"/>
      <c r="TJO4" s="128"/>
      <c r="TJP4" s="128"/>
      <c r="TJQ4" s="128"/>
      <c r="TJR4" s="128"/>
      <c r="TJS4" s="128"/>
      <c r="TJT4" s="128"/>
      <c r="TJU4" s="128"/>
      <c r="TJV4" s="128"/>
      <c r="TJW4" s="128"/>
      <c r="TJX4" s="128"/>
      <c r="TJY4" s="128"/>
      <c r="TJZ4" s="128"/>
      <c r="TKA4" s="128"/>
      <c r="TKB4" s="128"/>
      <c r="TKC4" s="128"/>
      <c r="TKD4" s="128"/>
      <c r="TKE4" s="128"/>
      <c r="TKF4" s="128"/>
      <c r="TKG4" s="128"/>
      <c r="TKH4" s="128"/>
      <c r="TKI4" s="128"/>
      <c r="TKJ4" s="128"/>
      <c r="TKK4" s="128"/>
      <c r="TKL4" s="128"/>
      <c r="TKM4" s="128"/>
      <c r="TKN4" s="128"/>
      <c r="TKO4" s="128"/>
      <c r="TKP4" s="128"/>
      <c r="TKQ4" s="128"/>
      <c r="TKR4" s="128"/>
      <c r="TKS4" s="128"/>
      <c r="TKT4" s="128"/>
      <c r="TKU4" s="128"/>
      <c r="TKV4" s="128"/>
      <c r="TKW4" s="128"/>
      <c r="TKX4" s="128"/>
      <c r="TKY4" s="128"/>
      <c r="TKZ4" s="128"/>
      <c r="TLA4" s="128"/>
      <c r="TLB4" s="128"/>
      <c r="TLC4" s="128"/>
      <c r="TLD4" s="128"/>
      <c r="TLE4" s="128"/>
      <c r="TLF4" s="128"/>
      <c r="TLG4" s="128"/>
      <c r="TLH4" s="128"/>
      <c r="TLI4" s="128"/>
      <c r="TLJ4" s="128"/>
      <c r="TLK4" s="128"/>
      <c r="TLL4" s="128"/>
      <c r="TLM4" s="128"/>
      <c r="TLN4" s="128"/>
      <c r="TLO4" s="128"/>
      <c r="TLP4" s="128"/>
      <c r="TLQ4" s="128"/>
      <c r="TLR4" s="128"/>
      <c r="TLS4" s="128"/>
      <c r="TLT4" s="128"/>
      <c r="TLU4" s="128"/>
      <c r="TLV4" s="128"/>
      <c r="TLW4" s="128"/>
      <c r="TLX4" s="128"/>
      <c r="TLY4" s="128"/>
      <c r="TLZ4" s="128"/>
      <c r="TMA4" s="128"/>
      <c r="TMB4" s="128"/>
      <c r="TMC4" s="128"/>
      <c r="TMD4" s="128"/>
      <c r="TME4" s="128"/>
      <c r="TMF4" s="128"/>
      <c r="TMG4" s="128"/>
      <c r="TMH4" s="128"/>
      <c r="TMI4" s="128"/>
      <c r="TMJ4" s="128"/>
      <c r="TMK4" s="128"/>
      <c r="TML4" s="128"/>
      <c r="TMM4" s="128"/>
      <c r="TMN4" s="128"/>
      <c r="TMO4" s="128"/>
      <c r="TMP4" s="128"/>
      <c r="TMQ4" s="128"/>
      <c r="TMR4" s="128"/>
      <c r="TMS4" s="128"/>
      <c r="TMT4" s="128"/>
      <c r="TMU4" s="128"/>
      <c r="TMV4" s="128"/>
      <c r="TMW4" s="128"/>
      <c r="TMX4" s="128"/>
      <c r="TMY4" s="128"/>
      <c r="TMZ4" s="128"/>
      <c r="TNA4" s="128"/>
      <c r="TNB4" s="128"/>
      <c r="TNC4" s="128"/>
      <c r="TND4" s="128"/>
      <c r="TNE4" s="128"/>
      <c r="TNF4" s="128"/>
      <c r="TNG4" s="128"/>
      <c r="TNH4" s="128"/>
      <c r="TNI4" s="128"/>
      <c r="TNJ4" s="128"/>
      <c r="TNK4" s="128"/>
      <c r="TNL4" s="128"/>
      <c r="TNM4" s="128"/>
      <c r="TNN4" s="128"/>
      <c r="TNO4" s="128"/>
      <c r="TNP4" s="128"/>
      <c r="TNQ4" s="128"/>
      <c r="TNR4" s="128"/>
      <c r="TNS4" s="128"/>
      <c r="TNT4" s="128"/>
      <c r="TNU4" s="128"/>
      <c r="TNV4" s="128"/>
      <c r="TNW4" s="128"/>
      <c r="TNX4" s="128"/>
      <c r="TNY4" s="128"/>
      <c r="TNZ4" s="128"/>
      <c r="TOA4" s="128"/>
      <c r="TOB4" s="128"/>
      <c r="TOC4" s="128"/>
      <c r="TOD4" s="128"/>
      <c r="TOE4" s="128"/>
      <c r="TOF4" s="128"/>
      <c r="TOG4" s="128"/>
      <c r="TOH4" s="128"/>
      <c r="TOI4" s="128"/>
      <c r="TOJ4" s="128"/>
      <c r="TOK4" s="128"/>
      <c r="TOL4" s="128"/>
      <c r="TOM4" s="128"/>
      <c r="TON4" s="128"/>
      <c r="TOO4" s="128"/>
      <c r="TOP4" s="128"/>
      <c r="TOQ4" s="128"/>
      <c r="TOR4" s="128"/>
      <c r="TOS4" s="128"/>
      <c r="TOT4" s="128"/>
      <c r="TOU4" s="128"/>
      <c r="TOV4" s="128"/>
      <c r="TOW4" s="128"/>
      <c r="TOX4" s="128"/>
      <c r="TOY4" s="128"/>
      <c r="TOZ4" s="128"/>
      <c r="TPA4" s="128"/>
      <c r="TPB4" s="128"/>
      <c r="TPC4" s="128"/>
      <c r="TPD4" s="128"/>
      <c r="TPE4" s="128"/>
      <c r="TPF4" s="128"/>
      <c r="TPG4" s="128"/>
      <c r="TPH4" s="128"/>
      <c r="TPI4" s="128"/>
      <c r="TPJ4" s="128"/>
      <c r="TPK4" s="128"/>
      <c r="TPL4" s="128"/>
      <c r="TPM4" s="128"/>
      <c r="TPN4" s="128"/>
      <c r="TPO4" s="128"/>
      <c r="TPP4" s="128"/>
      <c r="TPQ4" s="128"/>
      <c r="TPR4" s="128"/>
      <c r="TPS4" s="128"/>
      <c r="TPT4" s="128"/>
      <c r="TPU4" s="128"/>
      <c r="TPV4" s="128"/>
      <c r="TPW4" s="128"/>
      <c r="TPX4" s="128"/>
      <c r="TPY4" s="128"/>
      <c r="TPZ4" s="128"/>
      <c r="TQA4" s="128"/>
      <c r="TQB4" s="128"/>
      <c r="TQC4" s="128"/>
      <c r="TQD4" s="128"/>
      <c r="TQE4" s="128"/>
      <c r="TQF4" s="128"/>
      <c r="TQG4" s="128"/>
      <c r="TQH4" s="128"/>
      <c r="TQI4" s="128"/>
      <c r="TQJ4" s="128"/>
      <c r="TQK4" s="128"/>
      <c r="TQL4" s="128"/>
      <c r="TQM4" s="128"/>
      <c r="TQN4" s="128"/>
      <c r="TQO4" s="128"/>
      <c r="TQP4" s="128"/>
      <c r="TQQ4" s="128"/>
      <c r="TQR4" s="128"/>
      <c r="TQS4" s="128"/>
      <c r="TQT4" s="128"/>
      <c r="TQU4" s="128"/>
      <c r="TQV4" s="128"/>
      <c r="TQW4" s="128"/>
      <c r="TQX4" s="128"/>
      <c r="TQY4" s="128"/>
      <c r="TQZ4" s="128"/>
      <c r="TRA4" s="128"/>
      <c r="TRB4" s="128"/>
      <c r="TRC4" s="128"/>
      <c r="TRD4" s="128"/>
      <c r="TRE4" s="128"/>
      <c r="TRF4" s="128"/>
      <c r="TRG4" s="128"/>
      <c r="TRH4" s="128"/>
      <c r="TRI4" s="128"/>
      <c r="TRJ4" s="128"/>
      <c r="TRK4" s="128"/>
      <c r="TRL4" s="128"/>
      <c r="TRM4" s="128"/>
      <c r="TRN4" s="128"/>
      <c r="TRO4" s="128"/>
      <c r="TRP4" s="128"/>
      <c r="TRQ4" s="128"/>
      <c r="TRR4" s="128"/>
      <c r="TRS4" s="128"/>
      <c r="TRT4" s="128"/>
      <c r="TRU4" s="128"/>
      <c r="TRV4" s="128"/>
      <c r="TRW4" s="128"/>
      <c r="TRX4" s="128"/>
      <c r="TRY4" s="128"/>
      <c r="TRZ4" s="128"/>
      <c r="TSA4" s="128"/>
      <c r="TSB4" s="128"/>
      <c r="TSC4" s="128"/>
      <c r="TSD4" s="128"/>
      <c r="TSE4" s="128"/>
      <c r="TSF4" s="128"/>
      <c r="TSG4" s="128"/>
      <c r="TSH4" s="128"/>
      <c r="TSI4" s="128"/>
      <c r="TSJ4" s="128"/>
      <c r="TSK4" s="128"/>
      <c r="TSL4" s="128"/>
      <c r="TSM4" s="128"/>
      <c r="TSN4" s="128"/>
      <c r="TSO4" s="128"/>
      <c r="TSP4" s="128"/>
      <c r="TSQ4" s="128"/>
      <c r="TSR4" s="128"/>
      <c r="TSS4" s="128"/>
      <c r="TST4" s="128"/>
      <c r="TSU4" s="128"/>
      <c r="TSV4" s="128"/>
      <c r="TSW4" s="128"/>
      <c r="TSX4" s="128"/>
      <c r="TSY4" s="128"/>
      <c r="TSZ4" s="128"/>
      <c r="TTA4" s="128"/>
      <c r="TTB4" s="128"/>
      <c r="TTC4" s="128"/>
      <c r="TTD4" s="128"/>
      <c r="TTE4" s="128"/>
      <c r="TTF4" s="128"/>
      <c r="TTG4" s="128"/>
      <c r="TTH4" s="128"/>
      <c r="TTI4" s="128"/>
      <c r="TTJ4" s="128"/>
      <c r="TTK4" s="128"/>
      <c r="TTL4" s="128"/>
      <c r="TTM4" s="128"/>
      <c r="TTN4" s="128"/>
      <c r="TTO4" s="128"/>
      <c r="TTP4" s="128"/>
      <c r="TTQ4" s="128"/>
      <c r="TTR4" s="128"/>
      <c r="TTS4" s="128"/>
      <c r="TTT4" s="128"/>
      <c r="TTU4" s="128"/>
      <c r="TTV4" s="128"/>
      <c r="TTW4" s="128"/>
      <c r="TTX4" s="128"/>
      <c r="TTY4" s="128"/>
      <c r="TTZ4" s="128"/>
      <c r="TUA4" s="128"/>
      <c r="TUB4" s="128"/>
      <c r="TUC4" s="128"/>
      <c r="TUD4" s="128"/>
      <c r="TUE4" s="128"/>
      <c r="TUF4" s="128"/>
      <c r="TUG4" s="128"/>
      <c r="TUH4" s="128"/>
      <c r="TUI4" s="128"/>
      <c r="TUJ4" s="128"/>
      <c r="TUK4" s="128"/>
      <c r="TUL4" s="128"/>
      <c r="TUM4" s="128"/>
      <c r="TUN4" s="128"/>
      <c r="TUO4" s="128"/>
      <c r="TUP4" s="128"/>
      <c r="TUQ4" s="128"/>
      <c r="TUR4" s="128"/>
      <c r="TUS4" s="128"/>
      <c r="TUT4" s="128"/>
      <c r="TUU4" s="128"/>
      <c r="TUV4" s="128"/>
      <c r="TUW4" s="128"/>
      <c r="TUX4" s="128"/>
      <c r="TUY4" s="128"/>
      <c r="TUZ4" s="128"/>
      <c r="TVA4" s="128"/>
      <c r="TVB4" s="128"/>
      <c r="TVC4" s="128"/>
      <c r="TVD4" s="128"/>
      <c r="TVE4" s="128"/>
      <c r="TVF4" s="128"/>
      <c r="TVG4" s="128"/>
      <c r="TVH4" s="128"/>
      <c r="TVI4" s="128"/>
      <c r="TVJ4" s="128"/>
      <c r="TVK4" s="128"/>
      <c r="TVL4" s="128"/>
      <c r="TVM4" s="128"/>
      <c r="TVN4" s="128"/>
      <c r="TVO4" s="128"/>
      <c r="TVP4" s="128"/>
      <c r="TVQ4" s="128"/>
      <c r="TVR4" s="128"/>
      <c r="TVS4" s="128"/>
      <c r="TVT4" s="128"/>
      <c r="TVU4" s="128"/>
      <c r="TVV4" s="128"/>
      <c r="TVW4" s="128"/>
      <c r="TVX4" s="128"/>
      <c r="TVY4" s="128"/>
      <c r="TVZ4" s="128"/>
      <c r="TWA4" s="128"/>
      <c r="TWB4" s="128"/>
      <c r="TWC4" s="128"/>
      <c r="TWD4" s="128"/>
      <c r="TWE4" s="128"/>
      <c r="TWF4" s="128"/>
      <c r="TWG4" s="128"/>
      <c r="TWH4" s="128"/>
      <c r="TWI4" s="128"/>
      <c r="TWJ4" s="128"/>
      <c r="TWK4" s="128"/>
      <c r="TWL4" s="128"/>
      <c r="TWM4" s="128"/>
      <c r="TWN4" s="128"/>
      <c r="TWO4" s="128"/>
      <c r="TWP4" s="128"/>
      <c r="TWQ4" s="128"/>
      <c r="TWR4" s="128"/>
      <c r="TWS4" s="128"/>
      <c r="TWT4" s="128"/>
      <c r="TWU4" s="128"/>
      <c r="TWV4" s="128"/>
      <c r="TWW4" s="128"/>
      <c r="TWX4" s="128"/>
      <c r="TWY4" s="128"/>
      <c r="TWZ4" s="128"/>
      <c r="TXA4" s="128"/>
      <c r="TXB4" s="128"/>
      <c r="TXC4" s="128"/>
      <c r="TXD4" s="128"/>
      <c r="TXE4" s="128"/>
      <c r="TXF4" s="128"/>
      <c r="TXG4" s="128"/>
      <c r="TXH4" s="128"/>
      <c r="TXI4" s="128"/>
      <c r="TXJ4" s="128"/>
      <c r="TXK4" s="128"/>
      <c r="TXL4" s="128"/>
      <c r="TXM4" s="128"/>
      <c r="TXN4" s="128"/>
      <c r="TXO4" s="128"/>
      <c r="TXP4" s="128"/>
      <c r="TXQ4" s="128"/>
      <c r="TXR4" s="128"/>
      <c r="TXS4" s="128"/>
      <c r="TXT4" s="128"/>
      <c r="TXU4" s="128"/>
      <c r="TXV4" s="128"/>
      <c r="TXW4" s="128"/>
      <c r="TXX4" s="128"/>
      <c r="TXY4" s="128"/>
      <c r="TXZ4" s="128"/>
      <c r="TYA4" s="128"/>
      <c r="TYB4" s="128"/>
      <c r="TYC4" s="128"/>
      <c r="TYD4" s="128"/>
      <c r="TYE4" s="128"/>
      <c r="TYF4" s="128"/>
      <c r="TYG4" s="128"/>
      <c r="TYH4" s="128"/>
      <c r="TYI4" s="128"/>
      <c r="TYJ4" s="128"/>
      <c r="TYK4" s="128"/>
      <c r="TYL4" s="128"/>
      <c r="TYM4" s="128"/>
      <c r="TYN4" s="128"/>
      <c r="TYO4" s="128"/>
      <c r="TYP4" s="128"/>
      <c r="TYQ4" s="128"/>
      <c r="TYR4" s="128"/>
      <c r="TYS4" s="128"/>
      <c r="TYT4" s="128"/>
      <c r="TYU4" s="128"/>
      <c r="TYV4" s="128"/>
      <c r="TYW4" s="128"/>
      <c r="TYX4" s="128"/>
      <c r="TYY4" s="128"/>
      <c r="TYZ4" s="128"/>
      <c r="TZA4" s="128"/>
      <c r="TZB4" s="128"/>
      <c r="TZC4" s="128"/>
      <c r="TZD4" s="128"/>
      <c r="TZE4" s="128"/>
      <c r="TZF4" s="128"/>
      <c r="TZG4" s="128"/>
      <c r="TZH4" s="128"/>
      <c r="TZI4" s="128"/>
      <c r="TZJ4" s="128"/>
      <c r="TZK4" s="128"/>
      <c r="TZL4" s="128"/>
      <c r="TZM4" s="128"/>
      <c r="TZN4" s="128"/>
      <c r="TZO4" s="128"/>
      <c r="TZP4" s="128"/>
      <c r="TZQ4" s="128"/>
      <c r="TZR4" s="128"/>
      <c r="TZS4" s="128"/>
      <c r="TZT4" s="128"/>
      <c r="TZU4" s="128"/>
      <c r="TZV4" s="128"/>
      <c r="TZW4" s="128"/>
      <c r="TZX4" s="128"/>
      <c r="TZY4" s="128"/>
      <c r="TZZ4" s="128"/>
      <c r="UAA4" s="128"/>
      <c r="UAB4" s="128"/>
      <c r="UAC4" s="128"/>
      <c r="UAD4" s="128"/>
      <c r="UAE4" s="128"/>
      <c r="UAF4" s="128"/>
      <c r="UAG4" s="128"/>
      <c r="UAH4" s="128"/>
      <c r="UAI4" s="128"/>
      <c r="UAJ4" s="128"/>
      <c r="UAK4" s="128"/>
      <c r="UAL4" s="128"/>
      <c r="UAM4" s="128"/>
      <c r="UAN4" s="128"/>
      <c r="UAO4" s="128"/>
      <c r="UAP4" s="128"/>
      <c r="UAQ4" s="128"/>
      <c r="UAR4" s="128"/>
      <c r="UAS4" s="128"/>
      <c r="UAT4" s="128"/>
      <c r="UAU4" s="128"/>
      <c r="UAV4" s="128"/>
      <c r="UAW4" s="128"/>
      <c r="UAX4" s="128"/>
      <c r="UAY4" s="128"/>
      <c r="UAZ4" s="128"/>
      <c r="UBA4" s="128"/>
      <c r="UBB4" s="128"/>
      <c r="UBC4" s="128"/>
      <c r="UBD4" s="128"/>
      <c r="UBE4" s="128"/>
      <c r="UBF4" s="128"/>
      <c r="UBG4" s="128"/>
      <c r="UBH4" s="128"/>
      <c r="UBI4" s="128"/>
      <c r="UBJ4" s="128"/>
      <c r="UBK4" s="128"/>
      <c r="UBL4" s="128"/>
      <c r="UBM4" s="128"/>
      <c r="UBN4" s="128"/>
      <c r="UBO4" s="128"/>
      <c r="UBP4" s="128"/>
      <c r="UBQ4" s="128"/>
      <c r="UBR4" s="128"/>
      <c r="UBS4" s="128"/>
      <c r="UBT4" s="128"/>
      <c r="UBU4" s="128"/>
      <c r="UBV4" s="128"/>
      <c r="UBW4" s="128"/>
      <c r="UBX4" s="128"/>
      <c r="UBY4" s="128"/>
      <c r="UBZ4" s="128"/>
      <c r="UCA4" s="128"/>
      <c r="UCB4" s="128"/>
      <c r="UCC4" s="128"/>
      <c r="UCD4" s="128"/>
      <c r="UCE4" s="128"/>
      <c r="UCF4" s="128"/>
      <c r="UCG4" s="128"/>
      <c r="UCH4" s="128"/>
      <c r="UCI4" s="128"/>
      <c r="UCJ4" s="128"/>
      <c r="UCK4" s="128"/>
      <c r="UCL4" s="128"/>
      <c r="UCM4" s="128"/>
      <c r="UCN4" s="128"/>
      <c r="UCO4" s="128"/>
      <c r="UCP4" s="128"/>
      <c r="UCQ4" s="128"/>
      <c r="UCR4" s="128"/>
      <c r="UCS4" s="128"/>
      <c r="UCT4" s="128"/>
      <c r="UCU4" s="128"/>
      <c r="UCV4" s="128"/>
      <c r="UCW4" s="128"/>
      <c r="UCX4" s="128"/>
      <c r="UCY4" s="128"/>
      <c r="UCZ4" s="128"/>
      <c r="UDA4" s="128"/>
      <c r="UDB4" s="128"/>
      <c r="UDC4" s="128"/>
      <c r="UDD4" s="128"/>
      <c r="UDE4" s="128"/>
      <c r="UDF4" s="128"/>
      <c r="UDG4" s="128"/>
      <c r="UDH4" s="128"/>
      <c r="UDI4" s="128"/>
      <c r="UDJ4" s="128"/>
      <c r="UDK4" s="128"/>
      <c r="UDL4" s="128"/>
      <c r="UDM4" s="128"/>
      <c r="UDN4" s="128"/>
      <c r="UDO4" s="128"/>
      <c r="UDP4" s="128"/>
      <c r="UDQ4" s="128"/>
      <c r="UDR4" s="128"/>
      <c r="UDS4" s="128"/>
      <c r="UDT4" s="128"/>
      <c r="UDU4" s="128"/>
      <c r="UDV4" s="128"/>
      <c r="UDW4" s="128"/>
      <c r="UDX4" s="128"/>
      <c r="UDY4" s="128"/>
      <c r="UDZ4" s="128"/>
      <c r="UEA4" s="128"/>
      <c r="UEB4" s="128"/>
      <c r="UEC4" s="128"/>
      <c r="UED4" s="128"/>
      <c r="UEE4" s="128"/>
      <c r="UEF4" s="128"/>
      <c r="UEG4" s="128"/>
      <c r="UEH4" s="128"/>
      <c r="UEI4" s="128"/>
      <c r="UEJ4" s="128"/>
      <c r="UEK4" s="128"/>
      <c r="UEL4" s="128"/>
      <c r="UEM4" s="128"/>
      <c r="UEN4" s="128"/>
      <c r="UEO4" s="128"/>
      <c r="UEP4" s="128"/>
      <c r="UEQ4" s="128"/>
      <c r="UER4" s="128"/>
      <c r="UES4" s="128"/>
      <c r="UET4" s="128"/>
      <c r="UEU4" s="128"/>
      <c r="UEV4" s="128"/>
      <c r="UEW4" s="128"/>
      <c r="UEX4" s="128"/>
      <c r="UEY4" s="128"/>
      <c r="UEZ4" s="128"/>
      <c r="UFA4" s="128"/>
      <c r="UFB4" s="128"/>
      <c r="UFC4" s="128"/>
      <c r="UFD4" s="128"/>
      <c r="UFE4" s="128"/>
      <c r="UFF4" s="128"/>
      <c r="UFG4" s="128"/>
      <c r="UFH4" s="128"/>
      <c r="UFI4" s="128"/>
      <c r="UFJ4" s="128"/>
      <c r="UFK4" s="128"/>
      <c r="UFL4" s="128"/>
      <c r="UFM4" s="128"/>
      <c r="UFN4" s="128"/>
      <c r="UFO4" s="128"/>
      <c r="UFP4" s="128"/>
      <c r="UFQ4" s="128"/>
      <c r="UFR4" s="128"/>
      <c r="UFS4" s="128"/>
      <c r="UFT4" s="128"/>
      <c r="UFU4" s="128"/>
      <c r="UFV4" s="128"/>
      <c r="UFW4" s="128"/>
      <c r="UFX4" s="128"/>
      <c r="UFY4" s="128"/>
      <c r="UFZ4" s="128"/>
      <c r="UGA4" s="128"/>
      <c r="UGB4" s="128"/>
      <c r="UGC4" s="128"/>
      <c r="UGD4" s="128"/>
      <c r="UGE4" s="128"/>
      <c r="UGF4" s="128"/>
      <c r="UGG4" s="128"/>
      <c r="UGH4" s="128"/>
      <c r="UGI4" s="128"/>
      <c r="UGJ4" s="128"/>
      <c r="UGK4" s="128"/>
      <c r="UGL4" s="128"/>
      <c r="UGM4" s="128"/>
      <c r="UGN4" s="128"/>
      <c r="UGO4" s="128"/>
      <c r="UGP4" s="128"/>
      <c r="UGQ4" s="128"/>
      <c r="UGR4" s="128"/>
      <c r="UGS4" s="128"/>
      <c r="UGT4" s="128"/>
      <c r="UGU4" s="128"/>
      <c r="UGV4" s="128"/>
      <c r="UGW4" s="128"/>
      <c r="UGX4" s="128"/>
      <c r="UGY4" s="128"/>
      <c r="UGZ4" s="128"/>
      <c r="UHA4" s="128"/>
      <c r="UHB4" s="128"/>
      <c r="UHC4" s="128"/>
      <c r="UHD4" s="128"/>
      <c r="UHE4" s="128"/>
      <c r="UHF4" s="128"/>
      <c r="UHG4" s="128"/>
      <c r="UHH4" s="128"/>
      <c r="UHI4" s="128"/>
      <c r="UHJ4" s="128"/>
      <c r="UHK4" s="128"/>
      <c r="UHL4" s="128"/>
      <c r="UHM4" s="128"/>
      <c r="UHN4" s="128"/>
      <c r="UHO4" s="128"/>
      <c r="UHP4" s="128"/>
      <c r="UHQ4" s="128"/>
      <c r="UHR4" s="128"/>
      <c r="UHS4" s="128"/>
      <c r="UHT4" s="128"/>
      <c r="UHU4" s="128"/>
      <c r="UHV4" s="128"/>
      <c r="UHW4" s="128"/>
      <c r="UHX4" s="128"/>
      <c r="UHY4" s="128"/>
      <c r="UHZ4" s="128"/>
      <c r="UIA4" s="128"/>
      <c r="UIB4" s="128"/>
      <c r="UIC4" s="128"/>
      <c r="UID4" s="128"/>
      <c r="UIE4" s="128"/>
      <c r="UIF4" s="128"/>
      <c r="UIG4" s="128"/>
      <c r="UIH4" s="128"/>
      <c r="UII4" s="128"/>
      <c r="UIJ4" s="128"/>
      <c r="UIK4" s="128"/>
      <c r="UIL4" s="128"/>
      <c r="UIM4" s="128"/>
      <c r="UIN4" s="128"/>
      <c r="UIO4" s="128"/>
      <c r="UIP4" s="128"/>
      <c r="UIQ4" s="128"/>
      <c r="UIR4" s="128"/>
      <c r="UIS4" s="128"/>
      <c r="UIT4" s="128"/>
      <c r="UIU4" s="128"/>
      <c r="UIV4" s="128"/>
      <c r="UIW4" s="128"/>
      <c r="UIX4" s="128"/>
      <c r="UIY4" s="128"/>
      <c r="UIZ4" s="128"/>
      <c r="UJA4" s="128"/>
      <c r="UJB4" s="128"/>
      <c r="UJC4" s="128"/>
      <c r="UJD4" s="128"/>
      <c r="UJE4" s="128"/>
      <c r="UJF4" s="128"/>
      <c r="UJG4" s="128"/>
      <c r="UJH4" s="128"/>
      <c r="UJI4" s="128"/>
      <c r="UJJ4" s="128"/>
      <c r="UJK4" s="128"/>
      <c r="UJL4" s="128"/>
      <c r="UJM4" s="128"/>
      <c r="UJN4" s="128"/>
      <c r="UJO4" s="128"/>
      <c r="UJP4" s="128"/>
      <c r="UJQ4" s="128"/>
      <c r="UJR4" s="128"/>
      <c r="UJS4" s="128"/>
      <c r="UJT4" s="128"/>
      <c r="UJU4" s="128"/>
      <c r="UJV4" s="128"/>
      <c r="UJW4" s="128"/>
      <c r="UJX4" s="128"/>
      <c r="UJY4" s="128"/>
      <c r="UJZ4" s="128"/>
      <c r="UKA4" s="128"/>
      <c r="UKB4" s="128"/>
      <c r="UKC4" s="128"/>
      <c r="UKD4" s="128"/>
      <c r="UKE4" s="128"/>
      <c r="UKF4" s="128"/>
      <c r="UKG4" s="128"/>
      <c r="UKH4" s="128"/>
      <c r="UKI4" s="128"/>
      <c r="UKJ4" s="128"/>
      <c r="UKK4" s="128"/>
      <c r="UKL4" s="128"/>
      <c r="UKM4" s="128"/>
      <c r="UKN4" s="128"/>
      <c r="UKO4" s="128"/>
      <c r="UKP4" s="128"/>
      <c r="UKQ4" s="128"/>
      <c r="UKR4" s="128"/>
      <c r="UKS4" s="128"/>
      <c r="UKT4" s="128"/>
      <c r="UKU4" s="128"/>
      <c r="UKV4" s="128"/>
      <c r="UKW4" s="128"/>
      <c r="UKX4" s="128"/>
      <c r="UKY4" s="128"/>
      <c r="UKZ4" s="128"/>
      <c r="ULA4" s="128"/>
      <c r="ULB4" s="128"/>
      <c r="ULC4" s="128"/>
      <c r="ULD4" s="128"/>
      <c r="ULE4" s="128"/>
      <c r="ULF4" s="128"/>
      <c r="ULG4" s="128"/>
      <c r="ULH4" s="128"/>
      <c r="ULI4" s="128"/>
      <c r="ULJ4" s="128"/>
      <c r="ULK4" s="128"/>
      <c r="ULL4" s="128"/>
      <c r="ULM4" s="128"/>
      <c r="ULN4" s="128"/>
      <c r="ULO4" s="128"/>
      <c r="ULP4" s="128"/>
      <c r="ULQ4" s="128"/>
      <c r="ULR4" s="128"/>
      <c r="ULS4" s="128"/>
      <c r="ULT4" s="128"/>
      <c r="ULU4" s="128"/>
      <c r="ULV4" s="128"/>
      <c r="ULW4" s="128"/>
      <c r="ULX4" s="128"/>
      <c r="ULY4" s="128"/>
      <c r="ULZ4" s="128"/>
      <c r="UMA4" s="128"/>
      <c r="UMB4" s="128"/>
      <c r="UMC4" s="128"/>
      <c r="UMD4" s="128"/>
      <c r="UME4" s="128"/>
      <c r="UMF4" s="128"/>
      <c r="UMG4" s="128"/>
      <c r="UMH4" s="128"/>
      <c r="UMI4" s="128"/>
      <c r="UMJ4" s="128"/>
      <c r="UMK4" s="128"/>
      <c r="UML4" s="128"/>
      <c r="UMM4" s="128"/>
      <c r="UMN4" s="128"/>
      <c r="UMO4" s="128"/>
      <c r="UMP4" s="128"/>
      <c r="UMQ4" s="128"/>
      <c r="UMR4" s="128"/>
      <c r="UMS4" s="128"/>
      <c r="UMT4" s="128"/>
      <c r="UMU4" s="128"/>
      <c r="UMV4" s="128"/>
      <c r="UMW4" s="128"/>
      <c r="UMX4" s="128"/>
      <c r="UMY4" s="128"/>
      <c r="UMZ4" s="128"/>
      <c r="UNA4" s="128"/>
      <c r="UNB4" s="128"/>
      <c r="UNC4" s="128"/>
      <c r="UND4" s="128"/>
      <c r="UNE4" s="128"/>
      <c r="UNF4" s="128"/>
      <c r="UNG4" s="128"/>
      <c r="UNH4" s="128"/>
      <c r="UNI4" s="128"/>
      <c r="UNJ4" s="128"/>
      <c r="UNK4" s="128"/>
      <c r="UNL4" s="128"/>
      <c r="UNM4" s="128"/>
      <c r="UNN4" s="128"/>
      <c r="UNO4" s="128"/>
      <c r="UNP4" s="128"/>
      <c r="UNQ4" s="128"/>
      <c r="UNR4" s="128"/>
      <c r="UNS4" s="128"/>
      <c r="UNT4" s="128"/>
      <c r="UNU4" s="128"/>
      <c r="UNV4" s="128"/>
      <c r="UNW4" s="128"/>
      <c r="UNX4" s="128"/>
      <c r="UNY4" s="128"/>
      <c r="UNZ4" s="128"/>
      <c r="UOA4" s="128"/>
      <c r="UOB4" s="128"/>
      <c r="UOC4" s="128"/>
      <c r="UOD4" s="128"/>
      <c r="UOE4" s="128"/>
      <c r="UOF4" s="128"/>
      <c r="UOG4" s="128"/>
      <c r="UOH4" s="128"/>
      <c r="UOI4" s="128"/>
      <c r="UOJ4" s="128"/>
      <c r="UOK4" s="128"/>
      <c r="UOL4" s="128"/>
      <c r="UOM4" s="128"/>
      <c r="UON4" s="128"/>
      <c r="UOO4" s="128"/>
      <c r="UOP4" s="128"/>
      <c r="UOQ4" s="128"/>
      <c r="UOR4" s="128"/>
      <c r="UOS4" s="128"/>
      <c r="UOT4" s="128"/>
      <c r="UOU4" s="128"/>
      <c r="UOV4" s="128"/>
      <c r="UOW4" s="128"/>
      <c r="UOX4" s="128"/>
      <c r="UOY4" s="128"/>
      <c r="UOZ4" s="128"/>
      <c r="UPA4" s="128"/>
      <c r="UPB4" s="128"/>
      <c r="UPC4" s="128"/>
      <c r="UPD4" s="128"/>
      <c r="UPE4" s="128"/>
      <c r="UPF4" s="128"/>
      <c r="UPG4" s="128"/>
      <c r="UPH4" s="128"/>
      <c r="UPI4" s="128"/>
      <c r="UPJ4" s="128"/>
      <c r="UPK4" s="128"/>
      <c r="UPL4" s="128"/>
      <c r="UPM4" s="128"/>
      <c r="UPN4" s="128"/>
      <c r="UPO4" s="128"/>
      <c r="UPP4" s="128"/>
      <c r="UPQ4" s="128"/>
      <c r="UPR4" s="128"/>
      <c r="UPS4" s="128"/>
      <c r="UPT4" s="128"/>
      <c r="UPU4" s="128"/>
      <c r="UPV4" s="128"/>
      <c r="UPW4" s="128"/>
      <c r="UPX4" s="128"/>
      <c r="UPY4" s="128"/>
      <c r="UPZ4" s="128"/>
      <c r="UQA4" s="128"/>
      <c r="UQB4" s="128"/>
      <c r="UQC4" s="128"/>
      <c r="UQD4" s="128"/>
      <c r="UQE4" s="128"/>
      <c r="UQF4" s="128"/>
      <c r="UQG4" s="128"/>
      <c r="UQH4" s="128"/>
      <c r="UQI4" s="128"/>
      <c r="UQJ4" s="128"/>
      <c r="UQK4" s="128"/>
      <c r="UQL4" s="128"/>
      <c r="UQM4" s="128"/>
      <c r="UQN4" s="128"/>
      <c r="UQO4" s="128"/>
      <c r="UQP4" s="128"/>
      <c r="UQQ4" s="128"/>
      <c r="UQR4" s="128"/>
      <c r="UQS4" s="128"/>
      <c r="UQT4" s="128"/>
      <c r="UQU4" s="128"/>
      <c r="UQV4" s="128"/>
      <c r="UQW4" s="128"/>
      <c r="UQX4" s="128"/>
      <c r="UQY4" s="128"/>
      <c r="UQZ4" s="128"/>
      <c r="URA4" s="128"/>
      <c r="URB4" s="128"/>
      <c r="URC4" s="128"/>
      <c r="URD4" s="128"/>
      <c r="URE4" s="128"/>
      <c r="URF4" s="128"/>
      <c r="URG4" s="128"/>
      <c r="URH4" s="128"/>
      <c r="URI4" s="128"/>
      <c r="URJ4" s="128"/>
      <c r="URK4" s="128"/>
      <c r="URL4" s="128"/>
      <c r="URM4" s="128"/>
      <c r="URN4" s="128"/>
      <c r="URO4" s="128"/>
      <c r="URP4" s="128"/>
      <c r="URQ4" s="128"/>
      <c r="URR4" s="128"/>
      <c r="URS4" s="128"/>
      <c r="URT4" s="128"/>
      <c r="URU4" s="128"/>
      <c r="URV4" s="128"/>
      <c r="URW4" s="128"/>
      <c r="URX4" s="128"/>
      <c r="URY4" s="128"/>
      <c r="URZ4" s="128"/>
      <c r="USA4" s="128"/>
      <c r="USB4" s="128"/>
      <c r="USC4" s="128"/>
      <c r="USD4" s="128"/>
      <c r="USE4" s="128"/>
      <c r="USF4" s="128"/>
      <c r="USG4" s="128"/>
      <c r="USH4" s="128"/>
      <c r="USI4" s="128"/>
      <c r="USJ4" s="128"/>
      <c r="USK4" s="128"/>
      <c r="USL4" s="128"/>
      <c r="USM4" s="128"/>
      <c r="USN4" s="128"/>
      <c r="USO4" s="128"/>
      <c r="USP4" s="128"/>
      <c r="USQ4" s="128"/>
      <c r="USR4" s="128"/>
      <c r="USS4" s="128"/>
      <c r="UST4" s="128"/>
      <c r="USU4" s="128"/>
      <c r="USV4" s="128"/>
      <c r="USW4" s="128"/>
      <c r="USX4" s="128"/>
      <c r="USY4" s="128"/>
      <c r="USZ4" s="128"/>
      <c r="UTA4" s="128"/>
      <c r="UTB4" s="128"/>
      <c r="UTC4" s="128"/>
      <c r="UTD4" s="128"/>
      <c r="UTE4" s="128"/>
      <c r="UTF4" s="128"/>
      <c r="UTG4" s="128"/>
      <c r="UTH4" s="128"/>
      <c r="UTI4" s="128"/>
      <c r="UTJ4" s="128"/>
      <c r="UTK4" s="128"/>
      <c r="UTL4" s="128"/>
      <c r="UTM4" s="128"/>
      <c r="UTN4" s="128"/>
      <c r="UTO4" s="128"/>
      <c r="UTP4" s="128"/>
      <c r="UTQ4" s="128"/>
      <c r="UTR4" s="128"/>
      <c r="UTS4" s="128"/>
      <c r="UTT4" s="128"/>
      <c r="UTU4" s="128"/>
      <c r="UTV4" s="128"/>
      <c r="UTW4" s="128"/>
      <c r="UTX4" s="128"/>
      <c r="UTY4" s="128"/>
      <c r="UTZ4" s="128"/>
      <c r="UUA4" s="128"/>
      <c r="UUB4" s="128"/>
      <c r="UUC4" s="128"/>
      <c r="UUD4" s="128"/>
      <c r="UUE4" s="128"/>
      <c r="UUF4" s="128"/>
      <c r="UUG4" s="128"/>
      <c r="UUH4" s="128"/>
      <c r="UUI4" s="128"/>
      <c r="UUJ4" s="128"/>
      <c r="UUK4" s="128"/>
      <c r="UUL4" s="128"/>
      <c r="UUM4" s="128"/>
      <c r="UUN4" s="128"/>
      <c r="UUO4" s="128"/>
      <c r="UUP4" s="128"/>
      <c r="UUQ4" s="128"/>
      <c r="UUR4" s="128"/>
      <c r="UUS4" s="128"/>
      <c r="UUT4" s="128"/>
      <c r="UUU4" s="128"/>
      <c r="UUV4" s="128"/>
      <c r="UUW4" s="128"/>
      <c r="UUX4" s="128"/>
      <c r="UUY4" s="128"/>
      <c r="UUZ4" s="128"/>
      <c r="UVA4" s="128"/>
      <c r="UVB4" s="128"/>
      <c r="UVC4" s="128"/>
      <c r="UVD4" s="128"/>
      <c r="UVE4" s="128"/>
      <c r="UVF4" s="128"/>
      <c r="UVG4" s="128"/>
      <c r="UVH4" s="128"/>
      <c r="UVI4" s="128"/>
      <c r="UVJ4" s="128"/>
      <c r="UVK4" s="128"/>
      <c r="UVL4" s="128"/>
      <c r="UVM4" s="128"/>
      <c r="UVN4" s="128"/>
      <c r="UVO4" s="128"/>
      <c r="UVP4" s="128"/>
      <c r="UVQ4" s="128"/>
      <c r="UVR4" s="128"/>
      <c r="UVS4" s="128"/>
      <c r="UVT4" s="128"/>
      <c r="UVU4" s="128"/>
      <c r="UVV4" s="128"/>
      <c r="UVW4" s="128"/>
      <c r="UVX4" s="128"/>
      <c r="UVY4" s="128"/>
      <c r="UVZ4" s="128"/>
      <c r="UWA4" s="128"/>
      <c r="UWB4" s="128"/>
      <c r="UWC4" s="128"/>
      <c r="UWD4" s="128"/>
      <c r="UWE4" s="128"/>
      <c r="UWF4" s="128"/>
      <c r="UWG4" s="128"/>
      <c r="UWH4" s="128"/>
      <c r="UWI4" s="128"/>
      <c r="UWJ4" s="128"/>
      <c r="UWK4" s="128"/>
      <c r="UWL4" s="128"/>
      <c r="UWM4" s="128"/>
      <c r="UWN4" s="128"/>
      <c r="UWO4" s="128"/>
      <c r="UWP4" s="128"/>
      <c r="UWQ4" s="128"/>
      <c r="UWR4" s="128"/>
      <c r="UWS4" s="128"/>
      <c r="UWT4" s="128"/>
      <c r="UWU4" s="128"/>
      <c r="UWV4" s="128"/>
      <c r="UWW4" s="128"/>
      <c r="UWX4" s="128"/>
      <c r="UWY4" s="128"/>
      <c r="UWZ4" s="128"/>
      <c r="UXA4" s="128"/>
      <c r="UXB4" s="128"/>
      <c r="UXC4" s="128"/>
      <c r="UXD4" s="128"/>
      <c r="UXE4" s="128"/>
      <c r="UXF4" s="128"/>
      <c r="UXG4" s="128"/>
      <c r="UXH4" s="128"/>
      <c r="UXI4" s="128"/>
      <c r="UXJ4" s="128"/>
      <c r="UXK4" s="128"/>
      <c r="UXL4" s="128"/>
      <c r="UXM4" s="128"/>
      <c r="UXN4" s="128"/>
      <c r="UXO4" s="128"/>
      <c r="UXP4" s="128"/>
      <c r="UXQ4" s="128"/>
      <c r="UXR4" s="128"/>
      <c r="UXS4" s="128"/>
      <c r="UXT4" s="128"/>
      <c r="UXU4" s="128"/>
      <c r="UXV4" s="128"/>
      <c r="UXW4" s="128"/>
      <c r="UXX4" s="128"/>
      <c r="UXY4" s="128"/>
      <c r="UXZ4" s="128"/>
      <c r="UYA4" s="128"/>
      <c r="UYB4" s="128"/>
      <c r="UYC4" s="128"/>
      <c r="UYD4" s="128"/>
      <c r="UYE4" s="128"/>
      <c r="UYF4" s="128"/>
      <c r="UYG4" s="128"/>
      <c r="UYH4" s="128"/>
      <c r="UYI4" s="128"/>
      <c r="UYJ4" s="128"/>
      <c r="UYK4" s="128"/>
      <c r="UYL4" s="128"/>
      <c r="UYM4" s="128"/>
      <c r="UYN4" s="128"/>
      <c r="UYO4" s="128"/>
      <c r="UYP4" s="128"/>
      <c r="UYQ4" s="128"/>
      <c r="UYR4" s="128"/>
      <c r="UYS4" s="128"/>
      <c r="UYT4" s="128"/>
      <c r="UYU4" s="128"/>
      <c r="UYV4" s="128"/>
      <c r="UYW4" s="128"/>
      <c r="UYX4" s="128"/>
      <c r="UYY4" s="128"/>
      <c r="UYZ4" s="128"/>
      <c r="UZA4" s="128"/>
      <c r="UZB4" s="128"/>
      <c r="UZC4" s="128"/>
      <c r="UZD4" s="128"/>
      <c r="UZE4" s="128"/>
      <c r="UZF4" s="128"/>
      <c r="UZG4" s="128"/>
      <c r="UZH4" s="128"/>
      <c r="UZI4" s="128"/>
      <c r="UZJ4" s="128"/>
      <c r="UZK4" s="128"/>
      <c r="UZL4" s="128"/>
      <c r="UZM4" s="128"/>
      <c r="UZN4" s="128"/>
      <c r="UZO4" s="128"/>
      <c r="UZP4" s="128"/>
      <c r="UZQ4" s="128"/>
      <c r="UZR4" s="128"/>
      <c r="UZS4" s="128"/>
      <c r="UZT4" s="128"/>
      <c r="UZU4" s="128"/>
      <c r="UZV4" s="128"/>
      <c r="UZW4" s="128"/>
      <c r="UZX4" s="128"/>
      <c r="UZY4" s="128"/>
      <c r="UZZ4" s="128"/>
      <c r="VAA4" s="128"/>
      <c r="VAB4" s="128"/>
      <c r="VAC4" s="128"/>
      <c r="VAD4" s="128"/>
      <c r="VAE4" s="128"/>
      <c r="VAF4" s="128"/>
      <c r="VAG4" s="128"/>
      <c r="VAH4" s="128"/>
      <c r="VAI4" s="128"/>
      <c r="VAJ4" s="128"/>
      <c r="VAK4" s="128"/>
      <c r="VAL4" s="128"/>
      <c r="VAM4" s="128"/>
      <c r="VAN4" s="128"/>
      <c r="VAO4" s="128"/>
      <c r="VAP4" s="128"/>
      <c r="VAQ4" s="128"/>
      <c r="VAR4" s="128"/>
      <c r="VAS4" s="128"/>
      <c r="VAT4" s="128"/>
      <c r="VAU4" s="128"/>
      <c r="VAV4" s="128"/>
      <c r="VAW4" s="128"/>
      <c r="VAX4" s="128"/>
      <c r="VAY4" s="128"/>
      <c r="VAZ4" s="128"/>
      <c r="VBA4" s="128"/>
      <c r="VBB4" s="128"/>
      <c r="VBC4" s="128"/>
      <c r="VBD4" s="128"/>
      <c r="VBE4" s="128"/>
      <c r="VBF4" s="128"/>
      <c r="VBG4" s="128"/>
      <c r="VBH4" s="128"/>
      <c r="VBI4" s="128"/>
      <c r="VBJ4" s="128"/>
      <c r="VBK4" s="128"/>
      <c r="VBL4" s="128"/>
      <c r="VBM4" s="128"/>
      <c r="VBN4" s="128"/>
      <c r="VBO4" s="128"/>
      <c r="VBP4" s="128"/>
      <c r="VBQ4" s="128"/>
      <c r="VBR4" s="128"/>
      <c r="VBS4" s="128"/>
      <c r="VBT4" s="128"/>
      <c r="VBU4" s="128"/>
      <c r="VBV4" s="128"/>
      <c r="VBW4" s="128"/>
      <c r="VBX4" s="128"/>
      <c r="VBY4" s="128"/>
      <c r="VBZ4" s="128"/>
      <c r="VCA4" s="128"/>
      <c r="VCB4" s="128"/>
      <c r="VCC4" s="128"/>
      <c r="VCD4" s="128"/>
      <c r="VCE4" s="128"/>
      <c r="VCF4" s="128"/>
      <c r="VCG4" s="128"/>
      <c r="VCH4" s="128"/>
      <c r="VCI4" s="128"/>
      <c r="VCJ4" s="128"/>
      <c r="VCK4" s="128"/>
      <c r="VCL4" s="128"/>
      <c r="VCM4" s="128"/>
      <c r="VCN4" s="128"/>
      <c r="VCO4" s="128"/>
      <c r="VCP4" s="128"/>
      <c r="VCQ4" s="128"/>
      <c r="VCR4" s="128"/>
      <c r="VCS4" s="128"/>
      <c r="VCT4" s="128"/>
      <c r="VCU4" s="128"/>
      <c r="VCV4" s="128"/>
      <c r="VCW4" s="128"/>
      <c r="VCX4" s="128"/>
      <c r="VCY4" s="128"/>
      <c r="VCZ4" s="128"/>
      <c r="VDA4" s="128"/>
      <c r="VDB4" s="128"/>
      <c r="VDC4" s="128"/>
      <c r="VDD4" s="128"/>
      <c r="VDE4" s="128"/>
      <c r="VDF4" s="128"/>
      <c r="VDG4" s="128"/>
      <c r="VDH4" s="128"/>
      <c r="VDI4" s="128"/>
      <c r="VDJ4" s="128"/>
      <c r="VDK4" s="128"/>
      <c r="VDL4" s="128"/>
      <c r="VDM4" s="128"/>
      <c r="VDN4" s="128"/>
      <c r="VDO4" s="128"/>
      <c r="VDP4" s="128"/>
      <c r="VDQ4" s="128"/>
      <c r="VDR4" s="128"/>
      <c r="VDS4" s="128"/>
      <c r="VDT4" s="128"/>
      <c r="VDU4" s="128"/>
      <c r="VDV4" s="128"/>
      <c r="VDW4" s="128"/>
      <c r="VDX4" s="128"/>
      <c r="VDY4" s="128"/>
      <c r="VDZ4" s="128"/>
      <c r="VEA4" s="128"/>
      <c r="VEB4" s="128"/>
      <c r="VEC4" s="128"/>
      <c r="VED4" s="128"/>
      <c r="VEE4" s="128"/>
      <c r="VEF4" s="128"/>
      <c r="VEG4" s="128"/>
      <c r="VEH4" s="128"/>
      <c r="VEI4" s="128"/>
      <c r="VEJ4" s="128"/>
      <c r="VEK4" s="128"/>
      <c r="VEL4" s="128"/>
      <c r="VEM4" s="128"/>
      <c r="VEN4" s="128"/>
      <c r="VEO4" s="128"/>
      <c r="VEP4" s="128"/>
      <c r="VEQ4" s="128"/>
      <c r="VER4" s="128"/>
      <c r="VES4" s="128"/>
      <c r="VET4" s="128"/>
      <c r="VEU4" s="128"/>
      <c r="VEV4" s="128"/>
      <c r="VEW4" s="128"/>
      <c r="VEX4" s="128"/>
      <c r="VEY4" s="128"/>
      <c r="VEZ4" s="128"/>
      <c r="VFA4" s="128"/>
      <c r="VFB4" s="128"/>
      <c r="VFC4" s="128"/>
      <c r="VFD4" s="128"/>
      <c r="VFE4" s="128"/>
      <c r="VFF4" s="128"/>
      <c r="VFG4" s="128"/>
      <c r="VFH4" s="128"/>
      <c r="VFI4" s="128"/>
      <c r="VFJ4" s="128"/>
      <c r="VFK4" s="128"/>
      <c r="VFL4" s="128"/>
      <c r="VFM4" s="128"/>
      <c r="VFN4" s="128"/>
      <c r="VFO4" s="128"/>
      <c r="VFP4" s="128"/>
      <c r="VFQ4" s="128"/>
      <c r="VFR4" s="128"/>
      <c r="VFS4" s="128"/>
      <c r="VFT4" s="128"/>
      <c r="VFU4" s="128"/>
      <c r="VFV4" s="128"/>
      <c r="VFW4" s="128"/>
      <c r="VFX4" s="128"/>
      <c r="VFY4" s="128"/>
      <c r="VFZ4" s="128"/>
      <c r="VGA4" s="128"/>
      <c r="VGB4" s="128"/>
      <c r="VGC4" s="128"/>
      <c r="VGD4" s="128"/>
      <c r="VGE4" s="128"/>
      <c r="VGF4" s="128"/>
      <c r="VGG4" s="128"/>
      <c r="VGH4" s="128"/>
      <c r="VGI4" s="128"/>
      <c r="VGJ4" s="128"/>
      <c r="VGK4" s="128"/>
      <c r="VGL4" s="128"/>
      <c r="VGM4" s="128"/>
      <c r="VGN4" s="128"/>
      <c r="VGO4" s="128"/>
      <c r="VGP4" s="128"/>
      <c r="VGQ4" s="128"/>
      <c r="VGR4" s="128"/>
      <c r="VGS4" s="128"/>
      <c r="VGT4" s="128"/>
      <c r="VGU4" s="128"/>
      <c r="VGV4" s="128"/>
      <c r="VGW4" s="128"/>
      <c r="VGX4" s="128"/>
      <c r="VGY4" s="128"/>
      <c r="VGZ4" s="128"/>
      <c r="VHA4" s="128"/>
      <c r="VHB4" s="128"/>
      <c r="VHC4" s="128"/>
      <c r="VHD4" s="128"/>
      <c r="VHE4" s="128"/>
      <c r="VHF4" s="128"/>
      <c r="VHG4" s="128"/>
      <c r="VHH4" s="128"/>
      <c r="VHI4" s="128"/>
      <c r="VHJ4" s="128"/>
      <c r="VHK4" s="128"/>
      <c r="VHL4" s="128"/>
      <c r="VHM4" s="128"/>
      <c r="VHN4" s="128"/>
      <c r="VHO4" s="128"/>
      <c r="VHP4" s="128"/>
      <c r="VHQ4" s="128"/>
      <c r="VHR4" s="128"/>
      <c r="VHS4" s="128"/>
      <c r="VHT4" s="128"/>
      <c r="VHU4" s="128"/>
      <c r="VHV4" s="128"/>
      <c r="VHW4" s="128"/>
      <c r="VHX4" s="128"/>
      <c r="VHY4" s="128"/>
      <c r="VHZ4" s="128"/>
      <c r="VIA4" s="128"/>
      <c r="VIB4" s="128"/>
      <c r="VIC4" s="128"/>
      <c r="VID4" s="128"/>
      <c r="VIE4" s="128"/>
      <c r="VIF4" s="128"/>
      <c r="VIG4" s="128"/>
      <c r="VIH4" s="128"/>
      <c r="VII4" s="128"/>
      <c r="VIJ4" s="128"/>
      <c r="VIK4" s="128"/>
      <c r="VIL4" s="128"/>
      <c r="VIM4" s="128"/>
      <c r="VIN4" s="128"/>
      <c r="VIO4" s="128"/>
      <c r="VIP4" s="128"/>
      <c r="VIQ4" s="128"/>
      <c r="VIR4" s="128"/>
      <c r="VIS4" s="128"/>
      <c r="VIT4" s="128"/>
      <c r="VIU4" s="128"/>
      <c r="VIV4" s="128"/>
      <c r="VIW4" s="128"/>
      <c r="VIX4" s="128"/>
      <c r="VIY4" s="128"/>
      <c r="VIZ4" s="128"/>
      <c r="VJA4" s="128"/>
      <c r="VJB4" s="128"/>
      <c r="VJC4" s="128"/>
      <c r="VJD4" s="128"/>
      <c r="VJE4" s="128"/>
      <c r="VJF4" s="128"/>
      <c r="VJG4" s="128"/>
      <c r="VJH4" s="128"/>
      <c r="VJI4" s="128"/>
      <c r="VJJ4" s="128"/>
      <c r="VJK4" s="128"/>
      <c r="VJL4" s="128"/>
      <c r="VJM4" s="128"/>
      <c r="VJN4" s="128"/>
      <c r="VJO4" s="128"/>
      <c r="VJP4" s="128"/>
      <c r="VJQ4" s="128"/>
      <c r="VJR4" s="128"/>
      <c r="VJS4" s="128"/>
      <c r="VJT4" s="128"/>
      <c r="VJU4" s="128"/>
      <c r="VJV4" s="128"/>
      <c r="VJW4" s="128"/>
      <c r="VJX4" s="128"/>
      <c r="VJY4" s="128"/>
      <c r="VJZ4" s="128"/>
      <c r="VKA4" s="128"/>
      <c r="VKB4" s="128"/>
      <c r="VKC4" s="128"/>
      <c r="VKD4" s="128"/>
      <c r="VKE4" s="128"/>
      <c r="VKF4" s="128"/>
      <c r="VKG4" s="128"/>
      <c r="VKH4" s="128"/>
      <c r="VKI4" s="128"/>
      <c r="VKJ4" s="128"/>
      <c r="VKK4" s="128"/>
      <c r="VKL4" s="128"/>
      <c r="VKM4" s="128"/>
      <c r="VKN4" s="128"/>
      <c r="VKO4" s="128"/>
      <c r="VKP4" s="128"/>
      <c r="VKQ4" s="128"/>
      <c r="VKR4" s="128"/>
      <c r="VKS4" s="128"/>
      <c r="VKT4" s="128"/>
      <c r="VKU4" s="128"/>
      <c r="VKV4" s="128"/>
      <c r="VKW4" s="128"/>
      <c r="VKX4" s="128"/>
      <c r="VKY4" s="128"/>
      <c r="VKZ4" s="128"/>
      <c r="VLA4" s="128"/>
      <c r="VLB4" s="128"/>
      <c r="VLC4" s="128"/>
      <c r="VLD4" s="128"/>
      <c r="VLE4" s="128"/>
      <c r="VLF4" s="128"/>
      <c r="VLG4" s="128"/>
      <c r="VLH4" s="128"/>
      <c r="VLI4" s="128"/>
      <c r="VLJ4" s="128"/>
      <c r="VLK4" s="128"/>
      <c r="VLL4" s="128"/>
      <c r="VLM4" s="128"/>
      <c r="VLN4" s="128"/>
      <c r="VLO4" s="128"/>
      <c r="VLP4" s="128"/>
      <c r="VLQ4" s="128"/>
      <c r="VLR4" s="128"/>
      <c r="VLS4" s="128"/>
      <c r="VLT4" s="128"/>
      <c r="VLU4" s="128"/>
      <c r="VLV4" s="128"/>
      <c r="VLW4" s="128"/>
      <c r="VLX4" s="128"/>
      <c r="VLY4" s="128"/>
      <c r="VLZ4" s="128"/>
      <c r="VMA4" s="128"/>
      <c r="VMB4" s="128"/>
      <c r="VMC4" s="128"/>
      <c r="VMD4" s="128"/>
      <c r="VME4" s="128"/>
      <c r="VMF4" s="128"/>
      <c r="VMG4" s="128"/>
      <c r="VMH4" s="128"/>
      <c r="VMI4" s="128"/>
      <c r="VMJ4" s="128"/>
      <c r="VMK4" s="128"/>
      <c r="VML4" s="128"/>
      <c r="VMM4" s="128"/>
      <c r="VMN4" s="128"/>
      <c r="VMO4" s="128"/>
      <c r="VMP4" s="128"/>
      <c r="VMQ4" s="128"/>
      <c r="VMR4" s="128"/>
      <c r="VMS4" s="128"/>
      <c r="VMT4" s="128"/>
      <c r="VMU4" s="128"/>
      <c r="VMV4" s="128"/>
      <c r="VMW4" s="128"/>
      <c r="VMX4" s="128"/>
      <c r="VMY4" s="128"/>
      <c r="VMZ4" s="128"/>
      <c r="VNA4" s="128"/>
      <c r="VNB4" s="128"/>
      <c r="VNC4" s="128"/>
      <c r="VND4" s="128"/>
      <c r="VNE4" s="128"/>
      <c r="VNF4" s="128"/>
      <c r="VNG4" s="128"/>
      <c r="VNH4" s="128"/>
      <c r="VNI4" s="128"/>
      <c r="VNJ4" s="128"/>
      <c r="VNK4" s="128"/>
      <c r="VNL4" s="128"/>
      <c r="VNM4" s="128"/>
      <c r="VNN4" s="128"/>
      <c r="VNO4" s="128"/>
      <c r="VNP4" s="128"/>
      <c r="VNQ4" s="128"/>
      <c r="VNR4" s="128"/>
      <c r="VNS4" s="128"/>
      <c r="VNT4" s="128"/>
      <c r="VNU4" s="128"/>
      <c r="VNV4" s="128"/>
      <c r="VNW4" s="128"/>
      <c r="VNX4" s="128"/>
      <c r="VNY4" s="128"/>
      <c r="VNZ4" s="128"/>
      <c r="VOA4" s="128"/>
      <c r="VOB4" s="128"/>
      <c r="VOC4" s="128"/>
      <c r="VOD4" s="128"/>
      <c r="VOE4" s="128"/>
      <c r="VOF4" s="128"/>
      <c r="VOG4" s="128"/>
      <c r="VOH4" s="128"/>
      <c r="VOI4" s="128"/>
      <c r="VOJ4" s="128"/>
      <c r="VOK4" s="128"/>
      <c r="VOL4" s="128"/>
      <c r="VOM4" s="128"/>
      <c r="VON4" s="128"/>
      <c r="VOO4" s="128"/>
      <c r="VOP4" s="128"/>
      <c r="VOQ4" s="128"/>
      <c r="VOR4" s="128"/>
      <c r="VOS4" s="128"/>
      <c r="VOT4" s="128"/>
      <c r="VOU4" s="128"/>
      <c r="VOV4" s="128"/>
      <c r="VOW4" s="128"/>
      <c r="VOX4" s="128"/>
      <c r="VOY4" s="128"/>
      <c r="VOZ4" s="128"/>
      <c r="VPA4" s="128"/>
      <c r="VPB4" s="128"/>
      <c r="VPC4" s="128"/>
      <c r="VPD4" s="128"/>
      <c r="VPE4" s="128"/>
      <c r="VPF4" s="128"/>
      <c r="VPG4" s="128"/>
      <c r="VPH4" s="128"/>
      <c r="VPI4" s="128"/>
      <c r="VPJ4" s="128"/>
      <c r="VPK4" s="128"/>
      <c r="VPL4" s="128"/>
      <c r="VPM4" s="128"/>
      <c r="VPN4" s="128"/>
      <c r="VPO4" s="128"/>
      <c r="VPP4" s="128"/>
      <c r="VPQ4" s="128"/>
      <c r="VPR4" s="128"/>
      <c r="VPS4" s="128"/>
      <c r="VPT4" s="128"/>
      <c r="VPU4" s="128"/>
      <c r="VPV4" s="128"/>
      <c r="VPW4" s="128"/>
      <c r="VPX4" s="128"/>
      <c r="VPY4" s="128"/>
      <c r="VPZ4" s="128"/>
      <c r="VQA4" s="128"/>
      <c r="VQB4" s="128"/>
      <c r="VQC4" s="128"/>
      <c r="VQD4" s="128"/>
      <c r="VQE4" s="128"/>
      <c r="VQF4" s="128"/>
      <c r="VQG4" s="128"/>
      <c r="VQH4" s="128"/>
      <c r="VQI4" s="128"/>
      <c r="VQJ4" s="128"/>
      <c r="VQK4" s="128"/>
      <c r="VQL4" s="128"/>
      <c r="VQM4" s="128"/>
      <c r="VQN4" s="128"/>
      <c r="VQO4" s="128"/>
      <c r="VQP4" s="128"/>
      <c r="VQQ4" s="128"/>
      <c r="VQR4" s="128"/>
      <c r="VQS4" s="128"/>
      <c r="VQT4" s="128"/>
      <c r="VQU4" s="128"/>
      <c r="VQV4" s="128"/>
      <c r="VQW4" s="128"/>
      <c r="VQX4" s="128"/>
      <c r="VQY4" s="128"/>
      <c r="VQZ4" s="128"/>
      <c r="VRA4" s="128"/>
      <c r="VRB4" s="128"/>
      <c r="VRC4" s="128"/>
      <c r="VRD4" s="128"/>
      <c r="VRE4" s="128"/>
      <c r="VRF4" s="128"/>
      <c r="VRG4" s="128"/>
      <c r="VRH4" s="128"/>
      <c r="VRI4" s="128"/>
      <c r="VRJ4" s="128"/>
      <c r="VRK4" s="128"/>
      <c r="VRL4" s="128"/>
      <c r="VRM4" s="128"/>
      <c r="VRN4" s="128"/>
      <c r="VRO4" s="128"/>
      <c r="VRP4" s="128"/>
      <c r="VRQ4" s="128"/>
      <c r="VRR4" s="128"/>
      <c r="VRS4" s="128"/>
      <c r="VRT4" s="128"/>
      <c r="VRU4" s="128"/>
      <c r="VRV4" s="128"/>
      <c r="VRW4" s="128"/>
      <c r="VRX4" s="128"/>
      <c r="VRY4" s="128"/>
      <c r="VRZ4" s="128"/>
      <c r="VSA4" s="128"/>
      <c r="VSB4" s="128"/>
      <c r="VSC4" s="128"/>
      <c r="VSD4" s="128"/>
      <c r="VSE4" s="128"/>
      <c r="VSF4" s="128"/>
      <c r="VSG4" s="128"/>
      <c r="VSH4" s="128"/>
      <c r="VSI4" s="128"/>
      <c r="VSJ4" s="128"/>
      <c r="VSK4" s="128"/>
      <c r="VSL4" s="128"/>
      <c r="VSM4" s="128"/>
      <c r="VSN4" s="128"/>
      <c r="VSO4" s="128"/>
      <c r="VSP4" s="128"/>
      <c r="VSQ4" s="128"/>
      <c r="VSR4" s="128"/>
      <c r="VSS4" s="128"/>
      <c r="VST4" s="128"/>
      <c r="VSU4" s="128"/>
      <c r="VSV4" s="128"/>
      <c r="VSW4" s="128"/>
      <c r="VSX4" s="128"/>
      <c r="VSY4" s="128"/>
      <c r="VSZ4" s="128"/>
      <c r="VTA4" s="128"/>
      <c r="VTB4" s="128"/>
      <c r="VTC4" s="128"/>
      <c r="VTD4" s="128"/>
      <c r="VTE4" s="128"/>
      <c r="VTF4" s="128"/>
      <c r="VTG4" s="128"/>
      <c r="VTH4" s="128"/>
      <c r="VTI4" s="128"/>
      <c r="VTJ4" s="128"/>
      <c r="VTK4" s="128"/>
      <c r="VTL4" s="128"/>
      <c r="VTM4" s="128"/>
      <c r="VTN4" s="128"/>
      <c r="VTO4" s="128"/>
      <c r="VTP4" s="128"/>
      <c r="VTQ4" s="128"/>
      <c r="VTR4" s="128"/>
      <c r="VTS4" s="128"/>
      <c r="VTT4" s="128"/>
      <c r="VTU4" s="128"/>
      <c r="VTV4" s="128"/>
      <c r="VTW4" s="128"/>
      <c r="VTX4" s="128"/>
      <c r="VTY4" s="128"/>
      <c r="VTZ4" s="128"/>
      <c r="VUA4" s="128"/>
      <c r="VUB4" s="128"/>
      <c r="VUC4" s="128"/>
      <c r="VUD4" s="128"/>
      <c r="VUE4" s="128"/>
      <c r="VUF4" s="128"/>
      <c r="VUG4" s="128"/>
      <c r="VUH4" s="128"/>
      <c r="VUI4" s="128"/>
      <c r="VUJ4" s="128"/>
      <c r="VUK4" s="128"/>
      <c r="VUL4" s="128"/>
      <c r="VUM4" s="128"/>
      <c r="VUN4" s="128"/>
      <c r="VUO4" s="128"/>
      <c r="VUP4" s="128"/>
      <c r="VUQ4" s="128"/>
      <c r="VUR4" s="128"/>
      <c r="VUS4" s="128"/>
      <c r="VUT4" s="128"/>
      <c r="VUU4" s="128"/>
      <c r="VUV4" s="128"/>
      <c r="VUW4" s="128"/>
      <c r="VUX4" s="128"/>
      <c r="VUY4" s="128"/>
      <c r="VUZ4" s="128"/>
      <c r="VVA4" s="128"/>
      <c r="VVB4" s="128"/>
      <c r="VVC4" s="128"/>
      <c r="VVD4" s="128"/>
      <c r="VVE4" s="128"/>
      <c r="VVF4" s="128"/>
      <c r="VVG4" s="128"/>
      <c r="VVH4" s="128"/>
      <c r="VVI4" s="128"/>
      <c r="VVJ4" s="128"/>
      <c r="VVK4" s="128"/>
      <c r="VVL4" s="128"/>
      <c r="VVM4" s="128"/>
      <c r="VVN4" s="128"/>
      <c r="VVO4" s="128"/>
      <c r="VVP4" s="128"/>
      <c r="VVQ4" s="128"/>
      <c r="VVR4" s="128"/>
      <c r="VVS4" s="128"/>
      <c r="VVT4" s="128"/>
      <c r="VVU4" s="128"/>
      <c r="VVV4" s="128"/>
      <c r="VVW4" s="128"/>
      <c r="VVX4" s="128"/>
      <c r="VVY4" s="128"/>
      <c r="VVZ4" s="128"/>
      <c r="VWA4" s="128"/>
      <c r="VWB4" s="128"/>
      <c r="VWC4" s="128"/>
      <c r="VWD4" s="128"/>
      <c r="VWE4" s="128"/>
      <c r="VWF4" s="128"/>
      <c r="VWG4" s="128"/>
      <c r="VWH4" s="128"/>
      <c r="VWI4" s="128"/>
      <c r="VWJ4" s="128"/>
      <c r="VWK4" s="128"/>
      <c r="VWL4" s="128"/>
      <c r="VWM4" s="128"/>
      <c r="VWN4" s="128"/>
      <c r="VWO4" s="128"/>
      <c r="VWP4" s="128"/>
      <c r="VWQ4" s="128"/>
      <c r="VWR4" s="128"/>
      <c r="VWS4" s="128"/>
      <c r="VWT4" s="128"/>
      <c r="VWU4" s="128"/>
      <c r="VWV4" s="128"/>
      <c r="VWW4" s="128"/>
      <c r="VWX4" s="128"/>
      <c r="VWY4" s="128"/>
      <c r="VWZ4" s="128"/>
      <c r="VXA4" s="128"/>
      <c r="VXB4" s="128"/>
      <c r="VXC4" s="128"/>
      <c r="VXD4" s="128"/>
      <c r="VXE4" s="128"/>
      <c r="VXF4" s="128"/>
      <c r="VXG4" s="128"/>
      <c r="VXH4" s="128"/>
      <c r="VXI4" s="128"/>
      <c r="VXJ4" s="128"/>
      <c r="VXK4" s="128"/>
      <c r="VXL4" s="128"/>
      <c r="VXM4" s="128"/>
      <c r="VXN4" s="128"/>
      <c r="VXO4" s="128"/>
      <c r="VXP4" s="128"/>
      <c r="VXQ4" s="128"/>
      <c r="VXR4" s="128"/>
      <c r="VXS4" s="128"/>
      <c r="VXT4" s="128"/>
      <c r="VXU4" s="128"/>
      <c r="VXV4" s="128"/>
      <c r="VXW4" s="128"/>
      <c r="VXX4" s="128"/>
      <c r="VXY4" s="128"/>
      <c r="VXZ4" s="128"/>
      <c r="VYA4" s="128"/>
      <c r="VYB4" s="128"/>
      <c r="VYC4" s="128"/>
      <c r="VYD4" s="128"/>
      <c r="VYE4" s="128"/>
      <c r="VYF4" s="128"/>
      <c r="VYG4" s="128"/>
      <c r="VYH4" s="128"/>
      <c r="VYI4" s="128"/>
      <c r="VYJ4" s="128"/>
      <c r="VYK4" s="128"/>
      <c r="VYL4" s="128"/>
      <c r="VYM4" s="128"/>
      <c r="VYN4" s="128"/>
      <c r="VYO4" s="128"/>
      <c r="VYP4" s="128"/>
      <c r="VYQ4" s="128"/>
      <c r="VYR4" s="128"/>
      <c r="VYS4" s="128"/>
      <c r="VYT4" s="128"/>
      <c r="VYU4" s="128"/>
      <c r="VYV4" s="128"/>
      <c r="VYW4" s="128"/>
      <c r="VYX4" s="128"/>
      <c r="VYY4" s="128"/>
      <c r="VYZ4" s="128"/>
      <c r="VZA4" s="128"/>
      <c r="VZB4" s="128"/>
      <c r="VZC4" s="128"/>
      <c r="VZD4" s="128"/>
      <c r="VZE4" s="128"/>
      <c r="VZF4" s="128"/>
      <c r="VZG4" s="128"/>
      <c r="VZH4" s="128"/>
      <c r="VZI4" s="128"/>
      <c r="VZJ4" s="128"/>
      <c r="VZK4" s="128"/>
      <c r="VZL4" s="128"/>
      <c r="VZM4" s="128"/>
      <c r="VZN4" s="128"/>
      <c r="VZO4" s="128"/>
      <c r="VZP4" s="128"/>
      <c r="VZQ4" s="128"/>
      <c r="VZR4" s="128"/>
      <c r="VZS4" s="128"/>
      <c r="VZT4" s="128"/>
      <c r="VZU4" s="128"/>
      <c r="VZV4" s="128"/>
      <c r="VZW4" s="128"/>
      <c r="VZX4" s="128"/>
      <c r="VZY4" s="128"/>
      <c r="VZZ4" s="128"/>
      <c r="WAA4" s="128"/>
      <c r="WAB4" s="128"/>
      <c r="WAC4" s="128"/>
      <c r="WAD4" s="128"/>
      <c r="WAE4" s="128"/>
      <c r="WAF4" s="128"/>
      <c r="WAG4" s="128"/>
      <c r="WAH4" s="128"/>
      <c r="WAI4" s="128"/>
      <c r="WAJ4" s="128"/>
      <c r="WAK4" s="128"/>
      <c r="WAL4" s="128"/>
      <c r="WAM4" s="128"/>
      <c r="WAN4" s="128"/>
      <c r="WAO4" s="128"/>
      <c r="WAP4" s="128"/>
      <c r="WAQ4" s="128"/>
      <c r="WAR4" s="128"/>
      <c r="WAS4" s="128"/>
      <c r="WAT4" s="128"/>
      <c r="WAU4" s="128"/>
      <c r="WAV4" s="128"/>
      <c r="WAW4" s="128"/>
      <c r="WAX4" s="128"/>
      <c r="WAY4" s="128"/>
      <c r="WAZ4" s="128"/>
      <c r="WBA4" s="128"/>
      <c r="WBB4" s="128"/>
      <c r="WBC4" s="128"/>
      <c r="WBD4" s="128"/>
      <c r="WBE4" s="128"/>
      <c r="WBF4" s="128"/>
      <c r="WBG4" s="128"/>
      <c r="WBH4" s="128"/>
      <c r="WBI4" s="128"/>
      <c r="WBJ4" s="128"/>
      <c r="WBK4" s="128"/>
      <c r="WBL4" s="128"/>
      <c r="WBM4" s="128"/>
      <c r="WBN4" s="128"/>
      <c r="WBO4" s="128"/>
      <c r="WBP4" s="128"/>
      <c r="WBQ4" s="128"/>
      <c r="WBR4" s="128"/>
      <c r="WBS4" s="128"/>
      <c r="WBT4" s="128"/>
      <c r="WBU4" s="128"/>
      <c r="WBV4" s="128"/>
      <c r="WBW4" s="128"/>
      <c r="WBX4" s="128"/>
      <c r="WBY4" s="128"/>
      <c r="WBZ4" s="128"/>
      <c r="WCA4" s="128"/>
      <c r="WCB4" s="128"/>
      <c r="WCC4" s="128"/>
      <c r="WCD4" s="128"/>
      <c r="WCE4" s="128"/>
      <c r="WCF4" s="128"/>
      <c r="WCG4" s="128"/>
      <c r="WCH4" s="128"/>
      <c r="WCI4" s="128"/>
      <c r="WCJ4" s="128"/>
      <c r="WCK4" s="128"/>
      <c r="WCL4" s="128"/>
      <c r="WCM4" s="128"/>
      <c r="WCN4" s="128"/>
      <c r="WCO4" s="128"/>
      <c r="WCP4" s="128"/>
      <c r="WCQ4" s="128"/>
      <c r="WCR4" s="128"/>
      <c r="WCS4" s="128"/>
      <c r="WCT4" s="128"/>
      <c r="WCU4" s="128"/>
      <c r="WCV4" s="128"/>
      <c r="WCW4" s="128"/>
      <c r="WCX4" s="128"/>
      <c r="WCY4" s="128"/>
      <c r="WCZ4" s="128"/>
      <c r="WDA4" s="128"/>
      <c r="WDB4" s="128"/>
      <c r="WDC4" s="128"/>
      <c r="WDD4" s="128"/>
      <c r="WDE4" s="128"/>
      <c r="WDF4" s="128"/>
      <c r="WDG4" s="128"/>
      <c r="WDH4" s="128"/>
      <c r="WDI4" s="128"/>
      <c r="WDJ4" s="128"/>
      <c r="WDK4" s="128"/>
      <c r="WDL4" s="128"/>
      <c r="WDM4" s="128"/>
      <c r="WDN4" s="128"/>
      <c r="WDO4" s="128"/>
      <c r="WDP4" s="128"/>
      <c r="WDQ4" s="128"/>
      <c r="WDR4" s="128"/>
      <c r="WDS4" s="128"/>
      <c r="WDT4" s="128"/>
      <c r="WDU4" s="128"/>
      <c r="WDV4" s="128"/>
      <c r="WDW4" s="128"/>
      <c r="WDX4" s="128"/>
      <c r="WDY4" s="128"/>
      <c r="WDZ4" s="128"/>
      <c r="WEA4" s="128"/>
      <c r="WEB4" s="128"/>
      <c r="WEC4" s="128"/>
      <c r="WED4" s="128"/>
      <c r="WEE4" s="128"/>
      <c r="WEF4" s="128"/>
      <c r="WEG4" s="128"/>
      <c r="WEH4" s="128"/>
      <c r="WEI4" s="128"/>
      <c r="WEJ4" s="128"/>
      <c r="WEK4" s="128"/>
      <c r="WEL4" s="128"/>
      <c r="WEM4" s="128"/>
      <c r="WEN4" s="128"/>
      <c r="WEO4" s="128"/>
      <c r="WEP4" s="128"/>
      <c r="WEQ4" s="128"/>
      <c r="WER4" s="128"/>
      <c r="WES4" s="128"/>
      <c r="WET4" s="128"/>
      <c r="WEU4" s="128"/>
      <c r="WEV4" s="128"/>
      <c r="WEW4" s="128"/>
      <c r="WEX4" s="128"/>
      <c r="WEY4" s="128"/>
      <c r="WEZ4" s="128"/>
      <c r="WFA4" s="128"/>
      <c r="WFB4" s="128"/>
      <c r="WFC4" s="128"/>
      <c r="WFD4" s="128"/>
      <c r="WFE4" s="128"/>
      <c r="WFF4" s="128"/>
      <c r="WFG4" s="128"/>
      <c r="WFH4" s="128"/>
      <c r="WFI4" s="128"/>
      <c r="WFJ4" s="128"/>
      <c r="WFK4" s="128"/>
      <c r="WFL4" s="128"/>
      <c r="WFM4" s="128"/>
      <c r="WFN4" s="128"/>
      <c r="WFO4" s="128"/>
      <c r="WFP4" s="128"/>
      <c r="WFQ4" s="128"/>
      <c r="WFR4" s="128"/>
      <c r="WFS4" s="128"/>
      <c r="WFT4" s="128"/>
      <c r="WFU4" s="128"/>
      <c r="WFV4" s="128"/>
      <c r="WFW4" s="128"/>
      <c r="WFX4" s="128"/>
      <c r="WFY4" s="128"/>
      <c r="WFZ4" s="128"/>
      <c r="WGA4" s="128"/>
      <c r="WGB4" s="128"/>
      <c r="WGC4" s="128"/>
      <c r="WGD4" s="128"/>
      <c r="WGE4" s="128"/>
      <c r="WGF4" s="128"/>
      <c r="WGG4" s="128"/>
      <c r="WGH4" s="128"/>
      <c r="WGI4" s="128"/>
      <c r="WGJ4" s="128"/>
      <c r="WGK4" s="128"/>
      <c r="WGL4" s="128"/>
      <c r="WGM4" s="128"/>
      <c r="WGN4" s="128"/>
      <c r="WGO4" s="128"/>
      <c r="WGP4" s="128"/>
      <c r="WGQ4" s="128"/>
      <c r="WGR4" s="128"/>
      <c r="WGS4" s="128"/>
      <c r="WGT4" s="128"/>
      <c r="WGU4" s="128"/>
      <c r="WGV4" s="128"/>
      <c r="WGW4" s="128"/>
      <c r="WGX4" s="128"/>
      <c r="WGY4" s="128"/>
      <c r="WGZ4" s="128"/>
      <c r="WHA4" s="128"/>
      <c r="WHB4" s="128"/>
      <c r="WHC4" s="128"/>
      <c r="WHD4" s="128"/>
      <c r="WHE4" s="128"/>
      <c r="WHF4" s="128"/>
      <c r="WHG4" s="128"/>
      <c r="WHH4" s="128"/>
      <c r="WHI4" s="128"/>
      <c r="WHJ4" s="128"/>
      <c r="WHK4" s="128"/>
      <c r="WHL4" s="128"/>
      <c r="WHM4" s="128"/>
      <c r="WHN4" s="128"/>
      <c r="WHO4" s="128"/>
      <c r="WHP4" s="128"/>
      <c r="WHQ4" s="128"/>
      <c r="WHR4" s="128"/>
      <c r="WHS4" s="128"/>
      <c r="WHT4" s="128"/>
      <c r="WHU4" s="128"/>
      <c r="WHV4" s="128"/>
      <c r="WHW4" s="128"/>
      <c r="WHX4" s="128"/>
      <c r="WHY4" s="128"/>
      <c r="WHZ4" s="128"/>
      <c r="WIA4" s="128"/>
      <c r="WIB4" s="128"/>
      <c r="WIC4" s="128"/>
      <c r="WID4" s="128"/>
      <c r="WIE4" s="128"/>
      <c r="WIF4" s="128"/>
      <c r="WIG4" s="128"/>
      <c r="WIH4" s="128"/>
      <c r="WII4" s="128"/>
      <c r="WIJ4" s="128"/>
      <c r="WIK4" s="128"/>
      <c r="WIL4" s="128"/>
      <c r="WIM4" s="128"/>
      <c r="WIN4" s="128"/>
      <c r="WIO4" s="128"/>
      <c r="WIP4" s="128"/>
      <c r="WIQ4" s="128"/>
      <c r="WIR4" s="128"/>
      <c r="WIS4" s="128"/>
      <c r="WIT4" s="128"/>
      <c r="WIU4" s="128"/>
      <c r="WIV4" s="128"/>
      <c r="WIW4" s="128"/>
      <c r="WIX4" s="128"/>
      <c r="WIY4" s="128"/>
      <c r="WIZ4" s="128"/>
      <c r="WJA4" s="128"/>
      <c r="WJB4" s="128"/>
      <c r="WJC4" s="128"/>
      <c r="WJD4" s="128"/>
      <c r="WJE4" s="128"/>
      <c r="WJF4" s="128"/>
      <c r="WJG4" s="128"/>
      <c r="WJH4" s="128"/>
      <c r="WJI4" s="128"/>
      <c r="WJJ4" s="128"/>
      <c r="WJK4" s="128"/>
      <c r="WJL4" s="128"/>
      <c r="WJM4" s="128"/>
      <c r="WJN4" s="128"/>
      <c r="WJO4" s="128"/>
      <c r="WJP4" s="128"/>
      <c r="WJQ4" s="128"/>
      <c r="WJR4" s="128"/>
      <c r="WJS4" s="128"/>
      <c r="WJT4" s="128"/>
      <c r="WJU4" s="128"/>
      <c r="WJV4" s="128"/>
      <c r="WJW4" s="128"/>
      <c r="WJX4" s="128"/>
      <c r="WJY4" s="128"/>
      <c r="WJZ4" s="128"/>
      <c r="WKA4" s="128"/>
      <c r="WKB4" s="128"/>
      <c r="WKC4" s="128"/>
      <c r="WKD4" s="128"/>
      <c r="WKE4" s="128"/>
      <c r="WKF4" s="128"/>
      <c r="WKG4" s="128"/>
      <c r="WKH4" s="128"/>
      <c r="WKI4" s="128"/>
      <c r="WKJ4" s="128"/>
      <c r="WKK4" s="128"/>
      <c r="WKL4" s="128"/>
      <c r="WKM4" s="128"/>
      <c r="WKN4" s="128"/>
      <c r="WKO4" s="128"/>
      <c r="WKP4" s="128"/>
      <c r="WKQ4" s="128"/>
      <c r="WKR4" s="128"/>
      <c r="WKS4" s="128"/>
      <c r="WKT4" s="128"/>
      <c r="WKU4" s="128"/>
      <c r="WKV4" s="128"/>
      <c r="WKW4" s="128"/>
      <c r="WKX4" s="128"/>
      <c r="WKY4" s="128"/>
      <c r="WKZ4" s="128"/>
      <c r="WLA4" s="128"/>
      <c r="WLB4" s="128"/>
      <c r="WLC4" s="128"/>
      <c r="WLD4" s="128"/>
      <c r="WLE4" s="128"/>
      <c r="WLF4" s="128"/>
      <c r="WLG4" s="128"/>
      <c r="WLH4" s="128"/>
      <c r="WLI4" s="128"/>
      <c r="WLJ4" s="128"/>
      <c r="WLK4" s="128"/>
      <c r="WLL4" s="128"/>
      <c r="WLM4" s="128"/>
      <c r="WLN4" s="128"/>
      <c r="WLO4" s="128"/>
      <c r="WLP4" s="128"/>
      <c r="WLQ4" s="128"/>
      <c r="WLR4" s="128"/>
      <c r="WLS4" s="128"/>
      <c r="WLT4" s="128"/>
      <c r="WLU4" s="128"/>
      <c r="WLV4" s="128"/>
      <c r="WLW4" s="128"/>
      <c r="WLX4" s="128"/>
      <c r="WLY4" s="128"/>
      <c r="WLZ4" s="128"/>
      <c r="WMA4" s="128"/>
      <c r="WMB4" s="128"/>
      <c r="WMC4" s="128"/>
      <c r="WMD4" s="128"/>
      <c r="WME4" s="128"/>
      <c r="WMF4" s="128"/>
      <c r="WMG4" s="128"/>
      <c r="WMH4" s="128"/>
      <c r="WMI4" s="128"/>
      <c r="WMJ4" s="128"/>
      <c r="WMK4" s="128"/>
      <c r="WML4" s="128"/>
      <c r="WMM4" s="128"/>
      <c r="WMN4" s="128"/>
      <c r="WMO4" s="128"/>
      <c r="WMP4" s="128"/>
      <c r="WMQ4" s="128"/>
      <c r="WMR4" s="128"/>
      <c r="WMS4" s="128"/>
      <c r="WMT4" s="128"/>
      <c r="WMU4" s="128"/>
      <c r="WMV4" s="128"/>
      <c r="WMW4" s="128"/>
      <c r="WMX4" s="128"/>
      <c r="WMY4" s="128"/>
      <c r="WMZ4" s="128"/>
      <c r="WNA4" s="128"/>
      <c r="WNB4" s="128"/>
      <c r="WNC4" s="128"/>
      <c r="WND4" s="128"/>
      <c r="WNE4" s="128"/>
      <c r="WNF4" s="128"/>
      <c r="WNG4" s="128"/>
      <c r="WNH4" s="128"/>
      <c r="WNI4" s="128"/>
      <c r="WNJ4" s="128"/>
      <c r="WNK4" s="128"/>
      <c r="WNL4" s="128"/>
      <c r="WNM4" s="128"/>
      <c r="WNN4" s="128"/>
      <c r="WNO4" s="128"/>
      <c r="WNP4" s="128"/>
      <c r="WNQ4" s="128"/>
      <c r="WNR4" s="128"/>
      <c r="WNS4" s="128"/>
      <c r="WNT4" s="128"/>
      <c r="WNU4" s="128"/>
      <c r="WNV4" s="128"/>
      <c r="WNW4" s="128"/>
      <c r="WNX4" s="128"/>
      <c r="WNY4" s="128"/>
      <c r="WNZ4" s="128"/>
      <c r="WOA4" s="128"/>
      <c r="WOB4" s="128"/>
      <c r="WOC4" s="128"/>
      <c r="WOD4" s="128"/>
      <c r="WOE4" s="128"/>
      <c r="WOF4" s="128"/>
      <c r="WOG4" s="128"/>
      <c r="WOH4" s="128"/>
      <c r="WOI4" s="128"/>
      <c r="WOJ4" s="128"/>
      <c r="WOK4" s="128"/>
      <c r="WOL4" s="128"/>
      <c r="WOM4" s="128"/>
      <c r="WON4" s="128"/>
      <c r="WOO4" s="128"/>
      <c r="WOP4" s="128"/>
      <c r="WOQ4" s="128"/>
      <c r="WOR4" s="128"/>
      <c r="WOS4" s="128"/>
      <c r="WOT4" s="128"/>
      <c r="WOU4" s="128"/>
      <c r="WOV4" s="128"/>
      <c r="WOW4" s="128"/>
      <c r="WOX4" s="128"/>
      <c r="WOY4" s="128"/>
      <c r="WOZ4" s="128"/>
      <c r="WPA4" s="128"/>
      <c r="WPB4" s="128"/>
      <c r="WPC4" s="128"/>
      <c r="WPD4" s="128"/>
      <c r="WPE4" s="128"/>
      <c r="WPF4" s="128"/>
      <c r="WPG4" s="128"/>
      <c r="WPH4" s="128"/>
      <c r="WPI4" s="128"/>
      <c r="WPJ4" s="128"/>
      <c r="WPK4" s="128"/>
      <c r="WPL4" s="128"/>
      <c r="WPM4" s="128"/>
      <c r="WPN4" s="128"/>
      <c r="WPO4" s="128"/>
      <c r="WPP4" s="128"/>
      <c r="WPQ4" s="128"/>
      <c r="WPR4" s="128"/>
      <c r="WPS4" s="128"/>
      <c r="WPT4" s="128"/>
      <c r="WPU4" s="128"/>
      <c r="WPV4" s="128"/>
      <c r="WPW4" s="128"/>
      <c r="WPX4" s="128"/>
      <c r="WPY4" s="128"/>
      <c r="WPZ4" s="128"/>
      <c r="WQA4" s="128"/>
      <c r="WQB4" s="128"/>
      <c r="WQC4" s="128"/>
      <c r="WQD4" s="128"/>
      <c r="WQE4" s="128"/>
      <c r="WQF4" s="128"/>
      <c r="WQG4" s="128"/>
      <c r="WQH4" s="128"/>
      <c r="WQI4" s="128"/>
      <c r="WQJ4" s="128"/>
      <c r="WQK4" s="128"/>
      <c r="WQL4" s="128"/>
      <c r="WQM4" s="128"/>
      <c r="WQN4" s="128"/>
      <c r="WQO4" s="128"/>
      <c r="WQP4" s="128"/>
      <c r="WQQ4" s="128"/>
      <c r="WQR4" s="128"/>
      <c r="WQS4" s="128"/>
      <c r="WQT4" s="128"/>
      <c r="WQU4" s="128"/>
      <c r="WQV4" s="128"/>
      <c r="WQW4" s="128"/>
      <c r="WQX4" s="128"/>
      <c r="WQY4" s="128"/>
      <c r="WQZ4" s="128"/>
      <c r="WRA4" s="128"/>
      <c r="WRB4" s="128"/>
      <c r="WRC4" s="128"/>
      <c r="WRD4" s="128"/>
      <c r="WRE4" s="128"/>
      <c r="WRF4" s="128"/>
      <c r="WRG4" s="128"/>
      <c r="WRH4" s="128"/>
      <c r="WRI4" s="128"/>
      <c r="WRJ4" s="128"/>
      <c r="WRK4" s="128"/>
      <c r="WRL4" s="128"/>
      <c r="WRM4" s="128"/>
      <c r="WRN4" s="128"/>
      <c r="WRO4" s="128"/>
      <c r="WRP4" s="128"/>
      <c r="WRQ4" s="128"/>
      <c r="WRR4" s="128"/>
      <c r="WRS4" s="128"/>
      <c r="WRT4" s="128"/>
      <c r="WRU4" s="128"/>
      <c r="WRV4" s="128"/>
      <c r="WRW4" s="128"/>
      <c r="WRX4" s="128"/>
      <c r="WRY4" s="128"/>
      <c r="WRZ4" s="128"/>
      <c r="WSA4" s="128"/>
      <c r="WSB4" s="128"/>
      <c r="WSC4" s="128"/>
      <c r="WSD4" s="128"/>
      <c r="WSE4" s="128"/>
      <c r="WSF4" s="128"/>
      <c r="WSG4" s="128"/>
      <c r="WSH4" s="128"/>
      <c r="WSI4" s="128"/>
      <c r="WSJ4" s="128"/>
      <c r="WSK4" s="128"/>
      <c r="WSL4" s="128"/>
      <c r="WSM4" s="128"/>
      <c r="WSN4" s="128"/>
      <c r="WSO4" s="128"/>
      <c r="WSP4" s="128"/>
      <c r="WSQ4" s="128"/>
      <c r="WSR4" s="128"/>
      <c r="WSS4" s="128"/>
      <c r="WST4" s="128"/>
      <c r="WSU4" s="128"/>
      <c r="WSV4" s="128"/>
      <c r="WSW4" s="128"/>
      <c r="WSX4" s="128"/>
      <c r="WSY4" s="128"/>
      <c r="WSZ4" s="128"/>
      <c r="WTA4" s="128"/>
      <c r="WTB4" s="128"/>
      <c r="WTC4" s="128"/>
      <c r="WTD4" s="128"/>
      <c r="WTE4" s="128"/>
      <c r="WTF4" s="128"/>
      <c r="WTG4" s="128"/>
      <c r="WTH4" s="128"/>
      <c r="WTI4" s="128"/>
      <c r="WTJ4" s="128"/>
      <c r="WTK4" s="128"/>
      <c r="WTL4" s="128"/>
      <c r="WTM4" s="128"/>
      <c r="WTN4" s="128"/>
      <c r="WTO4" s="128"/>
      <c r="WTP4" s="128"/>
      <c r="WTQ4" s="128"/>
      <c r="WTR4" s="128"/>
      <c r="WTS4" s="128"/>
      <c r="WTT4" s="128"/>
      <c r="WTU4" s="128"/>
      <c r="WTV4" s="128"/>
      <c r="WTW4" s="128"/>
      <c r="WTX4" s="128"/>
      <c r="WTY4" s="128"/>
      <c r="WTZ4" s="128"/>
      <c r="WUA4" s="128"/>
      <c r="WUB4" s="128"/>
      <c r="WUC4" s="128"/>
      <c r="WUD4" s="128"/>
      <c r="WUE4" s="128"/>
      <c r="WUF4" s="128"/>
      <c r="WUG4" s="128"/>
      <c r="WUH4" s="128"/>
      <c r="WUI4" s="128"/>
      <c r="WUJ4" s="128"/>
      <c r="WUK4" s="128"/>
      <c r="WUL4" s="128"/>
      <c r="WUM4" s="128"/>
      <c r="WUN4" s="128"/>
      <c r="WUO4" s="128"/>
      <c r="WUP4" s="128"/>
      <c r="WUQ4" s="128"/>
      <c r="WUR4" s="128"/>
      <c r="WUS4" s="128"/>
      <c r="WUT4" s="128"/>
      <c r="WUU4" s="128"/>
      <c r="WUV4" s="128"/>
      <c r="WUW4" s="128"/>
      <c r="WUX4" s="128"/>
      <c r="WUY4" s="128"/>
      <c r="WUZ4" s="128"/>
      <c r="WVA4" s="128"/>
      <c r="WVB4" s="128"/>
      <c r="WVC4" s="128"/>
      <c r="WVD4" s="128"/>
      <c r="WVE4" s="128"/>
      <c r="WVF4" s="128"/>
      <c r="WVG4" s="128"/>
      <c r="WVH4" s="128"/>
      <c r="WVI4" s="128"/>
      <c r="WVJ4" s="128"/>
      <c r="WVK4" s="128"/>
      <c r="WVL4" s="128"/>
      <c r="WVM4" s="128"/>
      <c r="WVN4" s="128"/>
      <c r="WVO4" s="128"/>
      <c r="WVP4" s="128"/>
      <c r="WVQ4" s="128"/>
      <c r="WVR4" s="128"/>
      <c r="WVS4" s="128"/>
      <c r="WVT4" s="128"/>
      <c r="WVU4" s="128"/>
      <c r="WVV4" s="128"/>
      <c r="WVW4" s="128"/>
      <c r="WVX4" s="128"/>
      <c r="WVY4" s="128"/>
      <c r="WVZ4" s="128"/>
      <c r="WWA4" s="128"/>
      <c r="WWB4" s="128"/>
      <c r="WWC4" s="128"/>
      <c r="WWD4" s="128"/>
      <c r="WWE4" s="128"/>
      <c r="WWF4" s="128"/>
      <c r="WWG4" s="128"/>
      <c r="WWH4" s="128"/>
      <c r="WWI4" s="128"/>
      <c r="WWJ4" s="128"/>
      <c r="WWK4" s="128"/>
      <c r="WWL4" s="128"/>
      <c r="WWM4" s="128"/>
      <c r="WWN4" s="128"/>
      <c r="WWO4" s="128"/>
      <c r="WWP4" s="128"/>
      <c r="WWQ4" s="128"/>
      <c r="WWR4" s="128"/>
      <c r="WWS4" s="128"/>
      <c r="WWT4" s="128"/>
      <c r="WWU4" s="128"/>
      <c r="WWV4" s="128"/>
      <c r="WWW4" s="128"/>
      <c r="WWX4" s="128"/>
      <c r="WWY4" s="128"/>
      <c r="WWZ4" s="128"/>
      <c r="WXA4" s="128"/>
      <c r="WXB4" s="128"/>
      <c r="WXC4" s="128"/>
      <c r="WXD4" s="128"/>
      <c r="WXE4" s="128"/>
      <c r="WXF4" s="128"/>
      <c r="WXG4" s="128"/>
      <c r="WXH4" s="128"/>
      <c r="WXI4" s="128"/>
      <c r="WXJ4" s="128"/>
      <c r="WXK4" s="128"/>
      <c r="WXL4" s="128"/>
      <c r="WXM4" s="128"/>
      <c r="WXN4" s="128"/>
      <c r="WXO4" s="128"/>
      <c r="WXP4" s="128"/>
      <c r="WXQ4" s="128"/>
      <c r="WXR4" s="128"/>
      <c r="WXS4" s="128"/>
      <c r="WXT4" s="128"/>
      <c r="WXU4" s="128"/>
      <c r="WXV4" s="128"/>
      <c r="WXW4" s="128"/>
      <c r="WXX4" s="128"/>
      <c r="WXY4" s="128"/>
      <c r="WXZ4" s="128"/>
      <c r="WYA4" s="128"/>
      <c r="WYB4" s="128"/>
      <c r="WYC4" s="128"/>
      <c r="WYD4" s="128"/>
      <c r="WYE4" s="128"/>
      <c r="WYF4" s="128"/>
      <c r="WYG4" s="128"/>
      <c r="WYH4" s="128"/>
      <c r="WYI4" s="128"/>
      <c r="WYJ4" s="128"/>
      <c r="WYK4" s="128"/>
      <c r="WYL4" s="128"/>
      <c r="WYM4" s="128"/>
      <c r="WYN4" s="128"/>
      <c r="WYO4" s="128"/>
      <c r="WYP4" s="128"/>
      <c r="WYQ4" s="128"/>
      <c r="WYR4" s="128"/>
      <c r="WYS4" s="128"/>
      <c r="WYT4" s="128"/>
      <c r="WYU4" s="128"/>
      <c r="WYV4" s="128"/>
      <c r="WYW4" s="128"/>
      <c r="WYX4" s="128"/>
      <c r="WYY4" s="128"/>
      <c r="WYZ4" s="128"/>
      <c r="WZA4" s="128"/>
      <c r="WZB4" s="128"/>
      <c r="WZC4" s="128"/>
      <c r="WZD4" s="128"/>
      <c r="WZE4" s="128"/>
      <c r="WZF4" s="128"/>
      <c r="WZG4" s="128"/>
      <c r="WZH4" s="128"/>
      <c r="WZI4" s="128"/>
      <c r="WZJ4" s="128"/>
      <c r="WZK4" s="128"/>
      <c r="WZL4" s="128"/>
      <c r="WZM4" s="128"/>
      <c r="WZN4" s="128"/>
      <c r="WZO4" s="128"/>
      <c r="WZP4" s="128"/>
      <c r="WZQ4" s="128"/>
      <c r="WZR4" s="128"/>
      <c r="WZS4" s="128"/>
      <c r="WZT4" s="128"/>
      <c r="WZU4" s="128"/>
      <c r="WZV4" s="128"/>
      <c r="WZW4" s="128"/>
      <c r="WZX4" s="128"/>
      <c r="WZY4" s="128"/>
      <c r="WZZ4" s="128"/>
      <c r="XAA4" s="128"/>
      <c r="XAB4" s="128"/>
      <c r="XAC4" s="128"/>
      <c r="XAD4" s="128"/>
      <c r="XAE4" s="128"/>
      <c r="XAF4" s="128"/>
      <c r="XAG4" s="128"/>
      <c r="XAH4" s="128"/>
      <c r="XAI4" s="128"/>
      <c r="XAJ4" s="128"/>
      <c r="XAK4" s="128"/>
      <c r="XAL4" s="128"/>
      <c r="XAM4" s="128"/>
      <c r="XAN4" s="128"/>
      <c r="XAO4" s="128"/>
      <c r="XAP4" s="128"/>
      <c r="XAQ4" s="128"/>
      <c r="XAR4" s="128"/>
      <c r="XAS4" s="128"/>
      <c r="XAT4" s="128"/>
      <c r="XAU4" s="128"/>
      <c r="XAV4" s="128"/>
      <c r="XAW4" s="128"/>
      <c r="XAX4" s="128"/>
      <c r="XAY4" s="128"/>
      <c r="XAZ4" s="128"/>
      <c r="XBA4" s="128"/>
      <c r="XBB4" s="128"/>
      <c r="XBC4" s="128"/>
      <c r="XBD4" s="128"/>
      <c r="XBE4" s="128"/>
      <c r="XBF4" s="128"/>
      <c r="XBG4" s="128"/>
      <c r="XBH4" s="128"/>
      <c r="XBI4" s="128"/>
      <c r="XBJ4" s="128"/>
      <c r="XBK4" s="128"/>
      <c r="XBL4" s="128"/>
      <c r="XBM4" s="128"/>
      <c r="XBN4" s="128"/>
      <c r="XBO4" s="128"/>
      <c r="XBP4" s="128"/>
      <c r="XBQ4" s="128"/>
      <c r="XBR4" s="128"/>
      <c r="XBS4" s="128"/>
      <c r="XBT4" s="128"/>
      <c r="XBU4" s="128"/>
      <c r="XBV4" s="128"/>
      <c r="XBW4" s="128"/>
      <c r="XBX4" s="128"/>
      <c r="XBY4" s="128"/>
      <c r="XBZ4" s="128"/>
      <c r="XCA4" s="128"/>
      <c r="XCB4" s="128"/>
      <c r="XCC4" s="128"/>
      <c r="XCD4" s="128"/>
      <c r="XCE4" s="128"/>
      <c r="XCF4" s="128"/>
      <c r="XCG4" s="128"/>
      <c r="XCH4" s="128"/>
      <c r="XCI4" s="128"/>
      <c r="XCJ4" s="128"/>
      <c r="XCK4" s="128"/>
      <c r="XCL4" s="128"/>
      <c r="XCM4" s="128"/>
      <c r="XCN4" s="128"/>
      <c r="XCO4" s="128"/>
      <c r="XCP4" s="128"/>
      <c r="XCQ4" s="128"/>
      <c r="XCR4" s="128"/>
      <c r="XCS4" s="128"/>
      <c r="XCT4" s="128"/>
      <c r="XCU4" s="128"/>
      <c r="XCV4" s="128"/>
      <c r="XCW4" s="128"/>
      <c r="XCX4" s="128"/>
      <c r="XCY4" s="128"/>
      <c r="XCZ4" s="128"/>
      <c r="XDA4" s="128"/>
      <c r="XDB4" s="128"/>
      <c r="XDC4" s="128"/>
      <c r="XDD4" s="128"/>
      <c r="XDE4" s="128"/>
      <c r="XDF4" s="128"/>
      <c r="XDG4" s="128"/>
      <c r="XDH4" s="128"/>
      <c r="XDI4" s="128"/>
      <c r="XDJ4" s="128"/>
      <c r="XDK4" s="128"/>
      <c r="XDL4" s="128"/>
      <c r="XDM4" s="128"/>
      <c r="XDN4" s="128"/>
      <c r="XDO4" s="128"/>
      <c r="XDP4" s="128"/>
      <c r="XDQ4" s="128"/>
      <c r="XDR4" s="128"/>
      <c r="XDS4" s="128"/>
      <c r="XDT4" s="128"/>
      <c r="XDU4" s="128"/>
      <c r="XDV4" s="128"/>
      <c r="XDW4" s="128"/>
      <c r="XDX4" s="128"/>
      <c r="XDY4" s="128"/>
      <c r="XDZ4" s="128"/>
      <c r="XEA4" s="128"/>
      <c r="XEB4" s="128"/>
      <c r="XEC4" s="128"/>
      <c r="XED4" s="128"/>
      <c r="XEE4" s="128"/>
      <c r="XEF4" s="128"/>
      <c r="XEG4" s="128"/>
      <c r="XEH4" s="128"/>
      <c r="XEI4" s="128"/>
      <c r="XEJ4" s="128"/>
      <c r="XEK4" s="128"/>
      <c r="XEL4" s="128"/>
      <c r="XEM4" s="128"/>
      <c r="XEN4" s="128"/>
      <c r="XEO4" s="128"/>
      <c r="XEP4" s="128"/>
      <c r="XEQ4" s="128"/>
      <c r="XER4" s="128"/>
      <c r="XES4" s="128"/>
      <c r="XET4" s="128"/>
      <c r="XEU4" s="128"/>
      <c r="XEV4" s="128"/>
      <c r="XEW4" s="128"/>
      <c r="XEX4" s="128"/>
      <c r="XEY4" s="128"/>
      <c r="XEZ4" s="128"/>
    </row>
    <row r="5" spans="1:16380" s="130" customFormat="1" ht="8.15" customHeight="1">
      <c r="A5" s="417"/>
      <c r="B5" s="417"/>
      <c r="C5" s="320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179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  <c r="XEV5" s="13"/>
      <c r="XEW5" s="13"/>
      <c r="XEX5" s="13"/>
      <c r="XEY5" s="13"/>
      <c r="XEZ5" s="13"/>
    </row>
    <row r="6" spans="1:16380" s="130" customFormat="1" ht="15" customHeight="1">
      <c r="A6" s="322" t="s">
        <v>8</v>
      </c>
      <c r="B6" s="322"/>
      <c r="C6" s="323" t="s">
        <v>3</v>
      </c>
      <c r="D6" s="529" t="s">
        <v>12</v>
      </c>
      <c r="E6" s="529"/>
      <c r="F6" s="529"/>
      <c r="G6" s="529"/>
      <c r="H6" s="529"/>
      <c r="I6" s="529"/>
      <c r="J6" s="529"/>
      <c r="K6" s="529"/>
      <c r="L6" s="529"/>
      <c r="M6" s="529"/>
      <c r="N6" s="529"/>
      <c r="O6" s="179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  <c r="XEV6" s="13"/>
      <c r="XEW6" s="13"/>
      <c r="XEX6" s="13"/>
      <c r="XEY6" s="13"/>
      <c r="XEZ6" s="13"/>
    </row>
    <row r="7" spans="1:16380" s="131" customFormat="1" ht="15" customHeight="1">
      <c r="A7" s="325" t="s">
        <v>4</v>
      </c>
      <c r="B7" s="364"/>
      <c r="C7" s="320" t="s">
        <v>5</v>
      </c>
      <c r="D7" s="526" t="s">
        <v>359</v>
      </c>
      <c r="E7" s="526"/>
      <c r="F7" s="526"/>
      <c r="G7" s="526"/>
      <c r="H7" s="526"/>
      <c r="I7" s="526"/>
      <c r="J7" s="526"/>
      <c r="K7" s="526"/>
      <c r="L7" s="526"/>
      <c r="M7" s="526"/>
      <c r="N7" s="526"/>
      <c r="O7" s="362"/>
    </row>
    <row r="8" spans="1:16380" s="131" customFormat="1" ht="15" customHeight="1">
      <c r="A8" s="325"/>
      <c r="B8" s="364"/>
      <c r="C8" s="320"/>
      <c r="D8" s="525" t="s">
        <v>209</v>
      </c>
      <c r="E8" s="525"/>
      <c r="F8" s="525"/>
      <c r="G8" s="525"/>
      <c r="H8" s="525"/>
      <c r="I8" s="321"/>
      <c r="J8" s="525" t="s">
        <v>210</v>
      </c>
      <c r="K8" s="525"/>
      <c r="L8" s="525"/>
      <c r="M8" s="525"/>
      <c r="N8" s="525"/>
      <c r="O8" s="362"/>
    </row>
    <row r="9" spans="1:16380" s="131" customFormat="1" ht="15.5">
      <c r="A9" s="325"/>
      <c r="B9" s="364"/>
      <c r="C9" s="320"/>
      <c r="D9" s="526" t="s">
        <v>211</v>
      </c>
      <c r="E9" s="526"/>
      <c r="F9" s="526"/>
      <c r="G9" s="526"/>
      <c r="H9" s="526"/>
      <c r="I9" s="321"/>
      <c r="J9" s="526" t="s">
        <v>212</v>
      </c>
      <c r="K9" s="526"/>
      <c r="L9" s="526"/>
      <c r="M9" s="526"/>
      <c r="N9" s="526"/>
      <c r="O9" s="362"/>
    </row>
    <row r="10" spans="1:16380" s="131" customFormat="1" ht="15.5">
      <c r="A10" s="325"/>
      <c r="B10" s="364"/>
      <c r="C10" s="320"/>
      <c r="D10" s="324" t="s">
        <v>16</v>
      </c>
      <c r="E10" s="324" t="s">
        <v>337</v>
      </c>
      <c r="F10" s="324" t="s">
        <v>215</v>
      </c>
      <c r="G10" s="324" t="s">
        <v>216</v>
      </c>
      <c r="H10" s="324" t="s">
        <v>208</v>
      </c>
      <c r="I10" s="321"/>
      <c r="J10" s="324" t="s">
        <v>16</v>
      </c>
      <c r="K10" s="324" t="s">
        <v>337</v>
      </c>
      <c r="L10" s="324" t="s">
        <v>215</v>
      </c>
      <c r="M10" s="324" t="s">
        <v>216</v>
      </c>
      <c r="N10" s="324" t="s">
        <v>208</v>
      </c>
      <c r="O10" s="362"/>
    </row>
    <row r="11" spans="1:16380" s="131" customFormat="1" ht="15.5">
      <c r="A11" s="325"/>
      <c r="B11" s="364"/>
      <c r="C11" s="320"/>
      <c r="D11" s="321" t="s">
        <v>19</v>
      </c>
      <c r="E11" s="321" t="s">
        <v>338</v>
      </c>
      <c r="F11" s="321" t="s">
        <v>160</v>
      </c>
      <c r="G11" s="321" t="s">
        <v>218</v>
      </c>
      <c r="H11" s="321" t="s">
        <v>82</v>
      </c>
      <c r="I11" s="321"/>
      <c r="J11" s="321" t="s">
        <v>19</v>
      </c>
      <c r="K11" s="321" t="s">
        <v>338</v>
      </c>
      <c r="L11" s="321" t="s">
        <v>160</v>
      </c>
      <c r="M11" s="321" t="s">
        <v>218</v>
      </c>
      <c r="N11" s="321" t="s">
        <v>82</v>
      </c>
      <c r="O11" s="362"/>
    </row>
    <row r="12" spans="1:16380" s="132" customFormat="1" ht="8.15" customHeight="1" thickBot="1">
      <c r="A12" s="421"/>
      <c r="B12" s="421"/>
      <c r="C12" s="422"/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317"/>
    </row>
    <row r="13" spans="1:16380" s="5" customFormat="1" ht="8.15" customHeight="1">
      <c r="A13" s="91"/>
      <c r="B13" s="91"/>
      <c r="C13" s="92"/>
      <c r="D13" s="92"/>
      <c r="E13" s="50"/>
      <c r="F13" s="90"/>
      <c r="O13" s="317"/>
    </row>
    <row r="14" spans="1:16380" s="23" customFormat="1" ht="15" customHeight="1">
      <c r="A14" s="19" t="s">
        <v>299</v>
      </c>
      <c r="B14" s="1"/>
      <c r="C14" s="20">
        <v>2018</v>
      </c>
      <c r="D14" s="89">
        <f>SUM(E14:H14)</f>
        <v>422</v>
      </c>
      <c r="E14" s="141">
        <f>SUM(E18,E22,E26,E30,E34,E38,E42,E46,E50,E54,E58,E62,'61_samb (2)'!E14,'61_samb (2)'!E18,'61_samb (2)'!E22,'61_samb (2)'!E26,'61_samb (2)'!E30,'61_samb (2)'!E34,'61_samb (2)'!E38,'61_samb (2)'!E42,'61_samb (2)'!E46,'61_samb (2)'!E50,'61_samb (2)'!E54,'61_samb (2)'!E58,'61_samb (2)'!E62,'61_samb (2)'!E66)</f>
        <v>25</v>
      </c>
      <c r="F14" s="141">
        <f>SUM(F18,F22,F26,F30,F34,F38,F42,F46,F50,F54,F58,F62,'61_samb (2)'!F14,'61_samb (2)'!F18,'61_samb (2)'!F22,'61_samb (2)'!F26,'61_samb (2)'!F30,'61_samb (2)'!F34,'61_samb (2)'!F38,'61_samb (2)'!F42,'61_samb (2)'!F46,'61_samb (2)'!F50,'61_samb (2)'!F54,'61_samb (2)'!F58,'61_samb (2)'!F62,'61_samb (2)'!F66)</f>
        <v>16</v>
      </c>
      <c r="G14" s="141">
        <f>SUM(G18,G22,G26,G30,G34,G38,G42,G46,G50,G54,G58,G62,'61_samb (2)'!G14,'61_samb (2)'!G18,'61_samb (2)'!G22,'61_samb (2)'!G26,'61_samb (2)'!G30,'61_samb (2)'!G34,'61_samb (2)'!G38,'61_samb (2)'!G42,'61_samb (2)'!G46,'61_samb (2)'!G50,'61_samb (2)'!G54,'61_samb (2)'!G58,'61_samb (2)'!G62,'61_samb (2)'!G66)</f>
        <v>0</v>
      </c>
      <c r="H14" s="141">
        <f>SUM(H18,H22,H26,H30,H34,H38,H42,H46,H50,H54,H58,H62,'61_samb (2)'!H14,'61_samb (2)'!H18,'61_samb (2)'!H22,'61_samb (2)'!H26,'61_samb (2)'!H30,'61_samb (2)'!H34,'61_samb (2)'!H38,'61_samb (2)'!H42,'61_samb (2)'!H46,'61_samb (2)'!H50,'61_samb (2)'!H54,'61_samb (2)'!H58,'61_samb (2)'!H62,'61_samb (2)'!H66)</f>
        <v>381</v>
      </c>
      <c r="I14" s="89"/>
      <c r="J14" s="89">
        <f>SUM(K14:N14)</f>
        <v>19</v>
      </c>
      <c r="K14" s="89">
        <f>SUM(K18,K22,K26,K30,K34,K38,K42,K46,K50,K54,K58,K62,'61_samb (2)'!K14,'61_samb (2)'!K18,'61_samb (2)'!K22,'61_samb (2)'!K26,'61_samb (2)'!K30,'61_samb (2)'!K34,'61_samb (2)'!K38,'61_samb (2)'!K42,'61_samb (2)'!K46,'61_samb (2)'!K50,'61_samb (2)'!K54,'61_samb (2)'!K58,'61_samb (2)'!K62,'61_samb (2)'!K66)</f>
        <v>1</v>
      </c>
      <c r="L14" s="89">
        <f>SUM(L18,L22,L26,L30,L34,L38,L42,L46,L50,L54,L58,L62,'61_samb (2)'!L14,'61_samb (2)'!L18,'61_samb (2)'!L22,'61_samb (2)'!L26,'61_samb (2)'!L30,'61_samb (2)'!L34,'61_samb (2)'!L38,'61_samb (2)'!L42,'61_samb (2)'!L46,'61_samb (2)'!L50,'61_samb (2)'!L54,'61_samb (2)'!L58,'61_samb (2)'!L62,'61_samb (2)'!L66)</f>
        <v>1</v>
      </c>
      <c r="M14" s="89">
        <f>SUM(M18,M22,M26,M30,M34,M38,M42,M46,M50,M54,M58,M62,'61_samb (2)'!M14,'61_samb (2)'!M18,'61_samb (2)'!M22,'61_samb (2)'!M26,'61_samb (2)'!M30,'61_samb (2)'!M34,'61_samb (2)'!M38,'61_samb (2)'!M42,'61_samb (2)'!M46,'61_samb (2)'!M50,'61_samb (2)'!M54,'61_samb (2)'!M58,'61_samb (2)'!M62,'61_samb (2)'!M66)</f>
        <v>0</v>
      </c>
      <c r="N14" s="89">
        <f>SUM(N18,N22,N26,N30,N34,N38,N42,N46,N50,N54,N58,N62,'61_samb (2)'!N14,'61_samb (2)'!N18,'61_samb (2)'!N22,'61_samb (2)'!N26,'61_samb (2)'!N30,'61_samb (2)'!N34,'61_samb (2)'!N38,'61_samb (2)'!N42,'61_samb (2)'!N46,'61_samb (2)'!N50,'61_samb (2)'!N54,'61_samb (2)'!N58,'61_samb (2)'!N62,'61_samb (2)'!N66)</f>
        <v>17</v>
      </c>
      <c r="O14" s="24"/>
      <c r="P14" s="3"/>
      <c r="Q14" s="3"/>
    </row>
    <row r="15" spans="1:16380" s="23" customFormat="1" ht="15" customHeight="1">
      <c r="A15" s="1"/>
      <c r="B15" s="1"/>
      <c r="C15" s="20">
        <v>2019</v>
      </c>
      <c r="D15" s="89">
        <f t="shared" ref="D15:D16" si="0">SUM(E15:H15)</f>
        <v>526</v>
      </c>
      <c r="E15" s="141">
        <f>SUM(E19,E23,E27,E31,E35,E39,E43,E47,E51,E55,E59,E63,'61_samb (2)'!E15,'61_samb (2)'!E19,'61_samb (2)'!E23,'61_samb (2)'!E27,'61_samb (2)'!E31,'61_samb (2)'!E35,'61_samb (2)'!E39,'61_samb (2)'!E43,'61_samb (2)'!E47,'61_samb (2)'!E51,'61_samb (2)'!E55,'61_samb (2)'!E59,'61_samb (2)'!E63,'61_samb (2)'!E67)</f>
        <v>4</v>
      </c>
      <c r="F15" s="141">
        <f>SUM(F19,F23,F27,F31,F35,F39,F43,F47,F51,F55,F59,F63,'61_samb (2)'!F15,'61_samb (2)'!F19,'61_samb (2)'!F23,'61_samb (2)'!F27,'61_samb (2)'!F31,'61_samb (2)'!F35,'61_samb (2)'!F39,'61_samb (2)'!F43,'61_samb (2)'!F47,'61_samb (2)'!F51,'61_samb (2)'!F55,'61_samb (2)'!F59,'61_samb (2)'!F63,'61_samb (2)'!F67)</f>
        <v>21</v>
      </c>
      <c r="G15" s="141">
        <f>SUM(G19,G23,G27,G31,G35,G39,G43,G47,G51,G55,G59,G63,'61_samb (2)'!G15,'61_samb (2)'!G19,'61_samb (2)'!G23,'61_samb (2)'!G27,'61_samb (2)'!G31,'61_samb (2)'!G35,'61_samb (2)'!G39,'61_samb (2)'!G43,'61_samb (2)'!G47,'61_samb (2)'!G51,'61_samb (2)'!G55,'61_samb (2)'!G59,'61_samb (2)'!G63,'61_samb (2)'!G67)</f>
        <v>1</v>
      </c>
      <c r="H15" s="141">
        <f>SUM(H19,H23,H27,H31,H35,H39,H43,H47,H51,H55,H59,H63,'61_samb (2)'!H15,'61_samb (2)'!H19,'61_samb (2)'!H23,'61_samb (2)'!H27,'61_samb (2)'!H31,'61_samb (2)'!H35,'61_samb (2)'!H39,'61_samb (2)'!H43,'61_samb (2)'!H47,'61_samb (2)'!H51,'61_samb (2)'!H55,'61_samb (2)'!H59,'61_samb (2)'!H63,'61_samb (2)'!H67)</f>
        <v>500</v>
      </c>
      <c r="I15" s="89"/>
      <c r="J15" s="89">
        <f t="shared" ref="J15:J16" si="1">SUM(K15:N15)</f>
        <v>21</v>
      </c>
      <c r="K15" s="89">
        <f>SUM(K19,K23,K27,K31,K35,K39,K43,K47,K51,K55,K59,K63,'61_samb (2)'!K15,'61_samb (2)'!K19,'61_samb (2)'!K23,'61_samb (2)'!K27,'61_samb (2)'!K31,'61_samb (2)'!K35,'61_samb (2)'!K39,'61_samb (2)'!K43,'61_samb (2)'!K47,'61_samb (2)'!K51,'61_samb (2)'!K55,'61_samb (2)'!K59,'61_samb (2)'!K63,'61_samb (2)'!K67)</f>
        <v>0</v>
      </c>
      <c r="L15" s="89">
        <f>SUM(L19,L23,L27,L31,L35,L39,L43,L47,L51,L55,L59,L63,'61_samb (2)'!L15,'61_samb (2)'!L19,'61_samb (2)'!L23,'61_samb (2)'!L27,'61_samb (2)'!L31,'61_samb (2)'!L35,'61_samb (2)'!L39,'61_samb (2)'!L43,'61_samb (2)'!L47,'61_samb (2)'!L51,'61_samb (2)'!L55,'61_samb (2)'!L59,'61_samb (2)'!L63,'61_samb (2)'!L67)</f>
        <v>0</v>
      </c>
      <c r="M15" s="89">
        <f>SUM(M19,M23,M27,M31,M35,M39,M43,M47,M51,M55,M59,M63,'61_samb (2)'!M15,'61_samb (2)'!M19,'61_samb (2)'!M23,'61_samb (2)'!M27,'61_samb (2)'!M31,'61_samb (2)'!M35,'61_samb (2)'!M39,'61_samb (2)'!M43,'61_samb (2)'!M47,'61_samb (2)'!M51,'61_samb (2)'!M55,'61_samb (2)'!M59,'61_samb (2)'!M63,'61_samb (2)'!M67)</f>
        <v>0</v>
      </c>
      <c r="N15" s="89">
        <f>SUM(N19,N23,N27,N31,N35,N39,N43,N47,N51,N55,N59,N63,'61_samb (2)'!N15,'61_samb (2)'!N19,'61_samb (2)'!N23,'61_samb (2)'!N27,'61_samb (2)'!N31,'61_samb (2)'!N35,'61_samb (2)'!N39,'61_samb (2)'!N43,'61_samb (2)'!N47,'61_samb (2)'!N51,'61_samb (2)'!N55,'61_samb (2)'!N59,'61_samb (2)'!N63,'61_samb (2)'!N67)</f>
        <v>21</v>
      </c>
      <c r="O15" s="26"/>
      <c r="P15" s="26"/>
      <c r="Q15" s="26"/>
    </row>
    <row r="16" spans="1:16380" s="23" customFormat="1" ht="15" customHeight="1">
      <c r="A16" s="1"/>
      <c r="B16" s="1"/>
      <c r="C16" s="20">
        <v>2020</v>
      </c>
      <c r="D16" s="89">
        <f t="shared" si="0"/>
        <v>350</v>
      </c>
      <c r="E16" s="141">
        <f>SUM(E20,E24,E28,E32,E36,E40,E44,E48,E52,E56,E60,E64,'61_samb (2)'!E16,'61_samb (2)'!E20,'61_samb (2)'!E24,'61_samb (2)'!E28,'61_samb (2)'!E32,'61_samb (2)'!E36,'61_samb (2)'!E40,'61_samb (2)'!E44,'61_samb (2)'!E48,'61_samb (2)'!E52,'61_samb (2)'!E56,'61_samb (2)'!E60,'61_samb (2)'!E64,'61_samb (2)'!E68)</f>
        <v>9</v>
      </c>
      <c r="F16" s="141">
        <f>SUM(F20,F24,F28,F32,F36,F40,F44,F48,F52,F56,F60,F64,'61_samb (2)'!F16,'61_samb (2)'!F20,'61_samb (2)'!F24,'61_samb (2)'!F28,'61_samb (2)'!F32,'61_samb (2)'!F36,'61_samb (2)'!F40,'61_samb (2)'!F44,'61_samb (2)'!F48,'61_samb (2)'!F52,'61_samb (2)'!F56,'61_samb (2)'!F60,'61_samb (2)'!F64,'61_samb (2)'!F68)</f>
        <v>17</v>
      </c>
      <c r="G16" s="141">
        <f>SUM(G20,G24,G28,G32,G36,G40,G44,G48,G52,G56,G60,G64,'61_samb (2)'!G16,'61_samb (2)'!G20,'61_samb (2)'!G24,'61_samb (2)'!G28,'61_samb (2)'!G32,'61_samb (2)'!G36,'61_samb (2)'!G40,'61_samb (2)'!G44,'61_samb (2)'!G48,'61_samb (2)'!G52,'61_samb (2)'!G56,'61_samb (2)'!G60,'61_samb (2)'!G64,'61_samb (2)'!G68)</f>
        <v>0</v>
      </c>
      <c r="H16" s="141">
        <f>SUM(H20,H24,H28,H32,H36,H40,H44,H48,H52,H56,H60,H64,'61_samb (2)'!H16,'61_samb (2)'!H20,'61_samb (2)'!H24,'61_samb (2)'!H28,'61_samb (2)'!H32,'61_samb (2)'!H36,'61_samb (2)'!H40,'61_samb (2)'!H44,'61_samb (2)'!H48,'61_samb (2)'!H52,'61_samb (2)'!H56,'61_samb (2)'!H60,'61_samb (2)'!H64,'61_samb (2)'!H68)</f>
        <v>324</v>
      </c>
      <c r="I16" s="25"/>
      <c r="J16" s="89">
        <f t="shared" si="1"/>
        <v>27</v>
      </c>
      <c r="K16" s="89">
        <f>SUM(K20,K24,K28,K32,K36,K40,K44,K48,K52,K56,K60,K64,'61_samb (2)'!K16,'61_samb (2)'!K20,'61_samb (2)'!K24,'61_samb (2)'!K28,'61_samb (2)'!K32,'61_samb (2)'!K36,'61_samb (2)'!K40,'61_samb (2)'!K44,'61_samb (2)'!K48,'61_samb (2)'!K52,'61_samb (2)'!K56,'61_samb (2)'!K60,'61_samb (2)'!K64,'61_samb (2)'!K68)</f>
        <v>0</v>
      </c>
      <c r="L16" s="89">
        <f>SUM(L20,L24,L28,L32,L36,L40,L44,L48,L52,L56,L60,L64,'61_samb (2)'!L16,'61_samb (2)'!L20,'61_samb (2)'!L24,'61_samb (2)'!L28,'61_samb (2)'!L32,'61_samb (2)'!L36,'61_samb (2)'!L40,'61_samb (2)'!L44,'61_samb (2)'!L48,'61_samb (2)'!L52,'61_samb (2)'!L56,'61_samb (2)'!L60,'61_samb (2)'!L64,'61_samb (2)'!L68)</f>
        <v>1</v>
      </c>
      <c r="M16" s="89">
        <f>SUM(M20,M24,M28,M32,M36,M40,M44,M48,M52,M56,M60,M64,'61_samb (2)'!M16,'61_samb (2)'!M20,'61_samb (2)'!M24,'61_samb (2)'!M28,'61_samb (2)'!M32,'61_samb (2)'!M36,'61_samb (2)'!M40,'61_samb (2)'!M44,'61_samb (2)'!M48,'61_samb (2)'!M52,'61_samb (2)'!M56,'61_samb (2)'!M60,'61_samb (2)'!M64,'61_samb (2)'!M68)</f>
        <v>0</v>
      </c>
      <c r="N16" s="89">
        <f>SUM(N20,N24,N28,N32,N36,N40,N44,N48,N52,N56,N60,N64,'61_samb (2)'!N16,'61_samb (2)'!N20,'61_samb (2)'!N24,'61_samb (2)'!N28,'61_samb (2)'!N32,'61_samb (2)'!N36,'61_samb (2)'!N40,'61_samb (2)'!N44,'61_samb (2)'!N48,'61_samb (2)'!N52,'61_samb (2)'!N56,'61_samb (2)'!N60,'61_samb (2)'!N64,'61_samb (2)'!N68)</f>
        <v>26</v>
      </c>
      <c r="O16" s="26"/>
      <c r="P16" s="26"/>
      <c r="Q16" s="26"/>
    </row>
    <row r="17" spans="1:17" s="23" customFormat="1" ht="8.15" customHeight="1">
      <c r="A17" s="1"/>
      <c r="B17" s="1"/>
      <c r="C17" s="2"/>
      <c r="D17" s="76"/>
      <c r="E17" s="75"/>
      <c r="F17" s="76"/>
      <c r="G17" s="121"/>
      <c r="H17" s="121"/>
      <c r="I17" s="76"/>
      <c r="J17" s="76"/>
      <c r="K17" s="76"/>
      <c r="L17" s="76"/>
      <c r="M17" s="76"/>
      <c r="N17" s="76"/>
      <c r="O17" s="26"/>
      <c r="P17" s="26"/>
      <c r="Q17" s="26"/>
    </row>
    <row r="18" spans="1:17" s="23" customFormat="1" ht="15" customHeight="1">
      <c r="A18" s="29" t="s">
        <v>300</v>
      </c>
      <c r="B18" s="1"/>
      <c r="C18" s="2">
        <v>2018</v>
      </c>
      <c r="D18" s="76">
        <f>SUM(E18:H18)</f>
        <v>92</v>
      </c>
      <c r="E18" s="75">
        <v>3</v>
      </c>
      <c r="F18" s="76">
        <v>4</v>
      </c>
      <c r="G18" s="121">
        <v>0</v>
      </c>
      <c r="H18" s="121">
        <v>85</v>
      </c>
      <c r="I18" s="76"/>
      <c r="J18" s="76">
        <f>SUM(K18:N18)</f>
        <v>5</v>
      </c>
      <c r="K18" s="76">
        <v>0</v>
      </c>
      <c r="L18" s="76">
        <v>0</v>
      </c>
      <c r="M18" s="76">
        <v>0</v>
      </c>
      <c r="N18" s="76">
        <v>5</v>
      </c>
      <c r="O18" s="26"/>
      <c r="P18" s="26"/>
      <c r="Q18" s="26"/>
    </row>
    <row r="19" spans="1:17" s="23" customFormat="1" ht="15" customHeight="1">
      <c r="A19" s="1"/>
      <c r="B19" s="1"/>
      <c r="C19" s="2">
        <v>2019</v>
      </c>
      <c r="D19" s="76">
        <f>SUM(E19:H19)</f>
        <v>100</v>
      </c>
      <c r="E19" s="75">
        <v>1</v>
      </c>
      <c r="F19" s="75">
        <v>1</v>
      </c>
      <c r="G19" s="75">
        <v>1</v>
      </c>
      <c r="H19" s="121">
        <v>97</v>
      </c>
      <c r="I19" s="76"/>
      <c r="J19" s="76">
        <f>SUM(K19:N19)</f>
        <v>3</v>
      </c>
      <c r="K19" s="76">
        <v>0</v>
      </c>
      <c r="L19" s="76">
        <v>0</v>
      </c>
      <c r="M19" s="76">
        <v>0</v>
      </c>
      <c r="N19" s="76">
        <v>3</v>
      </c>
      <c r="O19" s="26"/>
      <c r="P19" s="26"/>
      <c r="Q19" s="26"/>
    </row>
    <row r="20" spans="1:17" s="23" customFormat="1" ht="15" customHeight="1">
      <c r="A20" s="1"/>
      <c r="B20" s="1"/>
      <c r="C20" s="2">
        <v>2020</v>
      </c>
      <c r="D20" s="76">
        <f>SUM(E20:H20)</f>
        <v>44</v>
      </c>
      <c r="E20" s="76">
        <v>2</v>
      </c>
      <c r="F20" s="75">
        <v>0</v>
      </c>
      <c r="G20" s="121">
        <v>0</v>
      </c>
      <c r="H20" s="121">
        <v>42</v>
      </c>
      <c r="I20" s="76"/>
      <c r="J20" s="76">
        <f>SUM(K20:N20)</f>
        <v>5</v>
      </c>
      <c r="K20" s="76">
        <v>0</v>
      </c>
      <c r="L20" s="76">
        <v>1</v>
      </c>
      <c r="M20" s="76">
        <v>0</v>
      </c>
      <c r="N20" s="76">
        <v>4</v>
      </c>
      <c r="O20" s="26"/>
      <c r="P20" s="26"/>
      <c r="Q20" s="26"/>
    </row>
    <row r="21" spans="1:17" s="23" customFormat="1" ht="8.15" customHeight="1">
      <c r="A21" s="1"/>
      <c r="B21" s="1"/>
      <c r="C21" s="2"/>
      <c r="D21" s="75"/>
      <c r="E21" s="76"/>
      <c r="F21" s="39"/>
      <c r="G21" s="22"/>
      <c r="I21" s="25"/>
      <c r="J21" s="25"/>
      <c r="K21" s="25"/>
      <c r="L21" s="25"/>
      <c r="M21" s="25"/>
      <c r="N21" s="25"/>
      <c r="O21" s="26"/>
      <c r="P21" s="26"/>
      <c r="Q21" s="26"/>
    </row>
    <row r="22" spans="1:17" s="23" customFormat="1" ht="15" customHeight="1">
      <c r="A22" s="29" t="s">
        <v>301</v>
      </c>
      <c r="B22" s="1"/>
      <c r="C22" s="2">
        <v>2018</v>
      </c>
      <c r="D22" s="75" t="s">
        <v>327</v>
      </c>
      <c r="E22" s="75" t="s">
        <v>327</v>
      </c>
      <c r="F22" s="75" t="s">
        <v>327</v>
      </c>
      <c r="G22" s="75" t="s">
        <v>327</v>
      </c>
      <c r="H22" s="75" t="s">
        <v>327</v>
      </c>
      <c r="I22" s="76"/>
      <c r="J22" s="75" t="s">
        <v>327</v>
      </c>
      <c r="K22" s="75" t="s">
        <v>327</v>
      </c>
      <c r="L22" s="75" t="s">
        <v>327</v>
      </c>
      <c r="M22" s="75" t="s">
        <v>327</v>
      </c>
      <c r="N22" s="75" t="s">
        <v>327</v>
      </c>
      <c r="O22" s="26"/>
      <c r="P22" s="26"/>
      <c r="Q22" s="26"/>
    </row>
    <row r="23" spans="1:17" s="23" customFormat="1" ht="15" customHeight="1">
      <c r="A23" s="1"/>
      <c r="B23" s="1"/>
      <c r="C23" s="2">
        <v>2019</v>
      </c>
      <c r="D23" s="75" t="s">
        <v>327</v>
      </c>
      <c r="E23" s="75" t="s">
        <v>327</v>
      </c>
      <c r="F23" s="75" t="s">
        <v>327</v>
      </c>
      <c r="G23" s="75" t="s">
        <v>327</v>
      </c>
      <c r="H23" s="75" t="s">
        <v>327</v>
      </c>
      <c r="I23" s="76"/>
      <c r="J23" s="75" t="s">
        <v>327</v>
      </c>
      <c r="K23" s="75" t="s">
        <v>327</v>
      </c>
      <c r="L23" s="75" t="s">
        <v>327</v>
      </c>
      <c r="M23" s="75" t="s">
        <v>327</v>
      </c>
      <c r="N23" s="75" t="s">
        <v>327</v>
      </c>
      <c r="O23" s="26"/>
      <c r="P23" s="26"/>
      <c r="Q23" s="26"/>
    </row>
    <row r="24" spans="1:17" s="23" customFormat="1" ht="15" customHeight="1">
      <c r="A24" s="1"/>
      <c r="B24" s="1"/>
      <c r="C24" s="2">
        <v>2020</v>
      </c>
      <c r="D24" s="75" t="s">
        <v>327</v>
      </c>
      <c r="E24" s="75" t="s">
        <v>327</v>
      </c>
      <c r="F24" s="75" t="s">
        <v>327</v>
      </c>
      <c r="G24" s="75" t="s">
        <v>327</v>
      </c>
      <c r="H24" s="75" t="s">
        <v>327</v>
      </c>
      <c r="I24" s="76"/>
      <c r="J24" s="75" t="s">
        <v>327</v>
      </c>
      <c r="K24" s="75" t="s">
        <v>327</v>
      </c>
      <c r="L24" s="75" t="s">
        <v>327</v>
      </c>
      <c r="M24" s="75" t="s">
        <v>327</v>
      </c>
      <c r="N24" s="75" t="s">
        <v>327</v>
      </c>
      <c r="O24" s="26"/>
      <c r="P24" s="26"/>
      <c r="Q24" s="26"/>
    </row>
    <row r="25" spans="1:17" s="23" customFormat="1" ht="8.15" customHeight="1">
      <c r="A25" s="1"/>
      <c r="B25" s="1"/>
      <c r="C25" s="2"/>
      <c r="D25" s="75"/>
      <c r="E25" s="76"/>
      <c r="F25" s="1"/>
      <c r="G25" s="22"/>
      <c r="I25" s="25"/>
      <c r="J25" s="75"/>
      <c r="K25" s="75"/>
      <c r="L25" s="75"/>
      <c r="M25" s="75"/>
      <c r="N25" s="75"/>
      <c r="O25" s="26"/>
      <c r="P25" s="26"/>
      <c r="Q25" s="26"/>
    </row>
    <row r="26" spans="1:17" s="23" customFormat="1" ht="15" customHeight="1">
      <c r="A26" s="29" t="s">
        <v>302</v>
      </c>
      <c r="B26" s="1"/>
      <c r="C26" s="2">
        <v>2018</v>
      </c>
      <c r="D26" s="75" t="s">
        <v>327</v>
      </c>
      <c r="E26" s="75" t="s">
        <v>327</v>
      </c>
      <c r="F26" s="75" t="s">
        <v>327</v>
      </c>
      <c r="G26" s="75" t="s">
        <v>327</v>
      </c>
      <c r="H26" s="75" t="s">
        <v>327</v>
      </c>
      <c r="I26" s="76"/>
      <c r="J26" s="75" t="s">
        <v>327</v>
      </c>
      <c r="K26" s="75" t="s">
        <v>327</v>
      </c>
      <c r="L26" s="75" t="s">
        <v>327</v>
      </c>
      <c r="M26" s="75" t="s">
        <v>327</v>
      </c>
      <c r="N26" s="75" t="s">
        <v>327</v>
      </c>
      <c r="O26" s="26"/>
      <c r="P26" s="26"/>
      <c r="Q26" s="26"/>
    </row>
    <row r="27" spans="1:17" s="23" customFormat="1" ht="15" customHeight="1">
      <c r="A27" s="1"/>
      <c r="B27" s="1"/>
      <c r="C27" s="2">
        <v>2019</v>
      </c>
      <c r="D27" s="75" t="s">
        <v>327</v>
      </c>
      <c r="E27" s="75" t="s">
        <v>327</v>
      </c>
      <c r="F27" s="75" t="s">
        <v>327</v>
      </c>
      <c r="G27" s="75" t="s">
        <v>327</v>
      </c>
      <c r="H27" s="75" t="s">
        <v>327</v>
      </c>
      <c r="I27" s="76"/>
      <c r="J27" s="75" t="s">
        <v>327</v>
      </c>
      <c r="K27" s="75" t="s">
        <v>327</v>
      </c>
      <c r="L27" s="75" t="s">
        <v>327</v>
      </c>
      <c r="M27" s="75" t="s">
        <v>327</v>
      </c>
      <c r="N27" s="75" t="s">
        <v>327</v>
      </c>
    </row>
    <row r="28" spans="1:17" s="23" customFormat="1" ht="15" customHeight="1">
      <c r="A28" s="1"/>
      <c r="B28" s="1"/>
      <c r="C28" s="2">
        <v>2020</v>
      </c>
      <c r="D28" s="75" t="s">
        <v>327</v>
      </c>
      <c r="E28" s="75" t="s">
        <v>327</v>
      </c>
      <c r="F28" s="75" t="s">
        <v>327</v>
      </c>
      <c r="G28" s="75" t="s">
        <v>327</v>
      </c>
      <c r="H28" s="75" t="s">
        <v>327</v>
      </c>
      <c r="I28" s="76"/>
      <c r="J28" s="76"/>
      <c r="K28" s="76"/>
      <c r="L28" s="76"/>
      <c r="M28" s="76"/>
      <c r="N28" s="76"/>
    </row>
    <row r="29" spans="1:17" s="23" customFormat="1" ht="8.15" customHeight="1">
      <c r="A29" s="1"/>
      <c r="B29" s="1"/>
      <c r="C29" s="2"/>
      <c r="D29" s="76"/>
      <c r="E29" s="76"/>
      <c r="F29" s="3"/>
      <c r="G29" s="22"/>
      <c r="I29" s="25"/>
      <c r="J29" s="25"/>
      <c r="K29" s="25"/>
      <c r="L29" s="25"/>
      <c r="M29" s="25"/>
      <c r="N29" s="25"/>
      <c r="O29" s="26"/>
      <c r="P29" s="26"/>
      <c r="Q29" s="26"/>
    </row>
    <row r="30" spans="1:17" s="23" customFormat="1" ht="15" customHeight="1">
      <c r="A30" s="29" t="s">
        <v>303</v>
      </c>
      <c r="B30" s="1"/>
      <c r="C30" s="2">
        <v>2018</v>
      </c>
      <c r="D30" s="76">
        <f>SUM(E30:H30)</f>
        <v>60</v>
      </c>
      <c r="E30" s="76">
        <v>1</v>
      </c>
      <c r="F30" s="117">
        <v>4</v>
      </c>
      <c r="G30" s="121">
        <v>0</v>
      </c>
      <c r="H30" s="121">
        <v>55</v>
      </c>
      <c r="I30" s="121"/>
      <c r="J30" s="76">
        <f>SUM(K30:N30)</f>
        <v>4</v>
      </c>
      <c r="K30" s="121">
        <v>0</v>
      </c>
      <c r="L30" s="121">
        <v>0</v>
      </c>
      <c r="M30" s="121">
        <v>0</v>
      </c>
      <c r="N30" s="121">
        <v>4</v>
      </c>
    </row>
    <row r="31" spans="1:17" s="23" customFormat="1" ht="15" customHeight="1">
      <c r="A31" s="1"/>
      <c r="B31" s="1"/>
      <c r="C31" s="2">
        <v>2019</v>
      </c>
      <c r="D31" s="76">
        <f>SUM(E31:H31)</f>
        <v>109</v>
      </c>
      <c r="E31" s="76">
        <v>1</v>
      </c>
      <c r="F31" s="117">
        <v>7</v>
      </c>
      <c r="G31" s="76">
        <v>0</v>
      </c>
      <c r="H31" s="121">
        <v>101</v>
      </c>
      <c r="I31" s="121"/>
      <c r="J31" s="76">
        <f>SUM(K31:N31)</f>
        <v>7</v>
      </c>
      <c r="K31" s="76">
        <v>0</v>
      </c>
      <c r="L31" s="76">
        <v>0</v>
      </c>
      <c r="M31" s="76">
        <v>0</v>
      </c>
      <c r="N31" s="76">
        <v>7</v>
      </c>
    </row>
    <row r="32" spans="1:17" s="23" customFormat="1" ht="15" customHeight="1">
      <c r="A32" s="1"/>
      <c r="B32" s="1"/>
      <c r="C32" s="2">
        <v>2020</v>
      </c>
      <c r="D32" s="76">
        <f>SUM(E32:H32)</f>
        <v>89</v>
      </c>
      <c r="E32" s="75">
        <v>3</v>
      </c>
      <c r="F32" s="76">
        <v>5</v>
      </c>
      <c r="G32" s="121">
        <v>0</v>
      </c>
      <c r="H32" s="121">
        <v>81</v>
      </c>
      <c r="I32" s="121"/>
      <c r="J32" s="76">
        <f>SUM(K32:N32)</f>
        <v>11</v>
      </c>
      <c r="K32" s="121">
        <v>0</v>
      </c>
      <c r="L32" s="121">
        <v>0</v>
      </c>
      <c r="M32" s="121">
        <v>0</v>
      </c>
      <c r="N32" s="121">
        <v>11</v>
      </c>
    </row>
    <row r="33" spans="1:17" s="23" customFormat="1" ht="8.15" customHeight="1">
      <c r="A33" s="1"/>
      <c r="B33" s="1"/>
      <c r="C33" s="2"/>
      <c r="D33" s="75"/>
      <c r="E33" s="75"/>
      <c r="F33" s="1"/>
      <c r="G33" s="26"/>
      <c r="O33" s="26"/>
      <c r="P33" s="26"/>
      <c r="Q33" s="26"/>
    </row>
    <row r="34" spans="1:17" s="23" customFormat="1" ht="15" customHeight="1">
      <c r="A34" s="29" t="s">
        <v>304</v>
      </c>
      <c r="B34" s="1"/>
      <c r="C34" s="2">
        <v>2018</v>
      </c>
      <c r="D34" s="75" t="s">
        <v>327</v>
      </c>
      <c r="E34" s="75" t="s">
        <v>327</v>
      </c>
      <c r="F34" s="75" t="s">
        <v>327</v>
      </c>
      <c r="G34" s="75" t="s">
        <v>327</v>
      </c>
      <c r="H34" s="75" t="s">
        <v>327</v>
      </c>
      <c r="I34" s="121"/>
      <c r="J34" s="75" t="s">
        <v>327</v>
      </c>
      <c r="K34" s="75" t="s">
        <v>327</v>
      </c>
      <c r="L34" s="75" t="s">
        <v>327</v>
      </c>
      <c r="M34" s="75" t="s">
        <v>327</v>
      </c>
      <c r="N34" s="75" t="s">
        <v>327</v>
      </c>
    </row>
    <row r="35" spans="1:17" s="23" customFormat="1" ht="15" customHeight="1">
      <c r="A35" s="1"/>
      <c r="B35" s="1"/>
      <c r="C35" s="2">
        <v>2019</v>
      </c>
      <c r="D35" s="75" t="s">
        <v>327</v>
      </c>
      <c r="E35" s="75" t="s">
        <v>327</v>
      </c>
      <c r="F35" s="75" t="s">
        <v>327</v>
      </c>
      <c r="G35" s="75" t="s">
        <v>327</v>
      </c>
      <c r="H35" s="75" t="s">
        <v>327</v>
      </c>
      <c r="I35" s="121"/>
      <c r="J35" s="75" t="s">
        <v>327</v>
      </c>
      <c r="K35" s="75" t="s">
        <v>327</v>
      </c>
      <c r="L35" s="75" t="s">
        <v>327</v>
      </c>
      <c r="M35" s="75" t="s">
        <v>327</v>
      </c>
      <c r="N35" s="75" t="s">
        <v>327</v>
      </c>
    </row>
    <row r="36" spans="1:17" s="23" customFormat="1" ht="15" customHeight="1">
      <c r="A36" s="1"/>
      <c r="B36" s="1"/>
      <c r="C36" s="2">
        <v>2020</v>
      </c>
      <c r="D36" s="75" t="s">
        <v>327</v>
      </c>
      <c r="E36" s="75" t="s">
        <v>327</v>
      </c>
      <c r="F36" s="75" t="s">
        <v>327</v>
      </c>
      <c r="G36" s="75" t="s">
        <v>327</v>
      </c>
      <c r="H36" s="75" t="s">
        <v>327</v>
      </c>
      <c r="I36" s="121"/>
      <c r="J36" s="75" t="s">
        <v>327</v>
      </c>
      <c r="K36" s="75" t="s">
        <v>327</v>
      </c>
      <c r="L36" s="75" t="s">
        <v>327</v>
      </c>
      <c r="M36" s="75" t="s">
        <v>327</v>
      </c>
      <c r="N36" s="75" t="s">
        <v>327</v>
      </c>
    </row>
    <row r="37" spans="1:17" s="23" customFormat="1" ht="8.15" customHeight="1">
      <c r="A37" s="1"/>
      <c r="B37" s="1"/>
      <c r="C37" s="2"/>
      <c r="D37" s="75"/>
      <c r="E37" s="75"/>
      <c r="F37" s="1"/>
      <c r="G37" s="26"/>
      <c r="J37" s="75"/>
      <c r="K37" s="75"/>
      <c r="L37" s="75"/>
      <c r="M37" s="75"/>
      <c r="N37" s="75"/>
      <c r="O37" s="26"/>
      <c r="P37" s="26"/>
      <c r="Q37" s="26"/>
    </row>
    <row r="38" spans="1:17" s="23" customFormat="1" ht="15" customHeight="1">
      <c r="A38" s="29" t="s">
        <v>305</v>
      </c>
      <c r="B38" s="1"/>
      <c r="C38" s="2">
        <v>2018</v>
      </c>
      <c r="D38" s="75" t="s">
        <v>327</v>
      </c>
      <c r="E38" s="75" t="s">
        <v>327</v>
      </c>
      <c r="F38" s="75" t="s">
        <v>327</v>
      </c>
      <c r="G38" s="75" t="s">
        <v>327</v>
      </c>
      <c r="H38" s="75" t="s">
        <v>327</v>
      </c>
      <c r="I38" s="121"/>
      <c r="J38" s="75" t="s">
        <v>327</v>
      </c>
      <c r="K38" s="75" t="s">
        <v>327</v>
      </c>
      <c r="L38" s="75" t="s">
        <v>327</v>
      </c>
      <c r="M38" s="75" t="s">
        <v>327</v>
      </c>
      <c r="N38" s="75" t="s">
        <v>327</v>
      </c>
    </row>
    <row r="39" spans="1:17" s="23" customFormat="1" ht="15" customHeight="1">
      <c r="A39" s="1"/>
      <c r="B39" s="1"/>
      <c r="C39" s="2">
        <v>2019</v>
      </c>
      <c r="D39" s="75" t="s">
        <v>327</v>
      </c>
      <c r="E39" s="75" t="s">
        <v>327</v>
      </c>
      <c r="F39" s="75" t="s">
        <v>327</v>
      </c>
      <c r="G39" s="75" t="s">
        <v>327</v>
      </c>
      <c r="H39" s="75" t="s">
        <v>327</v>
      </c>
      <c r="I39" s="121"/>
      <c r="J39" s="75" t="s">
        <v>327</v>
      </c>
      <c r="K39" s="75" t="s">
        <v>327</v>
      </c>
      <c r="L39" s="75" t="s">
        <v>327</v>
      </c>
      <c r="M39" s="75" t="s">
        <v>327</v>
      </c>
      <c r="N39" s="75" t="s">
        <v>327</v>
      </c>
    </row>
    <row r="40" spans="1:17" s="23" customFormat="1" ht="15" customHeight="1">
      <c r="A40" s="1"/>
      <c r="B40" s="1"/>
      <c r="C40" s="2">
        <v>2020</v>
      </c>
      <c r="D40" s="75" t="s">
        <v>327</v>
      </c>
      <c r="E40" s="75" t="s">
        <v>327</v>
      </c>
      <c r="F40" s="75" t="s">
        <v>327</v>
      </c>
      <c r="G40" s="75" t="s">
        <v>327</v>
      </c>
      <c r="H40" s="75" t="s">
        <v>327</v>
      </c>
      <c r="I40" s="121"/>
      <c r="J40" s="75" t="s">
        <v>327</v>
      </c>
      <c r="K40" s="75" t="s">
        <v>327</v>
      </c>
      <c r="L40" s="75" t="s">
        <v>327</v>
      </c>
      <c r="M40" s="75" t="s">
        <v>327</v>
      </c>
      <c r="N40" s="75" t="s">
        <v>327</v>
      </c>
    </row>
    <row r="41" spans="1:17" s="23" customFormat="1" ht="8.15" customHeight="1">
      <c r="A41" s="1"/>
      <c r="B41" s="1"/>
      <c r="C41" s="2"/>
      <c r="D41" s="75"/>
      <c r="E41" s="75"/>
      <c r="F41" s="1"/>
      <c r="G41" s="26"/>
      <c r="J41" s="75"/>
      <c r="K41" s="75"/>
      <c r="L41" s="75"/>
      <c r="M41" s="75"/>
      <c r="N41" s="75"/>
      <c r="O41" s="26"/>
      <c r="P41" s="26"/>
      <c r="Q41" s="26"/>
    </row>
    <row r="42" spans="1:17" s="23" customFormat="1" ht="15" customHeight="1">
      <c r="A42" s="29" t="s">
        <v>306</v>
      </c>
      <c r="B42" s="1"/>
      <c r="C42" s="2">
        <v>2018</v>
      </c>
      <c r="D42" s="75" t="s">
        <v>327</v>
      </c>
      <c r="E42" s="75" t="s">
        <v>327</v>
      </c>
      <c r="F42" s="75" t="s">
        <v>327</v>
      </c>
      <c r="G42" s="75" t="s">
        <v>327</v>
      </c>
      <c r="H42" s="75" t="s">
        <v>327</v>
      </c>
      <c r="I42" s="121"/>
      <c r="J42" s="75" t="s">
        <v>327</v>
      </c>
      <c r="K42" s="75" t="s">
        <v>327</v>
      </c>
      <c r="L42" s="75" t="s">
        <v>327</v>
      </c>
      <c r="M42" s="75" t="s">
        <v>327</v>
      </c>
      <c r="N42" s="75" t="s">
        <v>327</v>
      </c>
    </row>
    <row r="43" spans="1:17" s="23" customFormat="1" ht="15" customHeight="1">
      <c r="A43" s="1"/>
      <c r="B43" s="1"/>
      <c r="C43" s="2">
        <v>2019</v>
      </c>
      <c r="D43" s="75" t="s">
        <v>327</v>
      </c>
      <c r="E43" s="75" t="s">
        <v>327</v>
      </c>
      <c r="F43" s="75" t="s">
        <v>327</v>
      </c>
      <c r="G43" s="75" t="s">
        <v>327</v>
      </c>
      <c r="H43" s="75" t="s">
        <v>327</v>
      </c>
      <c r="I43" s="121"/>
      <c r="J43" s="75" t="s">
        <v>327</v>
      </c>
      <c r="K43" s="75" t="s">
        <v>327</v>
      </c>
      <c r="L43" s="75" t="s">
        <v>327</v>
      </c>
      <c r="M43" s="75" t="s">
        <v>327</v>
      </c>
      <c r="N43" s="75" t="s">
        <v>327</v>
      </c>
    </row>
    <row r="44" spans="1:17" s="23" customFormat="1" ht="15" customHeight="1">
      <c r="A44" s="1"/>
      <c r="B44" s="1"/>
      <c r="C44" s="2">
        <v>2020</v>
      </c>
      <c r="D44" s="75" t="s">
        <v>327</v>
      </c>
      <c r="E44" s="75" t="s">
        <v>327</v>
      </c>
      <c r="F44" s="75" t="s">
        <v>327</v>
      </c>
      <c r="G44" s="75" t="s">
        <v>327</v>
      </c>
      <c r="H44" s="75" t="s">
        <v>327</v>
      </c>
      <c r="I44" s="121"/>
      <c r="J44" s="75" t="s">
        <v>327</v>
      </c>
      <c r="K44" s="75" t="s">
        <v>327</v>
      </c>
      <c r="L44" s="75" t="s">
        <v>327</v>
      </c>
      <c r="M44" s="75" t="s">
        <v>327</v>
      </c>
      <c r="N44" s="75" t="s">
        <v>327</v>
      </c>
    </row>
    <row r="45" spans="1:17" s="23" customFormat="1" ht="8.15" customHeight="1">
      <c r="A45" s="1"/>
      <c r="B45" s="1"/>
      <c r="C45" s="2"/>
      <c r="D45" s="75"/>
      <c r="E45" s="75"/>
      <c r="F45" s="1"/>
      <c r="G45" s="26"/>
      <c r="J45" s="75"/>
      <c r="K45" s="75"/>
      <c r="L45" s="75"/>
      <c r="M45" s="75"/>
      <c r="N45" s="75"/>
      <c r="O45" s="26"/>
      <c r="P45" s="26"/>
      <c r="Q45" s="26"/>
    </row>
    <row r="46" spans="1:17" s="23" customFormat="1" ht="15" customHeight="1">
      <c r="A46" s="29" t="s">
        <v>307</v>
      </c>
      <c r="B46" s="1"/>
      <c r="C46" s="2">
        <v>2018</v>
      </c>
      <c r="D46" s="75" t="s">
        <v>327</v>
      </c>
      <c r="E46" s="75" t="s">
        <v>327</v>
      </c>
      <c r="F46" s="75" t="s">
        <v>327</v>
      </c>
      <c r="G46" s="75" t="s">
        <v>327</v>
      </c>
      <c r="H46" s="75" t="s">
        <v>327</v>
      </c>
      <c r="I46" s="121"/>
      <c r="J46" s="75" t="s">
        <v>327</v>
      </c>
      <c r="K46" s="75" t="s">
        <v>327</v>
      </c>
      <c r="L46" s="75" t="s">
        <v>327</v>
      </c>
      <c r="M46" s="75" t="s">
        <v>327</v>
      </c>
      <c r="N46" s="75" t="s">
        <v>327</v>
      </c>
    </row>
    <row r="47" spans="1:17" s="23" customFormat="1" ht="15" customHeight="1">
      <c r="A47" s="1"/>
      <c r="B47" s="1"/>
      <c r="C47" s="2">
        <v>2019</v>
      </c>
      <c r="D47" s="75" t="s">
        <v>327</v>
      </c>
      <c r="E47" s="75" t="s">
        <v>327</v>
      </c>
      <c r="F47" s="75" t="s">
        <v>327</v>
      </c>
      <c r="G47" s="75" t="s">
        <v>327</v>
      </c>
      <c r="H47" s="75" t="s">
        <v>327</v>
      </c>
      <c r="I47" s="121"/>
      <c r="J47" s="75" t="s">
        <v>327</v>
      </c>
      <c r="K47" s="75" t="s">
        <v>327</v>
      </c>
      <c r="L47" s="75" t="s">
        <v>327</v>
      </c>
      <c r="M47" s="75" t="s">
        <v>327</v>
      </c>
      <c r="N47" s="75" t="s">
        <v>327</v>
      </c>
    </row>
    <row r="48" spans="1:17" s="23" customFormat="1" ht="15" customHeight="1">
      <c r="A48" s="1"/>
      <c r="B48" s="1"/>
      <c r="C48" s="2">
        <v>2020</v>
      </c>
      <c r="D48" s="75" t="s">
        <v>327</v>
      </c>
      <c r="E48" s="75" t="s">
        <v>327</v>
      </c>
      <c r="F48" s="75" t="s">
        <v>327</v>
      </c>
      <c r="G48" s="75" t="s">
        <v>327</v>
      </c>
      <c r="H48" s="75" t="s">
        <v>327</v>
      </c>
      <c r="I48" s="121"/>
      <c r="J48" s="75" t="s">
        <v>327</v>
      </c>
      <c r="K48" s="75" t="s">
        <v>327</v>
      </c>
      <c r="L48" s="75" t="s">
        <v>327</v>
      </c>
      <c r="M48" s="75" t="s">
        <v>327</v>
      </c>
      <c r="N48" s="75" t="s">
        <v>327</v>
      </c>
    </row>
    <row r="49" spans="1:17" s="23" customFormat="1" ht="8.15" customHeight="1">
      <c r="A49" s="1"/>
      <c r="B49" s="1"/>
      <c r="C49" s="2"/>
      <c r="D49" s="75"/>
      <c r="E49" s="75"/>
      <c r="F49" s="1"/>
      <c r="G49" s="26"/>
      <c r="O49" s="26"/>
      <c r="P49" s="26"/>
      <c r="Q49" s="26"/>
    </row>
    <row r="50" spans="1:17" s="23" customFormat="1" ht="15" customHeight="1">
      <c r="A50" s="29" t="s">
        <v>368</v>
      </c>
      <c r="B50" s="1"/>
      <c r="C50" s="2">
        <v>2018</v>
      </c>
      <c r="D50" s="75">
        <f>SUM(E50:H50)</f>
        <v>42</v>
      </c>
      <c r="E50" s="75">
        <v>1</v>
      </c>
      <c r="F50" s="76">
        <v>0</v>
      </c>
      <c r="G50" s="76">
        <v>0</v>
      </c>
      <c r="H50" s="121">
        <v>41</v>
      </c>
      <c r="I50" s="121"/>
      <c r="J50" s="75">
        <f>SUM(K50:N50)</f>
        <v>3</v>
      </c>
      <c r="K50" s="76">
        <v>0</v>
      </c>
      <c r="L50" s="76">
        <v>0</v>
      </c>
      <c r="M50" s="76">
        <v>0</v>
      </c>
      <c r="N50" s="121">
        <v>3</v>
      </c>
    </row>
    <row r="51" spans="1:17" s="23" customFormat="1" ht="15" customHeight="1">
      <c r="A51" s="1"/>
      <c r="B51" s="1"/>
      <c r="C51" s="2">
        <v>2019</v>
      </c>
      <c r="D51" s="75">
        <f>SUM(E51:H51)</f>
        <v>72</v>
      </c>
      <c r="E51" s="75">
        <v>0</v>
      </c>
      <c r="F51" s="117">
        <v>3</v>
      </c>
      <c r="G51" s="76">
        <v>0</v>
      </c>
      <c r="H51" s="121">
        <v>69</v>
      </c>
      <c r="I51" s="121"/>
      <c r="J51" s="75">
        <f>SUM(K51:N51)</f>
        <v>2</v>
      </c>
      <c r="K51" s="76">
        <v>0</v>
      </c>
      <c r="L51" s="76">
        <v>0</v>
      </c>
      <c r="M51" s="76">
        <v>0</v>
      </c>
      <c r="N51" s="76">
        <v>2</v>
      </c>
    </row>
    <row r="52" spans="1:17" s="23" customFormat="1" ht="15" customHeight="1">
      <c r="A52" s="1"/>
      <c r="B52" s="1"/>
      <c r="C52" s="2">
        <v>2020</v>
      </c>
      <c r="D52" s="75">
        <f>SUM(E52:H52)</f>
        <v>48</v>
      </c>
      <c r="E52" s="75">
        <v>0</v>
      </c>
      <c r="F52" s="76">
        <v>2</v>
      </c>
      <c r="G52" s="121">
        <v>0</v>
      </c>
      <c r="H52" s="121">
        <v>46</v>
      </c>
      <c r="I52" s="121"/>
      <c r="J52" s="75">
        <f>SUM(K52:N52)</f>
        <v>3</v>
      </c>
      <c r="K52" s="121">
        <v>0</v>
      </c>
      <c r="L52" s="121">
        <v>0</v>
      </c>
      <c r="M52" s="121">
        <v>0</v>
      </c>
      <c r="N52" s="121">
        <v>3</v>
      </c>
    </row>
    <row r="53" spans="1:17" s="23" customFormat="1" ht="8.15" customHeight="1">
      <c r="A53" s="1"/>
      <c r="B53" s="1"/>
      <c r="C53" s="2"/>
      <c r="D53" s="75"/>
      <c r="E53" s="75"/>
      <c r="F53" s="1"/>
      <c r="G53" s="26"/>
      <c r="O53" s="26"/>
      <c r="P53" s="26"/>
      <c r="Q53" s="26"/>
    </row>
    <row r="54" spans="1:17" s="23" customFormat="1" ht="15" customHeight="1">
      <c r="A54" s="29" t="s">
        <v>309</v>
      </c>
      <c r="B54" s="1"/>
      <c r="C54" s="2">
        <v>2018</v>
      </c>
      <c r="D54" s="75" t="s">
        <v>327</v>
      </c>
      <c r="E54" s="75" t="s">
        <v>327</v>
      </c>
      <c r="F54" s="75" t="s">
        <v>327</v>
      </c>
      <c r="G54" s="75" t="s">
        <v>327</v>
      </c>
      <c r="H54" s="75" t="s">
        <v>327</v>
      </c>
      <c r="I54" s="75"/>
      <c r="J54" s="75" t="s">
        <v>327</v>
      </c>
      <c r="K54" s="75" t="s">
        <v>327</v>
      </c>
      <c r="L54" s="75" t="s">
        <v>327</v>
      </c>
      <c r="M54" s="75" t="s">
        <v>327</v>
      </c>
      <c r="N54" s="75" t="s">
        <v>327</v>
      </c>
    </row>
    <row r="55" spans="1:17" s="23" customFormat="1" ht="15" customHeight="1">
      <c r="A55" s="1"/>
      <c r="B55" s="1"/>
      <c r="C55" s="2">
        <v>2019</v>
      </c>
      <c r="D55" s="75" t="s">
        <v>327</v>
      </c>
      <c r="E55" s="75" t="s">
        <v>327</v>
      </c>
      <c r="F55" s="75" t="s">
        <v>327</v>
      </c>
      <c r="G55" s="75" t="s">
        <v>327</v>
      </c>
      <c r="H55" s="75" t="s">
        <v>327</v>
      </c>
      <c r="I55" s="75"/>
      <c r="J55" s="75" t="s">
        <v>327</v>
      </c>
      <c r="K55" s="75" t="s">
        <v>327</v>
      </c>
      <c r="L55" s="75" t="s">
        <v>327</v>
      </c>
      <c r="M55" s="75" t="s">
        <v>327</v>
      </c>
      <c r="N55" s="75" t="s">
        <v>327</v>
      </c>
    </row>
    <row r="56" spans="1:17" s="23" customFormat="1" ht="15" customHeight="1">
      <c r="A56" s="1"/>
      <c r="B56" s="1"/>
      <c r="C56" s="2">
        <v>2020</v>
      </c>
      <c r="D56" s="75" t="s">
        <v>327</v>
      </c>
      <c r="E56" s="75" t="s">
        <v>327</v>
      </c>
      <c r="F56" s="75" t="s">
        <v>327</v>
      </c>
      <c r="G56" s="75" t="s">
        <v>327</v>
      </c>
      <c r="H56" s="75" t="s">
        <v>327</v>
      </c>
      <c r="I56" s="75"/>
      <c r="J56" s="75" t="s">
        <v>327</v>
      </c>
      <c r="K56" s="75" t="s">
        <v>327</v>
      </c>
      <c r="L56" s="75" t="s">
        <v>327</v>
      </c>
      <c r="M56" s="75" t="s">
        <v>327</v>
      </c>
      <c r="N56" s="75" t="s">
        <v>327</v>
      </c>
    </row>
    <row r="57" spans="1:17" s="23" customFormat="1" ht="8.15" customHeight="1">
      <c r="A57" s="1"/>
      <c r="C57" s="2"/>
      <c r="D57" s="75"/>
      <c r="E57" s="75"/>
      <c r="F57" s="27"/>
    </row>
    <row r="58" spans="1:17" s="23" customFormat="1" ht="16.5" customHeight="1">
      <c r="A58" s="29" t="s">
        <v>310</v>
      </c>
      <c r="C58" s="2">
        <v>2018</v>
      </c>
      <c r="D58" s="75" t="s">
        <v>327</v>
      </c>
      <c r="E58" s="75" t="s">
        <v>327</v>
      </c>
      <c r="F58" s="75" t="s">
        <v>327</v>
      </c>
      <c r="G58" s="75" t="s">
        <v>327</v>
      </c>
      <c r="H58" s="75" t="s">
        <v>327</v>
      </c>
      <c r="I58" s="77"/>
      <c r="J58" s="75" t="s">
        <v>327</v>
      </c>
      <c r="K58" s="75" t="s">
        <v>327</v>
      </c>
      <c r="L58" s="75" t="s">
        <v>327</v>
      </c>
      <c r="M58" s="75" t="s">
        <v>327</v>
      </c>
      <c r="N58" s="75" t="s">
        <v>327</v>
      </c>
    </row>
    <row r="59" spans="1:17" s="23" customFormat="1" ht="15" customHeight="1">
      <c r="A59" s="1"/>
      <c r="C59" s="2">
        <v>2019</v>
      </c>
      <c r="D59" s="75" t="s">
        <v>327</v>
      </c>
      <c r="E59" s="75" t="s">
        <v>327</v>
      </c>
      <c r="F59" s="75" t="s">
        <v>327</v>
      </c>
      <c r="G59" s="75" t="s">
        <v>327</v>
      </c>
      <c r="H59" s="75" t="s">
        <v>327</v>
      </c>
      <c r="I59" s="77"/>
      <c r="J59" s="75" t="s">
        <v>327</v>
      </c>
      <c r="K59" s="75" t="s">
        <v>327</v>
      </c>
      <c r="L59" s="75" t="s">
        <v>327</v>
      </c>
      <c r="M59" s="75" t="s">
        <v>327</v>
      </c>
      <c r="N59" s="75" t="s">
        <v>327</v>
      </c>
    </row>
    <row r="60" spans="1:17" s="23" customFormat="1" ht="15" customHeight="1">
      <c r="A60" s="1"/>
      <c r="B60" s="38"/>
      <c r="C60" s="2">
        <v>2020</v>
      </c>
      <c r="D60" s="75" t="s">
        <v>327</v>
      </c>
      <c r="E60" s="75" t="s">
        <v>327</v>
      </c>
      <c r="F60" s="75" t="s">
        <v>327</v>
      </c>
      <c r="G60" s="75" t="s">
        <v>327</v>
      </c>
      <c r="H60" s="75" t="s">
        <v>327</v>
      </c>
      <c r="I60" s="77"/>
      <c r="J60" s="75" t="s">
        <v>327</v>
      </c>
      <c r="K60" s="75" t="s">
        <v>327</v>
      </c>
      <c r="L60" s="75" t="s">
        <v>327</v>
      </c>
      <c r="M60" s="75" t="s">
        <v>327</v>
      </c>
      <c r="N60" s="75" t="s">
        <v>327</v>
      </c>
    </row>
    <row r="61" spans="1:17" s="23" customFormat="1" ht="8.15" customHeight="1">
      <c r="A61" s="1"/>
      <c r="B61" s="39"/>
      <c r="C61" s="2"/>
    </row>
    <row r="62" spans="1:17" s="23" customFormat="1" ht="15" customHeight="1">
      <c r="A62" s="29" t="s">
        <v>311</v>
      </c>
      <c r="B62" s="39"/>
      <c r="C62" s="2">
        <v>2018</v>
      </c>
      <c r="D62" s="75" t="s">
        <v>327</v>
      </c>
      <c r="E62" s="75" t="s">
        <v>327</v>
      </c>
      <c r="F62" s="75" t="s">
        <v>327</v>
      </c>
      <c r="G62" s="75" t="s">
        <v>327</v>
      </c>
      <c r="H62" s="75" t="s">
        <v>327</v>
      </c>
      <c r="I62" s="121"/>
      <c r="J62" s="75" t="s">
        <v>327</v>
      </c>
      <c r="K62" s="75" t="s">
        <v>327</v>
      </c>
      <c r="L62" s="75" t="s">
        <v>327</v>
      </c>
      <c r="M62" s="75" t="s">
        <v>327</v>
      </c>
      <c r="N62" s="75" t="s">
        <v>327</v>
      </c>
    </row>
    <row r="63" spans="1:17" s="23" customFormat="1" ht="15" customHeight="1">
      <c r="A63" s="1"/>
      <c r="C63" s="2">
        <v>2019</v>
      </c>
      <c r="D63" s="75" t="s">
        <v>327</v>
      </c>
      <c r="E63" s="75" t="s">
        <v>327</v>
      </c>
      <c r="F63" s="75" t="s">
        <v>327</v>
      </c>
      <c r="G63" s="75" t="s">
        <v>327</v>
      </c>
      <c r="H63" s="75" t="s">
        <v>327</v>
      </c>
      <c r="I63" s="121"/>
      <c r="J63" s="75" t="s">
        <v>327</v>
      </c>
      <c r="K63" s="75" t="s">
        <v>327</v>
      </c>
      <c r="L63" s="75" t="s">
        <v>327</v>
      </c>
      <c r="M63" s="75" t="s">
        <v>327</v>
      </c>
      <c r="N63" s="75" t="s">
        <v>327</v>
      </c>
    </row>
    <row r="64" spans="1:17" s="40" customFormat="1" ht="15" customHeight="1">
      <c r="A64" s="39"/>
      <c r="C64" s="2">
        <v>2020</v>
      </c>
      <c r="D64" s="75" t="s">
        <v>327</v>
      </c>
      <c r="E64" s="75" t="s">
        <v>327</v>
      </c>
      <c r="F64" s="75" t="s">
        <v>327</v>
      </c>
      <c r="G64" s="75" t="s">
        <v>327</v>
      </c>
      <c r="H64" s="75" t="s">
        <v>327</v>
      </c>
      <c r="I64" s="77"/>
      <c r="J64" s="75" t="s">
        <v>327</v>
      </c>
      <c r="K64" s="75" t="s">
        <v>327</v>
      </c>
      <c r="L64" s="75" t="s">
        <v>327</v>
      </c>
      <c r="M64" s="75" t="s">
        <v>327</v>
      </c>
      <c r="N64" s="75" t="s">
        <v>327</v>
      </c>
    </row>
    <row r="65" spans="1:15" s="29" customFormat="1" ht="8.15" customHeight="1">
      <c r="A65" s="467"/>
      <c r="B65" s="467"/>
      <c r="C65" s="468"/>
      <c r="D65" s="484"/>
      <c r="E65" s="470"/>
      <c r="F65" s="471"/>
      <c r="G65" s="471"/>
      <c r="H65" s="471"/>
      <c r="I65" s="471"/>
      <c r="J65" s="471"/>
      <c r="K65" s="471"/>
      <c r="L65" s="471"/>
      <c r="M65" s="471"/>
      <c r="N65" s="471"/>
    </row>
    <row r="66" spans="1:15" ht="15" customHeight="1">
      <c r="F66" s="24"/>
      <c r="G66" s="24"/>
      <c r="H66" s="24"/>
      <c r="I66" s="24"/>
      <c r="J66" s="24"/>
      <c r="K66" s="24"/>
      <c r="L66" s="24"/>
      <c r="M66" s="24"/>
      <c r="N66" s="24"/>
      <c r="O66" s="24" t="s">
        <v>11</v>
      </c>
    </row>
    <row r="67" spans="1:15" ht="15" customHeight="1">
      <c r="F67" s="51"/>
      <c r="G67" s="51"/>
      <c r="H67" s="51"/>
      <c r="I67" s="51"/>
      <c r="J67" s="51"/>
      <c r="K67" s="51"/>
      <c r="L67" s="51"/>
      <c r="M67" s="51"/>
      <c r="N67" s="51"/>
      <c r="O67" s="51" t="s">
        <v>294</v>
      </c>
    </row>
    <row r="68" spans="1:15" ht="8.15" customHeight="1">
      <c r="D68" s="50"/>
      <c r="E68" s="25"/>
    </row>
    <row r="69" spans="1:15" ht="15" customHeight="1">
      <c r="A69" s="29" t="s">
        <v>369</v>
      </c>
      <c r="D69" s="50"/>
      <c r="E69" s="25"/>
    </row>
    <row r="70" spans="1:15" ht="15" customHeight="1">
      <c r="A70" s="84" t="s">
        <v>370</v>
      </c>
      <c r="C70" s="2"/>
      <c r="D70" s="1"/>
      <c r="E70" s="1"/>
      <c r="F70" s="1"/>
      <c r="G70" s="1"/>
    </row>
    <row r="71" spans="1:15" ht="15" customHeight="1">
      <c r="A71" s="142" t="s">
        <v>365</v>
      </c>
      <c r="C71" s="2"/>
      <c r="D71" s="1"/>
      <c r="E71" s="1"/>
      <c r="F71" s="1"/>
      <c r="G71" s="1"/>
    </row>
    <row r="72" spans="1:15" ht="15" customHeight="1">
      <c r="A72" s="84" t="s">
        <v>364</v>
      </c>
      <c r="C72" s="2"/>
      <c r="D72" s="1"/>
      <c r="E72" s="1"/>
      <c r="F72" s="1"/>
      <c r="G72" s="1"/>
    </row>
    <row r="73" spans="1:15" ht="15" customHeight="1">
      <c r="A73" s="85" t="s">
        <v>343</v>
      </c>
      <c r="C73" s="2"/>
      <c r="D73" s="1"/>
      <c r="E73" s="1"/>
      <c r="F73" s="1"/>
      <c r="G73" s="1"/>
    </row>
    <row r="74" spans="1:15" ht="15" customHeight="1">
      <c r="C74" s="2"/>
      <c r="D74" s="1"/>
      <c r="E74" s="1"/>
      <c r="F74" s="1"/>
      <c r="G74" s="1"/>
    </row>
    <row r="75" spans="1:15" ht="15" customHeight="1">
      <c r="C75" s="2"/>
      <c r="D75" s="1"/>
      <c r="E75" s="1"/>
      <c r="F75" s="1"/>
      <c r="G75" s="1"/>
    </row>
    <row r="76" spans="1:15" ht="15" customHeight="1">
      <c r="C76" s="2"/>
      <c r="D76" s="1"/>
      <c r="E76" s="1"/>
      <c r="F76" s="1"/>
      <c r="G76" s="1"/>
    </row>
    <row r="77" spans="1:15" ht="15" customHeight="1">
      <c r="C77" s="2"/>
      <c r="D77" s="1"/>
      <c r="E77" s="1"/>
      <c r="F77" s="1"/>
      <c r="G77" s="1"/>
    </row>
    <row r="78" spans="1:15" ht="15" customHeight="1">
      <c r="C78" s="2"/>
      <c r="D78" s="1"/>
      <c r="E78" s="1"/>
      <c r="F78" s="1"/>
      <c r="G78" s="1"/>
    </row>
    <row r="79" spans="1:15" ht="15" customHeight="1">
      <c r="C79" s="2"/>
      <c r="D79" s="1"/>
      <c r="E79" s="1"/>
      <c r="F79" s="1"/>
      <c r="G79" s="1"/>
    </row>
    <row r="80" spans="1:15" ht="15" customHeight="1">
      <c r="C80" s="2"/>
      <c r="D80" s="1"/>
      <c r="E80" s="1"/>
      <c r="F80" s="1"/>
      <c r="G80" s="1"/>
    </row>
    <row r="81" spans="3:7" ht="15" customHeight="1">
      <c r="C81" s="2"/>
      <c r="D81" s="1"/>
      <c r="E81" s="1"/>
      <c r="F81" s="1"/>
      <c r="G81" s="1"/>
    </row>
    <row r="82" spans="3:7" ht="15" customHeight="1">
      <c r="C82" s="2"/>
      <c r="D82" s="1"/>
      <c r="E82" s="1"/>
      <c r="F82" s="1"/>
      <c r="G82" s="1"/>
    </row>
    <row r="83" spans="3:7" ht="15" customHeight="1">
      <c r="C83" s="2"/>
      <c r="D83" s="1"/>
      <c r="E83" s="1"/>
      <c r="F83" s="1"/>
      <c r="G83" s="1"/>
    </row>
    <row r="84" spans="3:7" ht="15" customHeight="1">
      <c r="C84" s="2"/>
      <c r="D84" s="1"/>
      <c r="E84" s="1"/>
      <c r="F84" s="1"/>
      <c r="G84" s="1"/>
    </row>
    <row r="85" spans="3:7" ht="15" customHeight="1">
      <c r="C85" s="2"/>
      <c r="D85" s="1"/>
      <c r="E85" s="1"/>
      <c r="F85" s="1"/>
      <c r="G85" s="1"/>
    </row>
    <row r="86" spans="3:7" ht="15" customHeight="1">
      <c r="C86" s="2"/>
      <c r="D86" s="1"/>
      <c r="E86" s="1"/>
      <c r="F86" s="1"/>
      <c r="G86" s="1"/>
    </row>
  </sheetData>
  <mergeCells count="6">
    <mergeCell ref="D6:N6"/>
    <mergeCell ref="D7:N7"/>
    <mergeCell ref="D8:H8"/>
    <mergeCell ref="J8:N8"/>
    <mergeCell ref="D9:H9"/>
    <mergeCell ref="J9:N9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4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94"/>
  <sheetViews>
    <sheetView showGridLines="0" view="pageBreakPreview" zoomScale="70" zoomScaleNormal="100" zoomScaleSheetLayoutView="70" workbookViewId="0">
      <selection activeCell="Q13" sqref="Q13"/>
    </sheetView>
  </sheetViews>
  <sheetFormatPr defaultColWidth="9.1796875" defaultRowHeight="15" customHeight="1"/>
  <cols>
    <col min="1" max="1" width="12.7265625" style="123" customWidth="1"/>
    <col min="2" max="2" width="17" style="123" customWidth="1"/>
    <col min="3" max="3" width="15.54296875" style="53" customWidth="1"/>
    <col min="4" max="4" width="9.6328125" style="4" customWidth="1"/>
    <col min="5" max="5" width="10.1796875" style="54" customWidth="1"/>
    <col min="6" max="6" width="10.26953125" style="52" customWidth="1"/>
    <col min="7" max="7" width="9.81640625" style="52" customWidth="1"/>
    <col min="8" max="8" width="10.08984375" style="52" bestFit="1" customWidth="1"/>
    <col min="9" max="9" width="1.7265625" style="52" customWidth="1"/>
    <col min="10" max="10" width="8.6328125" style="52" bestFit="1" customWidth="1"/>
    <col min="11" max="11" width="8.453125" style="52" bestFit="1" customWidth="1"/>
    <col min="12" max="12" width="9.81640625" style="52" customWidth="1"/>
    <col min="13" max="13" width="8.90625" style="52" customWidth="1"/>
    <col min="14" max="14" width="10.08984375" style="52" bestFit="1" customWidth="1"/>
    <col min="15" max="15" width="0.54296875" style="52" customWidth="1"/>
    <col min="16" max="16384" width="9.1796875" style="52"/>
  </cols>
  <sheetData>
    <row r="1" spans="1:16380" ht="8.15" customHeight="1">
      <c r="D1" s="53"/>
      <c r="E1" s="4"/>
    </row>
    <row r="2" spans="1:16380" ht="13" customHeight="1">
      <c r="A2" s="503" t="s">
        <v>424</v>
      </c>
      <c r="B2" s="125"/>
      <c r="E2" s="4"/>
      <c r="F2" s="4"/>
      <c r="G2" s="4"/>
      <c r="H2" s="4"/>
      <c r="I2" s="4"/>
      <c r="J2" s="4"/>
      <c r="K2" s="4"/>
      <c r="L2" s="4"/>
      <c r="M2" s="4"/>
      <c r="N2" s="4"/>
      <c r="O2" s="5"/>
    </row>
    <row r="3" spans="1:16380" ht="13.5" customHeight="1">
      <c r="A3" s="504" t="s">
        <v>425</v>
      </c>
      <c r="B3" s="127"/>
      <c r="E3" s="4"/>
      <c r="F3" s="4"/>
      <c r="G3" s="4"/>
      <c r="H3" s="4"/>
      <c r="I3" s="4"/>
      <c r="J3" s="4"/>
      <c r="K3" s="4"/>
      <c r="L3" s="4"/>
      <c r="M3" s="4"/>
      <c r="N3" s="4"/>
      <c r="O3" s="90"/>
    </row>
    <row r="4" spans="1:16380" s="129" customFormat="1" ht="16" thickBot="1">
      <c r="A4" s="418"/>
      <c r="B4" s="418"/>
      <c r="C4" s="419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179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  <c r="BRW4" s="128"/>
      <c r="BRX4" s="128"/>
      <c r="BRY4" s="128"/>
      <c r="BRZ4" s="128"/>
      <c r="BSA4" s="128"/>
      <c r="BSB4" s="128"/>
      <c r="BSC4" s="128"/>
      <c r="BSD4" s="128"/>
      <c r="BSE4" s="128"/>
      <c r="BSF4" s="128"/>
      <c r="BSG4" s="128"/>
      <c r="BSH4" s="128"/>
      <c r="BSI4" s="128"/>
      <c r="BSJ4" s="128"/>
      <c r="BSK4" s="128"/>
      <c r="BSL4" s="128"/>
      <c r="BSM4" s="128"/>
      <c r="BSN4" s="128"/>
      <c r="BSO4" s="128"/>
      <c r="BSP4" s="128"/>
      <c r="BSQ4" s="128"/>
      <c r="BSR4" s="128"/>
      <c r="BSS4" s="128"/>
      <c r="BST4" s="128"/>
      <c r="BSU4" s="128"/>
      <c r="BSV4" s="128"/>
      <c r="BSW4" s="128"/>
      <c r="BSX4" s="128"/>
      <c r="BSY4" s="128"/>
      <c r="BSZ4" s="128"/>
      <c r="BTA4" s="128"/>
      <c r="BTB4" s="128"/>
      <c r="BTC4" s="128"/>
      <c r="BTD4" s="128"/>
      <c r="BTE4" s="128"/>
      <c r="BTF4" s="128"/>
      <c r="BTG4" s="128"/>
      <c r="BTH4" s="128"/>
      <c r="BTI4" s="128"/>
      <c r="BTJ4" s="128"/>
      <c r="BTK4" s="128"/>
      <c r="BTL4" s="128"/>
      <c r="BTM4" s="128"/>
      <c r="BTN4" s="128"/>
      <c r="BTO4" s="128"/>
      <c r="BTP4" s="128"/>
      <c r="BTQ4" s="128"/>
      <c r="BTR4" s="128"/>
      <c r="BTS4" s="128"/>
      <c r="BTT4" s="128"/>
      <c r="BTU4" s="128"/>
      <c r="BTV4" s="128"/>
      <c r="BTW4" s="128"/>
      <c r="BTX4" s="128"/>
      <c r="BTY4" s="128"/>
      <c r="BTZ4" s="128"/>
      <c r="BUA4" s="128"/>
      <c r="BUB4" s="128"/>
      <c r="BUC4" s="128"/>
      <c r="BUD4" s="128"/>
      <c r="BUE4" s="128"/>
      <c r="BUF4" s="128"/>
      <c r="BUG4" s="128"/>
      <c r="BUH4" s="128"/>
      <c r="BUI4" s="128"/>
      <c r="BUJ4" s="128"/>
      <c r="BUK4" s="128"/>
      <c r="BUL4" s="128"/>
      <c r="BUM4" s="128"/>
      <c r="BUN4" s="128"/>
      <c r="BUO4" s="128"/>
      <c r="BUP4" s="128"/>
      <c r="BUQ4" s="128"/>
      <c r="BUR4" s="128"/>
      <c r="BUS4" s="128"/>
      <c r="BUT4" s="128"/>
      <c r="BUU4" s="128"/>
      <c r="BUV4" s="128"/>
      <c r="BUW4" s="128"/>
      <c r="BUX4" s="128"/>
      <c r="BUY4" s="128"/>
      <c r="BUZ4" s="128"/>
      <c r="BVA4" s="128"/>
      <c r="BVB4" s="128"/>
      <c r="BVC4" s="128"/>
      <c r="BVD4" s="128"/>
      <c r="BVE4" s="128"/>
      <c r="BVF4" s="128"/>
      <c r="BVG4" s="128"/>
      <c r="BVH4" s="128"/>
      <c r="BVI4" s="128"/>
      <c r="BVJ4" s="128"/>
      <c r="BVK4" s="128"/>
      <c r="BVL4" s="128"/>
      <c r="BVM4" s="128"/>
      <c r="BVN4" s="128"/>
      <c r="BVO4" s="128"/>
      <c r="BVP4" s="128"/>
      <c r="BVQ4" s="128"/>
      <c r="BVR4" s="128"/>
      <c r="BVS4" s="128"/>
      <c r="BVT4" s="128"/>
      <c r="BVU4" s="128"/>
      <c r="BVV4" s="128"/>
      <c r="BVW4" s="128"/>
      <c r="BVX4" s="128"/>
      <c r="BVY4" s="128"/>
      <c r="BVZ4" s="128"/>
      <c r="BWA4" s="128"/>
      <c r="BWB4" s="128"/>
      <c r="BWC4" s="128"/>
      <c r="BWD4" s="128"/>
      <c r="BWE4" s="128"/>
      <c r="BWF4" s="128"/>
      <c r="BWG4" s="128"/>
      <c r="BWH4" s="128"/>
      <c r="BWI4" s="128"/>
      <c r="BWJ4" s="128"/>
      <c r="BWK4" s="128"/>
      <c r="BWL4" s="128"/>
      <c r="BWM4" s="128"/>
      <c r="BWN4" s="128"/>
      <c r="BWO4" s="128"/>
      <c r="BWP4" s="128"/>
      <c r="BWQ4" s="128"/>
      <c r="BWR4" s="128"/>
      <c r="BWS4" s="128"/>
      <c r="BWT4" s="128"/>
      <c r="BWU4" s="128"/>
      <c r="BWV4" s="128"/>
      <c r="BWW4" s="128"/>
      <c r="BWX4" s="128"/>
      <c r="BWY4" s="128"/>
      <c r="BWZ4" s="128"/>
      <c r="BXA4" s="128"/>
      <c r="BXB4" s="128"/>
      <c r="BXC4" s="128"/>
      <c r="BXD4" s="128"/>
      <c r="BXE4" s="128"/>
      <c r="BXF4" s="128"/>
      <c r="BXG4" s="128"/>
      <c r="BXH4" s="128"/>
      <c r="BXI4" s="128"/>
      <c r="BXJ4" s="128"/>
      <c r="BXK4" s="128"/>
      <c r="BXL4" s="128"/>
      <c r="BXM4" s="128"/>
      <c r="BXN4" s="128"/>
      <c r="BXO4" s="128"/>
      <c r="BXP4" s="128"/>
      <c r="BXQ4" s="128"/>
      <c r="BXR4" s="128"/>
      <c r="BXS4" s="128"/>
      <c r="BXT4" s="128"/>
      <c r="BXU4" s="128"/>
      <c r="BXV4" s="128"/>
      <c r="BXW4" s="128"/>
      <c r="BXX4" s="128"/>
      <c r="BXY4" s="128"/>
      <c r="BXZ4" s="128"/>
      <c r="BYA4" s="128"/>
      <c r="BYB4" s="128"/>
      <c r="BYC4" s="128"/>
      <c r="BYD4" s="128"/>
      <c r="BYE4" s="128"/>
      <c r="BYF4" s="128"/>
      <c r="BYG4" s="128"/>
      <c r="BYH4" s="128"/>
      <c r="BYI4" s="128"/>
      <c r="BYJ4" s="128"/>
      <c r="BYK4" s="128"/>
      <c r="BYL4" s="128"/>
      <c r="BYM4" s="128"/>
      <c r="BYN4" s="128"/>
      <c r="BYO4" s="128"/>
      <c r="BYP4" s="128"/>
      <c r="BYQ4" s="128"/>
      <c r="BYR4" s="128"/>
      <c r="BYS4" s="128"/>
      <c r="BYT4" s="128"/>
      <c r="BYU4" s="128"/>
      <c r="BYV4" s="128"/>
      <c r="BYW4" s="128"/>
      <c r="BYX4" s="128"/>
      <c r="BYY4" s="128"/>
      <c r="BYZ4" s="128"/>
      <c r="BZA4" s="128"/>
      <c r="BZB4" s="128"/>
      <c r="BZC4" s="128"/>
      <c r="BZD4" s="128"/>
      <c r="BZE4" s="128"/>
      <c r="BZF4" s="128"/>
      <c r="BZG4" s="128"/>
      <c r="BZH4" s="128"/>
      <c r="BZI4" s="128"/>
      <c r="BZJ4" s="128"/>
      <c r="BZK4" s="128"/>
      <c r="BZL4" s="128"/>
      <c r="BZM4" s="128"/>
      <c r="BZN4" s="128"/>
      <c r="BZO4" s="128"/>
      <c r="BZP4" s="128"/>
      <c r="BZQ4" s="128"/>
      <c r="BZR4" s="128"/>
      <c r="BZS4" s="128"/>
      <c r="BZT4" s="128"/>
      <c r="BZU4" s="128"/>
      <c r="BZV4" s="128"/>
      <c r="BZW4" s="128"/>
      <c r="BZX4" s="128"/>
      <c r="BZY4" s="128"/>
      <c r="BZZ4" s="128"/>
      <c r="CAA4" s="128"/>
      <c r="CAB4" s="128"/>
      <c r="CAC4" s="128"/>
      <c r="CAD4" s="128"/>
      <c r="CAE4" s="128"/>
      <c r="CAF4" s="128"/>
      <c r="CAG4" s="128"/>
      <c r="CAH4" s="128"/>
      <c r="CAI4" s="128"/>
      <c r="CAJ4" s="128"/>
      <c r="CAK4" s="128"/>
      <c r="CAL4" s="128"/>
      <c r="CAM4" s="128"/>
      <c r="CAN4" s="128"/>
      <c r="CAO4" s="128"/>
      <c r="CAP4" s="128"/>
      <c r="CAQ4" s="128"/>
      <c r="CAR4" s="128"/>
      <c r="CAS4" s="128"/>
      <c r="CAT4" s="128"/>
      <c r="CAU4" s="128"/>
      <c r="CAV4" s="128"/>
      <c r="CAW4" s="128"/>
      <c r="CAX4" s="128"/>
      <c r="CAY4" s="128"/>
      <c r="CAZ4" s="128"/>
      <c r="CBA4" s="128"/>
      <c r="CBB4" s="128"/>
      <c r="CBC4" s="128"/>
      <c r="CBD4" s="128"/>
      <c r="CBE4" s="128"/>
      <c r="CBF4" s="128"/>
      <c r="CBG4" s="128"/>
      <c r="CBH4" s="128"/>
      <c r="CBI4" s="128"/>
      <c r="CBJ4" s="128"/>
      <c r="CBK4" s="128"/>
      <c r="CBL4" s="128"/>
      <c r="CBM4" s="128"/>
      <c r="CBN4" s="128"/>
      <c r="CBO4" s="128"/>
      <c r="CBP4" s="128"/>
      <c r="CBQ4" s="128"/>
      <c r="CBR4" s="128"/>
      <c r="CBS4" s="128"/>
      <c r="CBT4" s="128"/>
      <c r="CBU4" s="128"/>
      <c r="CBV4" s="128"/>
      <c r="CBW4" s="128"/>
      <c r="CBX4" s="128"/>
      <c r="CBY4" s="128"/>
      <c r="CBZ4" s="128"/>
      <c r="CCA4" s="128"/>
      <c r="CCB4" s="128"/>
      <c r="CCC4" s="128"/>
      <c r="CCD4" s="128"/>
      <c r="CCE4" s="128"/>
      <c r="CCF4" s="128"/>
      <c r="CCG4" s="128"/>
      <c r="CCH4" s="128"/>
      <c r="CCI4" s="128"/>
      <c r="CCJ4" s="128"/>
      <c r="CCK4" s="128"/>
      <c r="CCL4" s="128"/>
      <c r="CCM4" s="128"/>
      <c r="CCN4" s="128"/>
      <c r="CCO4" s="128"/>
      <c r="CCP4" s="128"/>
      <c r="CCQ4" s="128"/>
      <c r="CCR4" s="128"/>
      <c r="CCS4" s="128"/>
      <c r="CCT4" s="128"/>
      <c r="CCU4" s="128"/>
      <c r="CCV4" s="128"/>
      <c r="CCW4" s="128"/>
      <c r="CCX4" s="128"/>
      <c r="CCY4" s="128"/>
      <c r="CCZ4" s="128"/>
      <c r="CDA4" s="128"/>
      <c r="CDB4" s="128"/>
      <c r="CDC4" s="128"/>
      <c r="CDD4" s="128"/>
      <c r="CDE4" s="128"/>
      <c r="CDF4" s="128"/>
      <c r="CDG4" s="128"/>
      <c r="CDH4" s="128"/>
      <c r="CDI4" s="128"/>
      <c r="CDJ4" s="128"/>
      <c r="CDK4" s="128"/>
      <c r="CDL4" s="128"/>
      <c r="CDM4" s="128"/>
      <c r="CDN4" s="128"/>
      <c r="CDO4" s="128"/>
      <c r="CDP4" s="128"/>
      <c r="CDQ4" s="128"/>
      <c r="CDR4" s="128"/>
      <c r="CDS4" s="128"/>
      <c r="CDT4" s="128"/>
      <c r="CDU4" s="128"/>
      <c r="CDV4" s="128"/>
      <c r="CDW4" s="128"/>
      <c r="CDX4" s="128"/>
      <c r="CDY4" s="128"/>
      <c r="CDZ4" s="128"/>
      <c r="CEA4" s="128"/>
      <c r="CEB4" s="128"/>
      <c r="CEC4" s="128"/>
      <c r="CED4" s="128"/>
      <c r="CEE4" s="128"/>
      <c r="CEF4" s="128"/>
      <c r="CEG4" s="128"/>
      <c r="CEH4" s="128"/>
      <c r="CEI4" s="128"/>
      <c r="CEJ4" s="128"/>
      <c r="CEK4" s="128"/>
      <c r="CEL4" s="128"/>
      <c r="CEM4" s="128"/>
      <c r="CEN4" s="128"/>
      <c r="CEO4" s="128"/>
      <c r="CEP4" s="128"/>
      <c r="CEQ4" s="128"/>
      <c r="CER4" s="128"/>
      <c r="CES4" s="128"/>
      <c r="CET4" s="128"/>
      <c r="CEU4" s="128"/>
      <c r="CEV4" s="128"/>
      <c r="CEW4" s="128"/>
      <c r="CEX4" s="128"/>
      <c r="CEY4" s="128"/>
      <c r="CEZ4" s="128"/>
      <c r="CFA4" s="128"/>
      <c r="CFB4" s="128"/>
      <c r="CFC4" s="128"/>
      <c r="CFD4" s="128"/>
      <c r="CFE4" s="128"/>
      <c r="CFF4" s="128"/>
      <c r="CFG4" s="128"/>
      <c r="CFH4" s="128"/>
      <c r="CFI4" s="128"/>
      <c r="CFJ4" s="128"/>
      <c r="CFK4" s="128"/>
      <c r="CFL4" s="128"/>
      <c r="CFM4" s="128"/>
      <c r="CFN4" s="128"/>
      <c r="CFO4" s="128"/>
      <c r="CFP4" s="128"/>
      <c r="CFQ4" s="128"/>
      <c r="CFR4" s="128"/>
      <c r="CFS4" s="128"/>
      <c r="CFT4" s="128"/>
      <c r="CFU4" s="128"/>
      <c r="CFV4" s="128"/>
      <c r="CFW4" s="128"/>
      <c r="CFX4" s="128"/>
      <c r="CFY4" s="128"/>
      <c r="CFZ4" s="128"/>
      <c r="CGA4" s="128"/>
      <c r="CGB4" s="128"/>
      <c r="CGC4" s="128"/>
      <c r="CGD4" s="128"/>
      <c r="CGE4" s="128"/>
      <c r="CGF4" s="128"/>
      <c r="CGG4" s="128"/>
      <c r="CGH4" s="128"/>
      <c r="CGI4" s="128"/>
      <c r="CGJ4" s="128"/>
      <c r="CGK4" s="128"/>
      <c r="CGL4" s="128"/>
      <c r="CGM4" s="128"/>
      <c r="CGN4" s="128"/>
      <c r="CGO4" s="128"/>
      <c r="CGP4" s="128"/>
      <c r="CGQ4" s="128"/>
      <c r="CGR4" s="128"/>
      <c r="CGS4" s="128"/>
      <c r="CGT4" s="128"/>
      <c r="CGU4" s="128"/>
      <c r="CGV4" s="128"/>
      <c r="CGW4" s="128"/>
      <c r="CGX4" s="128"/>
      <c r="CGY4" s="128"/>
      <c r="CGZ4" s="128"/>
      <c r="CHA4" s="128"/>
      <c r="CHB4" s="128"/>
      <c r="CHC4" s="128"/>
      <c r="CHD4" s="128"/>
      <c r="CHE4" s="128"/>
      <c r="CHF4" s="128"/>
      <c r="CHG4" s="128"/>
      <c r="CHH4" s="128"/>
      <c r="CHI4" s="128"/>
      <c r="CHJ4" s="128"/>
      <c r="CHK4" s="128"/>
      <c r="CHL4" s="128"/>
      <c r="CHM4" s="128"/>
      <c r="CHN4" s="128"/>
      <c r="CHO4" s="128"/>
      <c r="CHP4" s="128"/>
      <c r="CHQ4" s="128"/>
      <c r="CHR4" s="128"/>
      <c r="CHS4" s="128"/>
      <c r="CHT4" s="128"/>
      <c r="CHU4" s="128"/>
      <c r="CHV4" s="128"/>
      <c r="CHW4" s="128"/>
      <c r="CHX4" s="128"/>
      <c r="CHY4" s="128"/>
      <c r="CHZ4" s="128"/>
      <c r="CIA4" s="128"/>
      <c r="CIB4" s="128"/>
      <c r="CIC4" s="128"/>
      <c r="CID4" s="128"/>
      <c r="CIE4" s="128"/>
      <c r="CIF4" s="128"/>
      <c r="CIG4" s="128"/>
      <c r="CIH4" s="128"/>
      <c r="CII4" s="128"/>
      <c r="CIJ4" s="128"/>
      <c r="CIK4" s="128"/>
      <c r="CIL4" s="128"/>
      <c r="CIM4" s="128"/>
      <c r="CIN4" s="128"/>
      <c r="CIO4" s="128"/>
      <c r="CIP4" s="128"/>
      <c r="CIQ4" s="128"/>
      <c r="CIR4" s="128"/>
      <c r="CIS4" s="128"/>
      <c r="CIT4" s="128"/>
      <c r="CIU4" s="128"/>
      <c r="CIV4" s="128"/>
      <c r="CIW4" s="128"/>
      <c r="CIX4" s="128"/>
      <c r="CIY4" s="128"/>
      <c r="CIZ4" s="128"/>
      <c r="CJA4" s="128"/>
      <c r="CJB4" s="128"/>
      <c r="CJC4" s="128"/>
      <c r="CJD4" s="128"/>
      <c r="CJE4" s="128"/>
      <c r="CJF4" s="128"/>
      <c r="CJG4" s="128"/>
      <c r="CJH4" s="128"/>
      <c r="CJI4" s="128"/>
      <c r="CJJ4" s="128"/>
      <c r="CJK4" s="128"/>
      <c r="CJL4" s="128"/>
      <c r="CJM4" s="128"/>
      <c r="CJN4" s="128"/>
      <c r="CJO4" s="128"/>
      <c r="CJP4" s="128"/>
      <c r="CJQ4" s="128"/>
      <c r="CJR4" s="128"/>
      <c r="CJS4" s="128"/>
      <c r="CJT4" s="128"/>
      <c r="CJU4" s="128"/>
      <c r="CJV4" s="128"/>
      <c r="CJW4" s="128"/>
      <c r="CJX4" s="128"/>
      <c r="CJY4" s="128"/>
      <c r="CJZ4" s="128"/>
      <c r="CKA4" s="128"/>
      <c r="CKB4" s="128"/>
      <c r="CKC4" s="128"/>
      <c r="CKD4" s="128"/>
      <c r="CKE4" s="128"/>
      <c r="CKF4" s="128"/>
      <c r="CKG4" s="128"/>
      <c r="CKH4" s="128"/>
      <c r="CKI4" s="128"/>
      <c r="CKJ4" s="128"/>
      <c r="CKK4" s="128"/>
      <c r="CKL4" s="128"/>
      <c r="CKM4" s="128"/>
      <c r="CKN4" s="128"/>
      <c r="CKO4" s="128"/>
      <c r="CKP4" s="128"/>
      <c r="CKQ4" s="128"/>
      <c r="CKR4" s="128"/>
      <c r="CKS4" s="128"/>
      <c r="CKT4" s="128"/>
      <c r="CKU4" s="128"/>
      <c r="CKV4" s="128"/>
      <c r="CKW4" s="128"/>
      <c r="CKX4" s="128"/>
      <c r="CKY4" s="128"/>
      <c r="CKZ4" s="128"/>
      <c r="CLA4" s="128"/>
      <c r="CLB4" s="128"/>
      <c r="CLC4" s="128"/>
      <c r="CLD4" s="128"/>
      <c r="CLE4" s="128"/>
      <c r="CLF4" s="128"/>
      <c r="CLG4" s="128"/>
      <c r="CLH4" s="128"/>
      <c r="CLI4" s="128"/>
      <c r="CLJ4" s="128"/>
      <c r="CLK4" s="128"/>
      <c r="CLL4" s="128"/>
      <c r="CLM4" s="128"/>
      <c r="CLN4" s="128"/>
      <c r="CLO4" s="128"/>
      <c r="CLP4" s="128"/>
      <c r="CLQ4" s="128"/>
      <c r="CLR4" s="128"/>
      <c r="CLS4" s="128"/>
      <c r="CLT4" s="128"/>
      <c r="CLU4" s="128"/>
      <c r="CLV4" s="128"/>
      <c r="CLW4" s="128"/>
      <c r="CLX4" s="128"/>
      <c r="CLY4" s="128"/>
      <c r="CLZ4" s="128"/>
      <c r="CMA4" s="128"/>
      <c r="CMB4" s="128"/>
      <c r="CMC4" s="128"/>
      <c r="CMD4" s="128"/>
      <c r="CME4" s="128"/>
      <c r="CMF4" s="128"/>
      <c r="CMG4" s="128"/>
      <c r="CMH4" s="128"/>
      <c r="CMI4" s="128"/>
      <c r="CMJ4" s="128"/>
      <c r="CMK4" s="128"/>
      <c r="CML4" s="128"/>
      <c r="CMM4" s="128"/>
      <c r="CMN4" s="128"/>
      <c r="CMO4" s="128"/>
      <c r="CMP4" s="128"/>
      <c r="CMQ4" s="128"/>
      <c r="CMR4" s="128"/>
      <c r="CMS4" s="128"/>
      <c r="CMT4" s="128"/>
      <c r="CMU4" s="128"/>
      <c r="CMV4" s="128"/>
      <c r="CMW4" s="128"/>
      <c r="CMX4" s="128"/>
      <c r="CMY4" s="128"/>
      <c r="CMZ4" s="128"/>
      <c r="CNA4" s="128"/>
      <c r="CNB4" s="128"/>
      <c r="CNC4" s="128"/>
      <c r="CND4" s="128"/>
      <c r="CNE4" s="128"/>
      <c r="CNF4" s="128"/>
      <c r="CNG4" s="128"/>
      <c r="CNH4" s="128"/>
      <c r="CNI4" s="128"/>
      <c r="CNJ4" s="128"/>
      <c r="CNK4" s="128"/>
      <c r="CNL4" s="128"/>
      <c r="CNM4" s="128"/>
      <c r="CNN4" s="128"/>
      <c r="CNO4" s="128"/>
      <c r="CNP4" s="128"/>
      <c r="CNQ4" s="128"/>
      <c r="CNR4" s="128"/>
      <c r="CNS4" s="128"/>
      <c r="CNT4" s="128"/>
      <c r="CNU4" s="128"/>
      <c r="CNV4" s="128"/>
      <c r="CNW4" s="128"/>
      <c r="CNX4" s="128"/>
      <c r="CNY4" s="128"/>
      <c r="CNZ4" s="128"/>
      <c r="COA4" s="128"/>
      <c r="COB4" s="128"/>
      <c r="COC4" s="128"/>
      <c r="COD4" s="128"/>
      <c r="COE4" s="128"/>
      <c r="COF4" s="128"/>
      <c r="COG4" s="128"/>
      <c r="COH4" s="128"/>
      <c r="COI4" s="128"/>
      <c r="COJ4" s="128"/>
      <c r="COK4" s="128"/>
      <c r="COL4" s="128"/>
      <c r="COM4" s="128"/>
      <c r="CON4" s="128"/>
      <c r="COO4" s="128"/>
      <c r="COP4" s="128"/>
      <c r="COQ4" s="128"/>
      <c r="COR4" s="128"/>
      <c r="COS4" s="128"/>
      <c r="COT4" s="128"/>
      <c r="COU4" s="128"/>
      <c r="COV4" s="128"/>
      <c r="COW4" s="128"/>
      <c r="COX4" s="128"/>
      <c r="COY4" s="128"/>
      <c r="COZ4" s="128"/>
      <c r="CPA4" s="128"/>
      <c r="CPB4" s="128"/>
      <c r="CPC4" s="128"/>
      <c r="CPD4" s="128"/>
      <c r="CPE4" s="128"/>
      <c r="CPF4" s="128"/>
      <c r="CPG4" s="128"/>
      <c r="CPH4" s="128"/>
      <c r="CPI4" s="128"/>
      <c r="CPJ4" s="128"/>
      <c r="CPK4" s="128"/>
      <c r="CPL4" s="128"/>
      <c r="CPM4" s="128"/>
      <c r="CPN4" s="128"/>
      <c r="CPO4" s="128"/>
      <c r="CPP4" s="128"/>
      <c r="CPQ4" s="128"/>
      <c r="CPR4" s="128"/>
      <c r="CPS4" s="128"/>
      <c r="CPT4" s="128"/>
      <c r="CPU4" s="128"/>
      <c r="CPV4" s="128"/>
      <c r="CPW4" s="128"/>
      <c r="CPX4" s="128"/>
      <c r="CPY4" s="128"/>
      <c r="CPZ4" s="128"/>
      <c r="CQA4" s="128"/>
      <c r="CQB4" s="128"/>
      <c r="CQC4" s="128"/>
      <c r="CQD4" s="128"/>
      <c r="CQE4" s="128"/>
      <c r="CQF4" s="128"/>
      <c r="CQG4" s="128"/>
      <c r="CQH4" s="128"/>
      <c r="CQI4" s="128"/>
      <c r="CQJ4" s="128"/>
      <c r="CQK4" s="128"/>
      <c r="CQL4" s="128"/>
      <c r="CQM4" s="128"/>
      <c r="CQN4" s="128"/>
      <c r="CQO4" s="128"/>
      <c r="CQP4" s="128"/>
      <c r="CQQ4" s="128"/>
      <c r="CQR4" s="128"/>
      <c r="CQS4" s="128"/>
      <c r="CQT4" s="128"/>
      <c r="CQU4" s="128"/>
      <c r="CQV4" s="128"/>
      <c r="CQW4" s="128"/>
      <c r="CQX4" s="128"/>
      <c r="CQY4" s="128"/>
      <c r="CQZ4" s="128"/>
      <c r="CRA4" s="128"/>
      <c r="CRB4" s="128"/>
      <c r="CRC4" s="128"/>
      <c r="CRD4" s="128"/>
      <c r="CRE4" s="128"/>
      <c r="CRF4" s="128"/>
      <c r="CRG4" s="128"/>
      <c r="CRH4" s="128"/>
      <c r="CRI4" s="128"/>
      <c r="CRJ4" s="128"/>
      <c r="CRK4" s="128"/>
      <c r="CRL4" s="128"/>
      <c r="CRM4" s="128"/>
      <c r="CRN4" s="128"/>
      <c r="CRO4" s="128"/>
      <c r="CRP4" s="128"/>
      <c r="CRQ4" s="128"/>
      <c r="CRR4" s="128"/>
      <c r="CRS4" s="128"/>
      <c r="CRT4" s="128"/>
      <c r="CRU4" s="128"/>
      <c r="CRV4" s="128"/>
      <c r="CRW4" s="128"/>
      <c r="CRX4" s="128"/>
      <c r="CRY4" s="128"/>
      <c r="CRZ4" s="128"/>
      <c r="CSA4" s="128"/>
      <c r="CSB4" s="128"/>
      <c r="CSC4" s="128"/>
      <c r="CSD4" s="128"/>
      <c r="CSE4" s="128"/>
      <c r="CSF4" s="128"/>
      <c r="CSG4" s="128"/>
      <c r="CSH4" s="128"/>
      <c r="CSI4" s="128"/>
      <c r="CSJ4" s="128"/>
      <c r="CSK4" s="128"/>
      <c r="CSL4" s="128"/>
      <c r="CSM4" s="128"/>
      <c r="CSN4" s="128"/>
      <c r="CSO4" s="128"/>
      <c r="CSP4" s="128"/>
      <c r="CSQ4" s="128"/>
      <c r="CSR4" s="128"/>
      <c r="CSS4" s="128"/>
      <c r="CST4" s="128"/>
      <c r="CSU4" s="128"/>
      <c r="CSV4" s="128"/>
      <c r="CSW4" s="128"/>
      <c r="CSX4" s="128"/>
      <c r="CSY4" s="128"/>
      <c r="CSZ4" s="128"/>
      <c r="CTA4" s="128"/>
      <c r="CTB4" s="128"/>
      <c r="CTC4" s="128"/>
      <c r="CTD4" s="128"/>
      <c r="CTE4" s="128"/>
      <c r="CTF4" s="128"/>
      <c r="CTG4" s="128"/>
      <c r="CTH4" s="128"/>
      <c r="CTI4" s="128"/>
      <c r="CTJ4" s="128"/>
      <c r="CTK4" s="128"/>
      <c r="CTL4" s="128"/>
      <c r="CTM4" s="128"/>
      <c r="CTN4" s="128"/>
      <c r="CTO4" s="128"/>
      <c r="CTP4" s="128"/>
      <c r="CTQ4" s="128"/>
      <c r="CTR4" s="128"/>
      <c r="CTS4" s="128"/>
      <c r="CTT4" s="128"/>
      <c r="CTU4" s="128"/>
      <c r="CTV4" s="128"/>
      <c r="CTW4" s="128"/>
      <c r="CTX4" s="128"/>
      <c r="CTY4" s="128"/>
      <c r="CTZ4" s="128"/>
      <c r="CUA4" s="128"/>
      <c r="CUB4" s="128"/>
      <c r="CUC4" s="128"/>
      <c r="CUD4" s="128"/>
      <c r="CUE4" s="128"/>
      <c r="CUF4" s="128"/>
      <c r="CUG4" s="128"/>
      <c r="CUH4" s="128"/>
      <c r="CUI4" s="128"/>
      <c r="CUJ4" s="128"/>
      <c r="CUK4" s="128"/>
      <c r="CUL4" s="128"/>
      <c r="CUM4" s="128"/>
      <c r="CUN4" s="128"/>
      <c r="CUO4" s="128"/>
      <c r="CUP4" s="128"/>
      <c r="CUQ4" s="128"/>
      <c r="CUR4" s="128"/>
      <c r="CUS4" s="128"/>
      <c r="CUT4" s="128"/>
      <c r="CUU4" s="128"/>
      <c r="CUV4" s="128"/>
      <c r="CUW4" s="128"/>
      <c r="CUX4" s="128"/>
      <c r="CUY4" s="128"/>
      <c r="CUZ4" s="128"/>
      <c r="CVA4" s="128"/>
      <c r="CVB4" s="128"/>
      <c r="CVC4" s="128"/>
      <c r="CVD4" s="128"/>
      <c r="CVE4" s="128"/>
      <c r="CVF4" s="128"/>
      <c r="CVG4" s="128"/>
      <c r="CVH4" s="128"/>
      <c r="CVI4" s="128"/>
      <c r="CVJ4" s="128"/>
      <c r="CVK4" s="128"/>
      <c r="CVL4" s="128"/>
      <c r="CVM4" s="128"/>
      <c r="CVN4" s="128"/>
      <c r="CVO4" s="128"/>
      <c r="CVP4" s="128"/>
      <c r="CVQ4" s="128"/>
      <c r="CVR4" s="128"/>
      <c r="CVS4" s="128"/>
      <c r="CVT4" s="128"/>
      <c r="CVU4" s="128"/>
      <c r="CVV4" s="128"/>
      <c r="CVW4" s="128"/>
      <c r="CVX4" s="128"/>
      <c r="CVY4" s="128"/>
      <c r="CVZ4" s="128"/>
      <c r="CWA4" s="128"/>
      <c r="CWB4" s="128"/>
      <c r="CWC4" s="128"/>
      <c r="CWD4" s="128"/>
      <c r="CWE4" s="128"/>
      <c r="CWF4" s="128"/>
      <c r="CWG4" s="128"/>
      <c r="CWH4" s="128"/>
      <c r="CWI4" s="128"/>
      <c r="CWJ4" s="128"/>
      <c r="CWK4" s="128"/>
      <c r="CWL4" s="128"/>
      <c r="CWM4" s="128"/>
      <c r="CWN4" s="128"/>
      <c r="CWO4" s="128"/>
      <c r="CWP4" s="128"/>
      <c r="CWQ4" s="128"/>
      <c r="CWR4" s="128"/>
      <c r="CWS4" s="128"/>
      <c r="CWT4" s="128"/>
      <c r="CWU4" s="128"/>
      <c r="CWV4" s="128"/>
      <c r="CWW4" s="128"/>
      <c r="CWX4" s="128"/>
      <c r="CWY4" s="128"/>
      <c r="CWZ4" s="128"/>
      <c r="CXA4" s="128"/>
      <c r="CXB4" s="128"/>
      <c r="CXC4" s="128"/>
      <c r="CXD4" s="128"/>
      <c r="CXE4" s="128"/>
      <c r="CXF4" s="128"/>
      <c r="CXG4" s="128"/>
      <c r="CXH4" s="128"/>
      <c r="CXI4" s="128"/>
      <c r="CXJ4" s="128"/>
      <c r="CXK4" s="128"/>
      <c r="CXL4" s="128"/>
      <c r="CXM4" s="128"/>
      <c r="CXN4" s="128"/>
      <c r="CXO4" s="128"/>
      <c r="CXP4" s="128"/>
      <c r="CXQ4" s="128"/>
      <c r="CXR4" s="128"/>
      <c r="CXS4" s="128"/>
      <c r="CXT4" s="128"/>
      <c r="CXU4" s="128"/>
      <c r="CXV4" s="128"/>
      <c r="CXW4" s="128"/>
      <c r="CXX4" s="128"/>
      <c r="CXY4" s="128"/>
      <c r="CXZ4" s="128"/>
      <c r="CYA4" s="128"/>
      <c r="CYB4" s="128"/>
      <c r="CYC4" s="128"/>
      <c r="CYD4" s="128"/>
      <c r="CYE4" s="128"/>
      <c r="CYF4" s="128"/>
      <c r="CYG4" s="128"/>
      <c r="CYH4" s="128"/>
      <c r="CYI4" s="128"/>
      <c r="CYJ4" s="128"/>
      <c r="CYK4" s="128"/>
      <c r="CYL4" s="128"/>
      <c r="CYM4" s="128"/>
      <c r="CYN4" s="128"/>
      <c r="CYO4" s="128"/>
      <c r="CYP4" s="128"/>
      <c r="CYQ4" s="128"/>
      <c r="CYR4" s="128"/>
      <c r="CYS4" s="128"/>
      <c r="CYT4" s="128"/>
      <c r="CYU4" s="128"/>
      <c r="CYV4" s="128"/>
      <c r="CYW4" s="128"/>
      <c r="CYX4" s="128"/>
      <c r="CYY4" s="128"/>
      <c r="CYZ4" s="128"/>
      <c r="CZA4" s="128"/>
      <c r="CZB4" s="128"/>
      <c r="CZC4" s="128"/>
      <c r="CZD4" s="128"/>
      <c r="CZE4" s="128"/>
      <c r="CZF4" s="128"/>
      <c r="CZG4" s="128"/>
      <c r="CZH4" s="128"/>
      <c r="CZI4" s="128"/>
      <c r="CZJ4" s="128"/>
      <c r="CZK4" s="128"/>
      <c r="CZL4" s="128"/>
      <c r="CZM4" s="128"/>
      <c r="CZN4" s="128"/>
      <c r="CZO4" s="128"/>
      <c r="CZP4" s="128"/>
      <c r="CZQ4" s="128"/>
      <c r="CZR4" s="128"/>
      <c r="CZS4" s="128"/>
      <c r="CZT4" s="128"/>
      <c r="CZU4" s="128"/>
      <c r="CZV4" s="128"/>
      <c r="CZW4" s="128"/>
      <c r="CZX4" s="128"/>
      <c r="CZY4" s="128"/>
      <c r="CZZ4" s="128"/>
      <c r="DAA4" s="128"/>
      <c r="DAB4" s="128"/>
      <c r="DAC4" s="128"/>
      <c r="DAD4" s="128"/>
      <c r="DAE4" s="128"/>
      <c r="DAF4" s="128"/>
      <c r="DAG4" s="128"/>
      <c r="DAH4" s="128"/>
      <c r="DAI4" s="128"/>
      <c r="DAJ4" s="128"/>
      <c r="DAK4" s="128"/>
      <c r="DAL4" s="128"/>
      <c r="DAM4" s="128"/>
      <c r="DAN4" s="128"/>
      <c r="DAO4" s="128"/>
      <c r="DAP4" s="128"/>
      <c r="DAQ4" s="128"/>
      <c r="DAR4" s="128"/>
      <c r="DAS4" s="128"/>
      <c r="DAT4" s="128"/>
      <c r="DAU4" s="128"/>
      <c r="DAV4" s="128"/>
      <c r="DAW4" s="128"/>
      <c r="DAX4" s="128"/>
      <c r="DAY4" s="128"/>
      <c r="DAZ4" s="128"/>
      <c r="DBA4" s="128"/>
      <c r="DBB4" s="128"/>
      <c r="DBC4" s="128"/>
      <c r="DBD4" s="128"/>
      <c r="DBE4" s="128"/>
      <c r="DBF4" s="128"/>
      <c r="DBG4" s="128"/>
      <c r="DBH4" s="128"/>
      <c r="DBI4" s="128"/>
      <c r="DBJ4" s="128"/>
      <c r="DBK4" s="128"/>
      <c r="DBL4" s="128"/>
      <c r="DBM4" s="128"/>
      <c r="DBN4" s="128"/>
      <c r="DBO4" s="128"/>
      <c r="DBP4" s="128"/>
      <c r="DBQ4" s="128"/>
      <c r="DBR4" s="128"/>
      <c r="DBS4" s="128"/>
      <c r="DBT4" s="128"/>
      <c r="DBU4" s="128"/>
      <c r="DBV4" s="128"/>
      <c r="DBW4" s="128"/>
      <c r="DBX4" s="128"/>
      <c r="DBY4" s="128"/>
      <c r="DBZ4" s="128"/>
      <c r="DCA4" s="128"/>
      <c r="DCB4" s="128"/>
      <c r="DCC4" s="128"/>
      <c r="DCD4" s="128"/>
      <c r="DCE4" s="128"/>
      <c r="DCF4" s="128"/>
      <c r="DCG4" s="128"/>
      <c r="DCH4" s="128"/>
      <c r="DCI4" s="128"/>
      <c r="DCJ4" s="128"/>
      <c r="DCK4" s="128"/>
      <c r="DCL4" s="128"/>
      <c r="DCM4" s="128"/>
      <c r="DCN4" s="128"/>
      <c r="DCO4" s="128"/>
      <c r="DCP4" s="128"/>
      <c r="DCQ4" s="128"/>
      <c r="DCR4" s="128"/>
      <c r="DCS4" s="128"/>
      <c r="DCT4" s="128"/>
      <c r="DCU4" s="128"/>
      <c r="DCV4" s="128"/>
      <c r="DCW4" s="128"/>
      <c r="DCX4" s="128"/>
      <c r="DCY4" s="128"/>
      <c r="DCZ4" s="128"/>
      <c r="DDA4" s="128"/>
      <c r="DDB4" s="128"/>
      <c r="DDC4" s="128"/>
      <c r="DDD4" s="128"/>
      <c r="DDE4" s="128"/>
      <c r="DDF4" s="128"/>
      <c r="DDG4" s="128"/>
      <c r="DDH4" s="128"/>
      <c r="DDI4" s="128"/>
      <c r="DDJ4" s="128"/>
      <c r="DDK4" s="128"/>
      <c r="DDL4" s="128"/>
      <c r="DDM4" s="128"/>
      <c r="DDN4" s="128"/>
      <c r="DDO4" s="128"/>
      <c r="DDP4" s="128"/>
      <c r="DDQ4" s="128"/>
      <c r="DDR4" s="128"/>
      <c r="DDS4" s="128"/>
      <c r="DDT4" s="128"/>
      <c r="DDU4" s="128"/>
      <c r="DDV4" s="128"/>
      <c r="DDW4" s="128"/>
      <c r="DDX4" s="128"/>
      <c r="DDY4" s="128"/>
      <c r="DDZ4" s="128"/>
      <c r="DEA4" s="128"/>
      <c r="DEB4" s="128"/>
      <c r="DEC4" s="128"/>
      <c r="DED4" s="128"/>
      <c r="DEE4" s="128"/>
      <c r="DEF4" s="128"/>
      <c r="DEG4" s="128"/>
      <c r="DEH4" s="128"/>
      <c r="DEI4" s="128"/>
      <c r="DEJ4" s="128"/>
      <c r="DEK4" s="128"/>
      <c r="DEL4" s="128"/>
      <c r="DEM4" s="128"/>
      <c r="DEN4" s="128"/>
      <c r="DEO4" s="128"/>
      <c r="DEP4" s="128"/>
      <c r="DEQ4" s="128"/>
      <c r="DER4" s="128"/>
      <c r="DES4" s="128"/>
      <c r="DET4" s="128"/>
      <c r="DEU4" s="128"/>
      <c r="DEV4" s="128"/>
      <c r="DEW4" s="128"/>
      <c r="DEX4" s="128"/>
      <c r="DEY4" s="128"/>
      <c r="DEZ4" s="128"/>
      <c r="DFA4" s="128"/>
      <c r="DFB4" s="128"/>
      <c r="DFC4" s="128"/>
      <c r="DFD4" s="128"/>
      <c r="DFE4" s="128"/>
      <c r="DFF4" s="128"/>
      <c r="DFG4" s="128"/>
      <c r="DFH4" s="128"/>
      <c r="DFI4" s="128"/>
      <c r="DFJ4" s="128"/>
      <c r="DFK4" s="128"/>
      <c r="DFL4" s="128"/>
      <c r="DFM4" s="128"/>
      <c r="DFN4" s="128"/>
      <c r="DFO4" s="128"/>
      <c r="DFP4" s="128"/>
      <c r="DFQ4" s="128"/>
      <c r="DFR4" s="128"/>
      <c r="DFS4" s="128"/>
      <c r="DFT4" s="128"/>
      <c r="DFU4" s="128"/>
      <c r="DFV4" s="128"/>
      <c r="DFW4" s="128"/>
      <c r="DFX4" s="128"/>
      <c r="DFY4" s="128"/>
      <c r="DFZ4" s="128"/>
      <c r="DGA4" s="128"/>
      <c r="DGB4" s="128"/>
      <c r="DGC4" s="128"/>
      <c r="DGD4" s="128"/>
      <c r="DGE4" s="128"/>
      <c r="DGF4" s="128"/>
      <c r="DGG4" s="128"/>
      <c r="DGH4" s="128"/>
      <c r="DGI4" s="128"/>
      <c r="DGJ4" s="128"/>
      <c r="DGK4" s="128"/>
      <c r="DGL4" s="128"/>
      <c r="DGM4" s="128"/>
      <c r="DGN4" s="128"/>
      <c r="DGO4" s="128"/>
      <c r="DGP4" s="128"/>
      <c r="DGQ4" s="128"/>
      <c r="DGR4" s="128"/>
      <c r="DGS4" s="128"/>
      <c r="DGT4" s="128"/>
      <c r="DGU4" s="128"/>
      <c r="DGV4" s="128"/>
      <c r="DGW4" s="128"/>
      <c r="DGX4" s="128"/>
      <c r="DGY4" s="128"/>
      <c r="DGZ4" s="128"/>
      <c r="DHA4" s="128"/>
      <c r="DHB4" s="128"/>
      <c r="DHC4" s="128"/>
      <c r="DHD4" s="128"/>
      <c r="DHE4" s="128"/>
      <c r="DHF4" s="128"/>
      <c r="DHG4" s="128"/>
      <c r="DHH4" s="128"/>
      <c r="DHI4" s="128"/>
      <c r="DHJ4" s="128"/>
      <c r="DHK4" s="128"/>
      <c r="DHL4" s="128"/>
      <c r="DHM4" s="128"/>
      <c r="DHN4" s="128"/>
      <c r="DHO4" s="128"/>
      <c r="DHP4" s="128"/>
      <c r="DHQ4" s="128"/>
      <c r="DHR4" s="128"/>
      <c r="DHS4" s="128"/>
      <c r="DHT4" s="128"/>
      <c r="DHU4" s="128"/>
      <c r="DHV4" s="128"/>
      <c r="DHW4" s="128"/>
      <c r="DHX4" s="128"/>
      <c r="DHY4" s="128"/>
      <c r="DHZ4" s="128"/>
      <c r="DIA4" s="128"/>
      <c r="DIB4" s="128"/>
      <c r="DIC4" s="128"/>
      <c r="DID4" s="128"/>
      <c r="DIE4" s="128"/>
      <c r="DIF4" s="128"/>
      <c r="DIG4" s="128"/>
      <c r="DIH4" s="128"/>
      <c r="DII4" s="128"/>
      <c r="DIJ4" s="128"/>
      <c r="DIK4" s="128"/>
      <c r="DIL4" s="128"/>
      <c r="DIM4" s="128"/>
      <c r="DIN4" s="128"/>
      <c r="DIO4" s="128"/>
      <c r="DIP4" s="128"/>
      <c r="DIQ4" s="128"/>
      <c r="DIR4" s="128"/>
      <c r="DIS4" s="128"/>
      <c r="DIT4" s="128"/>
      <c r="DIU4" s="128"/>
      <c r="DIV4" s="128"/>
      <c r="DIW4" s="128"/>
      <c r="DIX4" s="128"/>
      <c r="DIY4" s="128"/>
      <c r="DIZ4" s="128"/>
      <c r="DJA4" s="128"/>
      <c r="DJB4" s="128"/>
      <c r="DJC4" s="128"/>
      <c r="DJD4" s="128"/>
      <c r="DJE4" s="128"/>
      <c r="DJF4" s="128"/>
      <c r="DJG4" s="128"/>
      <c r="DJH4" s="128"/>
      <c r="DJI4" s="128"/>
      <c r="DJJ4" s="128"/>
      <c r="DJK4" s="128"/>
      <c r="DJL4" s="128"/>
      <c r="DJM4" s="128"/>
      <c r="DJN4" s="128"/>
      <c r="DJO4" s="128"/>
      <c r="DJP4" s="128"/>
      <c r="DJQ4" s="128"/>
      <c r="DJR4" s="128"/>
      <c r="DJS4" s="128"/>
      <c r="DJT4" s="128"/>
      <c r="DJU4" s="128"/>
      <c r="DJV4" s="128"/>
      <c r="DJW4" s="128"/>
      <c r="DJX4" s="128"/>
      <c r="DJY4" s="128"/>
      <c r="DJZ4" s="128"/>
      <c r="DKA4" s="128"/>
      <c r="DKB4" s="128"/>
      <c r="DKC4" s="128"/>
      <c r="DKD4" s="128"/>
      <c r="DKE4" s="128"/>
      <c r="DKF4" s="128"/>
      <c r="DKG4" s="128"/>
      <c r="DKH4" s="128"/>
      <c r="DKI4" s="128"/>
      <c r="DKJ4" s="128"/>
      <c r="DKK4" s="128"/>
      <c r="DKL4" s="128"/>
      <c r="DKM4" s="128"/>
      <c r="DKN4" s="128"/>
      <c r="DKO4" s="128"/>
      <c r="DKP4" s="128"/>
      <c r="DKQ4" s="128"/>
      <c r="DKR4" s="128"/>
      <c r="DKS4" s="128"/>
      <c r="DKT4" s="128"/>
      <c r="DKU4" s="128"/>
      <c r="DKV4" s="128"/>
      <c r="DKW4" s="128"/>
      <c r="DKX4" s="128"/>
      <c r="DKY4" s="128"/>
      <c r="DKZ4" s="128"/>
      <c r="DLA4" s="128"/>
      <c r="DLB4" s="128"/>
      <c r="DLC4" s="128"/>
      <c r="DLD4" s="128"/>
      <c r="DLE4" s="128"/>
      <c r="DLF4" s="128"/>
      <c r="DLG4" s="128"/>
      <c r="DLH4" s="128"/>
      <c r="DLI4" s="128"/>
      <c r="DLJ4" s="128"/>
      <c r="DLK4" s="128"/>
      <c r="DLL4" s="128"/>
      <c r="DLM4" s="128"/>
      <c r="DLN4" s="128"/>
      <c r="DLO4" s="128"/>
      <c r="DLP4" s="128"/>
      <c r="DLQ4" s="128"/>
      <c r="DLR4" s="128"/>
      <c r="DLS4" s="128"/>
      <c r="DLT4" s="128"/>
      <c r="DLU4" s="128"/>
      <c r="DLV4" s="128"/>
      <c r="DLW4" s="128"/>
      <c r="DLX4" s="128"/>
      <c r="DLY4" s="128"/>
      <c r="DLZ4" s="128"/>
      <c r="DMA4" s="128"/>
      <c r="DMB4" s="128"/>
      <c r="DMC4" s="128"/>
      <c r="DMD4" s="128"/>
      <c r="DME4" s="128"/>
      <c r="DMF4" s="128"/>
      <c r="DMG4" s="128"/>
      <c r="DMH4" s="128"/>
      <c r="DMI4" s="128"/>
      <c r="DMJ4" s="128"/>
      <c r="DMK4" s="128"/>
      <c r="DML4" s="128"/>
      <c r="DMM4" s="128"/>
      <c r="DMN4" s="128"/>
      <c r="DMO4" s="128"/>
      <c r="DMP4" s="128"/>
      <c r="DMQ4" s="128"/>
      <c r="DMR4" s="128"/>
      <c r="DMS4" s="128"/>
      <c r="DMT4" s="128"/>
      <c r="DMU4" s="128"/>
      <c r="DMV4" s="128"/>
      <c r="DMW4" s="128"/>
      <c r="DMX4" s="128"/>
      <c r="DMY4" s="128"/>
      <c r="DMZ4" s="128"/>
      <c r="DNA4" s="128"/>
      <c r="DNB4" s="128"/>
      <c r="DNC4" s="128"/>
      <c r="DND4" s="128"/>
      <c r="DNE4" s="128"/>
      <c r="DNF4" s="128"/>
      <c r="DNG4" s="128"/>
      <c r="DNH4" s="128"/>
      <c r="DNI4" s="128"/>
      <c r="DNJ4" s="128"/>
      <c r="DNK4" s="128"/>
      <c r="DNL4" s="128"/>
      <c r="DNM4" s="128"/>
      <c r="DNN4" s="128"/>
      <c r="DNO4" s="128"/>
      <c r="DNP4" s="128"/>
      <c r="DNQ4" s="128"/>
      <c r="DNR4" s="128"/>
      <c r="DNS4" s="128"/>
      <c r="DNT4" s="128"/>
      <c r="DNU4" s="128"/>
      <c r="DNV4" s="128"/>
      <c r="DNW4" s="128"/>
      <c r="DNX4" s="128"/>
      <c r="DNY4" s="128"/>
      <c r="DNZ4" s="128"/>
      <c r="DOA4" s="128"/>
      <c r="DOB4" s="128"/>
      <c r="DOC4" s="128"/>
      <c r="DOD4" s="128"/>
      <c r="DOE4" s="128"/>
      <c r="DOF4" s="128"/>
      <c r="DOG4" s="128"/>
      <c r="DOH4" s="128"/>
      <c r="DOI4" s="128"/>
      <c r="DOJ4" s="128"/>
      <c r="DOK4" s="128"/>
      <c r="DOL4" s="128"/>
      <c r="DOM4" s="128"/>
      <c r="DON4" s="128"/>
      <c r="DOO4" s="128"/>
      <c r="DOP4" s="128"/>
      <c r="DOQ4" s="128"/>
      <c r="DOR4" s="128"/>
      <c r="DOS4" s="128"/>
      <c r="DOT4" s="128"/>
      <c r="DOU4" s="128"/>
      <c r="DOV4" s="128"/>
      <c r="DOW4" s="128"/>
      <c r="DOX4" s="128"/>
      <c r="DOY4" s="128"/>
      <c r="DOZ4" s="128"/>
      <c r="DPA4" s="128"/>
      <c r="DPB4" s="128"/>
      <c r="DPC4" s="128"/>
      <c r="DPD4" s="128"/>
      <c r="DPE4" s="128"/>
      <c r="DPF4" s="128"/>
      <c r="DPG4" s="128"/>
      <c r="DPH4" s="128"/>
      <c r="DPI4" s="128"/>
      <c r="DPJ4" s="128"/>
      <c r="DPK4" s="128"/>
      <c r="DPL4" s="128"/>
      <c r="DPM4" s="128"/>
      <c r="DPN4" s="128"/>
      <c r="DPO4" s="128"/>
      <c r="DPP4" s="128"/>
      <c r="DPQ4" s="128"/>
      <c r="DPR4" s="128"/>
      <c r="DPS4" s="128"/>
      <c r="DPT4" s="128"/>
      <c r="DPU4" s="128"/>
      <c r="DPV4" s="128"/>
      <c r="DPW4" s="128"/>
      <c r="DPX4" s="128"/>
      <c r="DPY4" s="128"/>
      <c r="DPZ4" s="128"/>
      <c r="DQA4" s="128"/>
      <c r="DQB4" s="128"/>
      <c r="DQC4" s="128"/>
      <c r="DQD4" s="128"/>
      <c r="DQE4" s="128"/>
      <c r="DQF4" s="128"/>
      <c r="DQG4" s="128"/>
      <c r="DQH4" s="128"/>
      <c r="DQI4" s="128"/>
      <c r="DQJ4" s="128"/>
      <c r="DQK4" s="128"/>
      <c r="DQL4" s="128"/>
      <c r="DQM4" s="128"/>
      <c r="DQN4" s="128"/>
      <c r="DQO4" s="128"/>
      <c r="DQP4" s="128"/>
      <c r="DQQ4" s="128"/>
      <c r="DQR4" s="128"/>
      <c r="DQS4" s="128"/>
      <c r="DQT4" s="128"/>
      <c r="DQU4" s="128"/>
      <c r="DQV4" s="128"/>
      <c r="DQW4" s="128"/>
      <c r="DQX4" s="128"/>
      <c r="DQY4" s="128"/>
      <c r="DQZ4" s="128"/>
      <c r="DRA4" s="128"/>
      <c r="DRB4" s="128"/>
      <c r="DRC4" s="128"/>
      <c r="DRD4" s="128"/>
      <c r="DRE4" s="128"/>
      <c r="DRF4" s="128"/>
      <c r="DRG4" s="128"/>
      <c r="DRH4" s="128"/>
      <c r="DRI4" s="128"/>
      <c r="DRJ4" s="128"/>
      <c r="DRK4" s="128"/>
      <c r="DRL4" s="128"/>
      <c r="DRM4" s="128"/>
      <c r="DRN4" s="128"/>
      <c r="DRO4" s="128"/>
      <c r="DRP4" s="128"/>
      <c r="DRQ4" s="128"/>
      <c r="DRR4" s="128"/>
      <c r="DRS4" s="128"/>
      <c r="DRT4" s="128"/>
      <c r="DRU4" s="128"/>
      <c r="DRV4" s="128"/>
      <c r="DRW4" s="128"/>
      <c r="DRX4" s="128"/>
      <c r="DRY4" s="128"/>
      <c r="DRZ4" s="128"/>
      <c r="DSA4" s="128"/>
      <c r="DSB4" s="128"/>
      <c r="DSC4" s="128"/>
      <c r="DSD4" s="128"/>
      <c r="DSE4" s="128"/>
      <c r="DSF4" s="128"/>
      <c r="DSG4" s="128"/>
      <c r="DSH4" s="128"/>
      <c r="DSI4" s="128"/>
      <c r="DSJ4" s="128"/>
      <c r="DSK4" s="128"/>
      <c r="DSL4" s="128"/>
      <c r="DSM4" s="128"/>
      <c r="DSN4" s="128"/>
      <c r="DSO4" s="128"/>
      <c r="DSP4" s="128"/>
      <c r="DSQ4" s="128"/>
      <c r="DSR4" s="128"/>
      <c r="DSS4" s="128"/>
      <c r="DST4" s="128"/>
      <c r="DSU4" s="128"/>
      <c r="DSV4" s="128"/>
      <c r="DSW4" s="128"/>
      <c r="DSX4" s="128"/>
      <c r="DSY4" s="128"/>
      <c r="DSZ4" s="128"/>
      <c r="DTA4" s="128"/>
      <c r="DTB4" s="128"/>
      <c r="DTC4" s="128"/>
      <c r="DTD4" s="128"/>
      <c r="DTE4" s="128"/>
      <c r="DTF4" s="128"/>
      <c r="DTG4" s="128"/>
      <c r="DTH4" s="128"/>
      <c r="DTI4" s="128"/>
      <c r="DTJ4" s="128"/>
      <c r="DTK4" s="128"/>
      <c r="DTL4" s="128"/>
      <c r="DTM4" s="128"/>
      <c r="DTN4" s="128"/>
      <c r="DTO4" s="128"/>
      <c r="DTP4" s="128"/>
      <c r="DTQ4" s="128"/>
      <c r="DTR4" s="128"/>
      <c r="DTS4" s="128"/>
      <c r="DTT4" s="128"/>
      <c r="DTU4" s="128"/>
      <c r="DTV4" s="128"/>
      <c r="DTW4" s="128"/>
      <c r="DTX4" s="128"/>
      <c r="DTY4" s="128"/>
      <c r="DTZ4" s="128"/>
      <c r="DUA4" s="128"/>
      <c r="DUB4" s="128"/>
      <c r="DUC4" s="128"/>
      <c r="DUD4" s="128"/>
      <c r="DUE4" s="128"/>
      <c r="DUF4" s="128"/>
      <c r="DUG4" s="128"/>
      <c r="DUH4" s="128"/>
      <c r="DUI4" s="128"/>
      <c r="DUJ4" s="128"/>
      <c r="DUK4" s="128"/>
      <c r="DUL4" s="128"/>
      <c r="DUM4" s="128"/>
      <c r="DUN4" s="128"/>
      <c r="DUO4" s="128"/>
      <c r="DUP4" s="128"/>
      <c r="DUQ4" s="128"/>
      <c r="DUR4" s="128"/>
      <c r="DUS4" s="128"/>
      <c r="DUT4" s="128"/>
      <c r="DUU4" s="128"/>
      <c r="DUV4" s="128"/>
      <c r="DUW4" s="128"/>
      <c r="DUX4" s="128"/>
      <c r="DUY4" s="128"/>
      <c r="DUZ4" s="128"/>
      <c r="DVA4" s="128"/>
      <c r="DVB4" s="128"/>
      <c r="DVC4" s="128"/>
      <c r="DVD4" s="128"/>
      <c r="DVE4" s="128"/>
      <c r="DVF4" s="128"/>
      <c r="DVG4" s="128"/>
      <c r="DVH4" s="128"/>
      <c r="DVI4" s="128"/>
      <c r="DVJ4" s="128"/>
      <c r="DVK4" s="128"/>
      <c r="DVL4" s="128"/>
      <c r="DVM4" s="128"/>
      <c r="DVN4" s="128"/>
      <c r="DVO4" s="128"/>
      <c r="DVP4" s="128"/>
      <c r="DVQ4" s="128"/>
      <c r="DVR4" s="128"/>
      <c r="DVS4" s="128"/>
      <c r="DVT4" s="128"/>
      <c r="DVU4" s="128"/>
      <c r="DVV4" s="128"/>
      <c r="DVW4" s="128"/>
      <c r="DVX4" s="128"/>
      <c r="DVY4" s="128"/>
      <c r="DVZ4" s="128"/>
      <c r="DWA4" s="128"/>
      <c r="DWB4" s="128"/>
      <c r="DWC4" s="128"/>
      <c r="DWD4" s="128"/>
      <c r="DWE4" s="128"/>
      <c r="DWF4" s="128"/>
      <c r="DWG4" s="128"/>
      <c r="DWH4" s="128"/>
      <c r="DWI4" s="128"/>
      <c r="DWJ4" s="128"/>
      <c r="DWK4" s="128"/>
      <c r="DWL4" s="128"/>
      <c r="DWM4" s="128"/>
      <c r="DWN4" s="128"/>
      <c r="DWO4" s="128"/>
      <c r="DWP4" s="128"/>
      <c r="DWQ4" s="128"/>
      <c r="DWR4" s="128"/>
      <c r="DWS4" s="128"/>
      <c r="DWT4" s="128"/>
      <c r="DWU4" s="128"/>
      <c r="DWV4" s="128"/>
      <c r="DWW4" s="128"/>
      <c r="DWX4" s="128"/>
      <c r="DWY4" s="128"/>
      <c r="DWZ4" s="128"/>
      <c r="DXA4" s="128"/>
      <c r="DXB4" s="128"/>
      <c r="DXC4" s="128"/>
      <c r="DXD4" s="128"/>
      <c r="DXE4" s="128"/>
      <c r="DXF4" s="128"/>
      <c r="DXG4" s="128"/>
      <c r="DXH4" s="128"/>
      <c r="DXI4" s="128"/>
      <c r="DXJ4" s="128"/>
      <c r="DXK4" s="128"/>
      <c r="DXL4" s="128"/>
      <c r="DXM4" s="128"/>
      <c r="DXN4" s="128"/>
      <c r="DXO4" s="128"/>
      <c r="DXP4" s="128"/>
      <c r="DXQ4" s="128"/>
      <c r="DXR4" s="128"/>
      <c r="DXS4" s="128"/>
      <c r="DXT4" s="128"/>
      <c r="DXU4" s="128"/>
      <c r="DXV4" s="128"/>
      <c r="DXW4" s="128"/>
      <c r="DXX4" s="128"/>
      <c r="DXY4" s="128"/>
      <c r="DXZ4" s="128"/>
      <c r="DYA4" s="128"/>
      <c r="DYB4" s="128"/>
      <c r="DYC4" s="128"/>
      <c r="DYD4" s="128"/>
      <c r="DYE4" s="128"/>
      <c r="DYF4" s="128"/>
      <c r="DYG4" s="128"/>
      <c r="DYH4" s="128"/>
      <c r="DYI4" s="128"/>
      <c r="DYJ4" s="128"/>
      <c r="DYK4" s="128"/>
      <c r="DYL4" s="128"/>
      <c r="DYM4" s="128"/>
      <c r="DYN4" s="128"/>
      <c r="DYO4" s="128"/>
      <c r="DYP4" s="128"/>
      <c r="DYQ4" s="128"/>
      <c r="DYR4" s="128"/>
      <c r="DYS4" s="128"/>
      <c r="DYT4" s="128"/>
      <c r="DYU4" s="128"/>
      <c r="DYV4" s="128"/>
      <c r="DYW4" s="128"/>
      <c r="DYX4" s="128"/>
      <c r="DYY4" s="128"/>
      <c r="DYZ4" s="128"/>
      <c r="DZA4" s="128"/>
      <c r="DZB4" s="128"/>
      <c r="DZC4" s="128"/>
      <c r="DZD4" s="128"/>
      <c r="DZE4" s="128"/>
      <c r="DZF4" s="128"/>
      <c r="DZG4" s="128"/>
      <c r="DZH4" s="128"/>
      <c r="DZI4" s="128"/>
      <c r="DZJ4" s="128"/>
      <c r="DZK4" s="128"/>
      <c r="DZL4" s="128"/>
      <c r="DZM4" s="128"/>
      <c r="DZN4" s="128"/>
      <c r="DZO4" s="128"/>
      <c r="DZP4" s="128"/>
      <c r="DZQ4" s="128"/>
      <c r="DZR4" s="128"/>
      <c r="DZS4" s="128"/>
      <c r="DZT4" s="128"/>
      <c r="DZU4" s="128"/>
      <c r="DZV4" s="128"/>
      <c r="DZW4" s="128"/>
      <c r="DZX4" s="128"/>
      <c r="DZY4" s="128"/>
      <c r="DZZ4" s="128"/>
      <c r="EAA4" s="128"/>
      <c r="EAB4" s="128"/>
      <c r="EAC4" s="128"/>
      <c r="EAD4" s="128"/>
      <c r="EAE4" s="128"/>
      <c r="EAF4" s="128"/>
      <c r="EAG4" s="128"/>
      <c r="EAH4" s="128"/>
      <c r="EAI4" s="128"/>
      <c r="EAJ4" s="128"/>
      <c r="EAK4" s="128"/>
      <c r="EAL4" s="128"/>
      <c r="EAM4" s="128"/>
      <c r="EAN4" s="128"/>
      <c r="EAO4" s="128"/>
      <c r="EAP4" s="128"/>
      <c r="EAQ4" s="128"/>
      <c r="EAR4" s="128"/>
      <c r="EAS4" s="128"/>
      <c r="EAT4" s="128"/>
      <c r="EAU4" s="128"/>
      <c r="EAV4" s="128"/>
      <c r="EAW4" s="128"/>
      <c r="EAX4" s="128"/>
      <c r="EAY4" s="128"/>
      <c r="EAZ4" s="128"/>
      <c r="EBA4" s="128"/>
      <c r="EBB4" s="128"/>
      <c r="EBC4" s="128"/>
      <c r="EBD4" s="128"/>
      <c r="EBE4" s="128"/>
      <c r="EBF4" s="128"/>
      <c r="EBG4" s="128"/>
      <c r="EBH4" s="128"/>
      <c r="EBI4" s="128"/>
      <c r="EBJ4" s="128"/>
      <c r="EBK4" s="128"/>
      <c r="EBL4" s="128"/>
      <c r="EBM4" s="128"/>
      <c r="EBN4" s="128"/>
      <c r="EBO4" s="128"/>
      <c r="EBP4" s="128"/>
      <c r="EBQ4" s="128"/>
      <c r="EBR4" s="128"/>
      <c r="EBS4" s="128"/>
      <c r="EBT4" s="128"/>
      <c r="EBU4" s="128"/>
      <c r="EBV4" s="128"/>
      <c r="EBW4" s="128"/>
      <c r="EBX4" s="128"/>
      <c r="EBY4" s="128"/>
      <c r="EBZ4" s="128"/>
      <c r="ECA4" s="128"/>
      <c r="ECB4" s="128"/>
      <c r="ECC4" s="128"/>
      <c r="ECD4" s="128"/>
      <c r="ECE4" s="128"/>
      <c r="ECF4" s="128"/>
      <c r="ECG4" s="128"/>
      <c r="ECH4" s="128"/>
      <c r="ECI4" s="128"/>
      <c r="ECJ4" s="128"/>
      <c r="ECK4" s="128"/>
      <c r="ECL4" s="128"/>
      <c r="ECM4" s="128"/>
      <c r="ECN4" s="128"/>
      <c r="ECO4" s="128"/>
      <c r="ECP4" s="128"/>
      <c r="ECQ4" s="128"/>
      <c r="ECR4" s="128"/>
      <c r="ECS4" s="128"/>
      <c r="ECT4" s="128"/>
      <c r="ECU4" s="128"/>
      <c r="ECV4" s="128"/>
      <c r="ECW4" s="128"/>
      <c r="ECX4" s="128"/>
      <c r="ECY4" s="128"/>
      <c r="ECZ4" s="128"/>
      <c r="EDA4" s="128"/>
      <c r="EDB4" s="128"/>
      <c r="EDC4" s="128"/>
      <c r="EDD4" s="128"/>
      <c r="EDE4" s="128"/>
      <c r="EDF4" s="128"/>
      <c r="EDG4" s="128"/>
      <c r="EDH4" s="128"/>
      <c r="EDI4" s="128"/>
      <c r="EDJ4" s="128"/>
      <c r="EDK4" s="128"/>
      <c r="EDL4" s="128"/>
      <c r="EDM4" s="128"/>
      <c r="EDN4" s="128"/>
      <c r="EDO4" s="128"/>
      <c r="EDP4" s="128"/>
      <c r="EDQ4" s="128"/>
      <c r="EDR4" s="128"/>
      <c r="EDS4" s="128"/>
      <c r="EDT4" s="128"/>
      <c r="EDU4" s="128"/>
      <c r="EDV4" s="128"/>
      <c r="EDW4" s="128"/>
      <c r="EDX4" s="128"/>
      <c r="EDY4" s="128"/>
      <c r="EDZ4" s="128"/>
      <c r="EEA4" s="128"/>
      <c r="EEB4" s="128"/>
      <c r="EEC4" s="128"/>
      <c r="EED4" s="128"/>
      <c r="EEE4" s="128"/>
      <c r="EEF4" s="128"/>
      <c r="EEG4" s="128"/>
      <c r="EEH4" s="128"/>
      <c r="EEI4" s="128"/>
      <c r="EEJ4" s="128"/>
      <c r="EEK4" s="128"/>
      <c r="EEL4" s="128"/>
      <c r="EEM4" s="128"/>
      <c r="EEN4" s="128"/>
      <c r="EEO4" s="128"/>
      <c r="EEP4" s="128"/>
      <c r="EEQ4" s="128"/>
      <c r="EER4" s="128"/>
      <c r="EES4" s="128"/>
      <c r="EET4" s="128"/>
      <c r="EEU4" s="128"/>
      <c r="EEV4" s="128"/>
      <c r="EEW4" s="128"/>
      <c r="EEX4" s="128"/>
      <c r="EEY4" s="128"/>
      <c r="EEZ4" s="128"/>
      <c r="EFA4" s="128"/>
      <c r="EFB4" s="128"/>
      <c r="EFC4" s="128"/>
      <c r="EFD4" s="128"/>
      <c r="EFE4" s="128"/>
      <c r="EFF4" s="128"/>
      <c r="EFG4" s="128"/>
      <c r="EFH4" s="128"/>
      <c r="EFI4" s="128"/>
      <c r="EFJ4" s="128"/>
      <c r="EFK4" s="128"/>
      <c r="EFL4" s="128"/>
      <c r="EFM4" s="128"/>
      <c r="EFN4" s="128"/>
      <c r="EFO4" s="128"/>
      <c r="EFP4" s="128"/>
      <c r="EFQ4" s="128"/>
      <c r="EFR4" s="128"/>
      <c r="EFS4" s="128"/>
      <c r="EFT4" s="128"/>
      <c r="EFU4" s="128"/>
      <c r="EFV4" s="128"/>
      <c r="EFW4" s="128"/>
      <c r="EFX4" s="128"/>
      <c r="EFY4" s="128"/>
      <c r="EFZ4" s="128"/>
      <c r="EGA4" s="128"/>
      <c r="EGB4" s="128"/>
      <c r="EGC4" s="128"/>
      <c r="EGD4" s="128"/>
      <c r="EGE4" s="128"/>
      <c r="EGF4" s="128"/>
      <c r="EGG4" s="128"/>
      <c r="EGH4" s="128"/>
      <c r="EGI4" s="128"/>
      <c r="EGJ4" s="128"/>
      <c r="EGK4" s="128"/>
      <c r="EGL4" s="128"/>
      <c r="EGM4" s="128"/>
      <c r="EGN4" s="128"/>
      <c r="EGO4" s="128"/>
      <c r="EGP4" s="128"/>
      <c r="EGQ4" s="128"/>
      <c r="EGR4" s="128"/>
      <c r="EGS4" s="128"/>
      <c r="EGT4" s="128"/>
      <c r="EGU4" s="128"/>
      <c r="EGV4" s="128"/>
      <c r="EGW4" s="128"/>
      <c r="EGX4" s="128"/>
      <c r="EGY4" s="128"/>
      <c r="EGZ4" s="128"/>
      <c r="EHA4" s="128"/>
      <c r="EHB4" s="128"/>
      <c r="EHC4" s="128"/>
      <c r="EHD4" s="128"/>
      <c r="EHE4" s="128"/>
      <c r="EHF4" s="128"/>
      <c r="EHG4" s="128"/>
      <c r="EHH4" s="128"/>
      <c r="EHI4" s="128"/>
      <c r="EHJ4" s="128"/>
      <c r="EHK4" s="128"/>
      <c r="EHL4" s="128"/>
      <c r="EHM4" s="128"/>
      <c r="EHN4" s="128"/>
      <c r="EHO4" s="128"/>
      <c r="EHP4" s="128"/>
      <c r="EHQ4" s="128"/>
      <c r="EHR4" s="128"/>
      <c r="EHS4" s="128"/>
      <c r="EHT4" s="128"/>
      <c r="EHU4" s="128"/>
      <c r="EHV4" s="128"/>
      <c r="EHW4" s="128"/>
      <c r="EHX4" s="128"/>
      <c r="EHY4" s="128"/>
      <c r="EHZ4" s="128"/>
      <c r="EIA4" s="128"/>
      <c r="EIB4" s="128"/>
      <c r="EIC4" s="128"/>
      <c r="EID4" s="128"/>
      <c r="EIE4" s="128"/>
      <c r="EIF4" s="128"/>
      <c r="EIG4" s="128"/>
      <c r="EIH4" s="128"/>
      <c r="EII4" s="128"/>
      <c r="EIJ4" s="128"/>
      <c r="EIK4" s="128"/>
      <c r="EIL4" s="128"/>
      <c r="EIM4" s="128"/>
      <c r="EIN4" s="128"/>
      <c r="EIO4" s="128"/>
      <c r="EIP4" s="128"/>
      <c r="EIQ4" s="128"/>
      <c r="EIR4" s="128"/>
      <c r="EIS4" s="128"/>
      <c r="EIT4" s="128"/>
      <c r="EIU4" s="128"/>
      <c r="EIV4" s="128"/>
      <c r="EIW4" s="128"/>
      <c r="EIX4" s="128"/>
      <c r="EIY4" s="128"/>
      <c r="EIZ4" s="128"/>
      <c r="EJA4" s="128"/>
      <c r="EJB4" s="128"/>
      <c r="EJC4" s="128"/>
      <c r="EJD4" s="128"/>
      <c r="EJE4" s="128"/>
      <c r="EJF4" s="128"/>
      <c r="EJG4" s="128"/>
      <c r="EJH4" s="128"/>
      <c r="EJI4" s="128"/>
      <c r="EJJ4" s="128"/>
      <c r="EJK4" s="128"/>
      <c r="EJL4" s="128"/>
      <c r="EJM4" s="128"/>
      <c r="EJN4" s="128"/>
      <c r="EJO4" s="128"/>
      <c r="EJP4" s="128"/>
      <c r="EJQ4" s="128"/>
      <c r="EJR4" s="128"/>
      <c r="EJS4" s="128"/>
      <c r="EJT4" s="128"/>
      <c r="EJU4" s="128"/>
      <c r="EJV4" s="128"/>
      <c r="EJW4" s="128"/>
      <c r="EJX4" s="128"/>
      <c r="EJY4" s="128"/>
      <c r="EJZ4" s="128"/>
      <c r="EKA4" s="128"/>
      <c r="EKB4" s="128"/>
      <c r="EKC4" s="128"/>
      <c r="EKD4" s="128"/>
      <c r="EKE4" s="128"/>
      <c r="EKF4" s="128"/>
      <c r="EKG4" s="128"/>
      <c r="EKH4" s="128"/>
      <c r="EKI4" s="128"/>
      <c r="EKJ4" s="128"/>
      <c r="EKK4" s="128"/>
      <c r="EKL4" s="128"/>
      <c r="EKM4" s="128"/>
      <c r="EKN4" s="128"/>
      <c r="EKO4" s="128"/>
      <c r="EKP4" s="128"/>
      <c r="EKQ4" s="128"/>
      <c r="EKR4" s="128"/>
      <c r="EKS4" s="128"/>
      <c r="EKT4" s="128"/>
      <c r="EKU4" s="128"/>
      <c r="EKV4" s="128"/>
      <c r="EKW4" s="128"/>
      <c r="EKX4" s="128"/>
      <c r="EKY4" s="128"/>
      <c r="EKZ4" s="128"/>
      <c r="ELA4" s="128"/>
      <c r="ELB4" s="128"/>
      <c r="ELC4" s="128"/>
      <c r="ELD4" s="128"/>
      <c r="ELE4" s="128"/>
      <c r="ELF4" s="128"/>
      <c r="ELG4" s="128"/>
      <c r="ELH4" s="128"/>
      <c r="ELI4" s="128"/>
      <c r="ELJ4" s="128"/>
      <c r="ELK4" s="128"/>
      <c r="ELL4" s="128"/>
      <c r="ELM4" s="128"/>
      <c r="ELN4" s="128"/>
      <c r="ELO4" s="128"/>
      <c r="ELP4" s="128"/>
      <c r="ELQ4" s="128"/>
      <c r="ELR4" s="128"/>
      <c r="ELS4" s="128"/>
      <c r="ELT4" s="128"/>
      <c r="ELU4" s="128"/>
      <c r="ELV4" s="128"/>
      <c r="ELW4" s="128"/>
      <c r="ELX4" s="128"/>
      <c r="ELY4" s="128"/>
      <c r="ELZ4" s="128"/>
      <c r="EMA4" s="128"/>
      <c r="EMB4" s="128"/>
      <c r="EMC4" s="128"/>
      <c r="EMD4" s="128"/>
      <c r="EME4" s="128"/>
      <c r="EMF4" s="128"/>
      <c r="EMG4" s="128"/>
      <c r="EMH4" s="128"/>
      <c r="EMI4" s="128"/>
      <c r="EMJ4" s="128"/>
      <c r="EMK4" s="128"/>
      <c r="EML4" s="128"/>
      <c r="EMM4" s="128"/>
      <c r="EMN4" s="128"/>
      <c r="EMO4" s="128"/>
      <c r="EMP4" s="128"/>
      <c r="EMQ4" s="128"/>
      <c r="EMR4" s="128"/>
      <c r="EMS4" s="128"/>
      <c r="EMT4" s="128"/>
      <c r="EMU4" s="128"/>
      <c r="EMV4" s="128"/>
      <c r="EMW4" s="128"/>
      <c r="EMX4" s="128"/>
      <c r="EMY4" s="128"/>
      <c r="EMZ4" s="128"/>
      <c r="ENA4" s="128"/>
      <c r="ENB4" s="128"/>
      <c r="ENC4" s="128"/>
      <c r="END4" s="128"/>
      <c r="ENE4" s="128"/>
      <c r="ENF4" s="128"/>
      <c r="ENG4" s="128"/>
      <c r="ENH4" s="128"/>
      <c r="ENI4" s="128"/>
      <c r="ENJ4" s="128"/>
      <c r="ENK4" s="128"/>
      <c r="ENL4" s="128"/>
      <c r="ENM4" s="128"/>
      <c r="ENN4" s="128"/>
      <c r="ENO4" s="128"/>
      <c r="ENP4" s="128"/>
      <c r="ENQ4" s="128"/>
      <c r="ENR4" s="128"/>
      <c r="ENS4" s="128"/>
      <c r="ENT4" s="128"/>
      <c r="ENU4" s="128"/>
      <c r="ENV4" s="128"/>
      <c r="ENW4" s="128"/>
      <c r="ENX4" s="128"/>
      <c r="ENY4" s="128"/>
      <c r="ENZ4" s="128"/>
      <c r="EOA4" s="128"/>
      <c r="EOB4" s="128"/>
      <c r="EOC4" s="128"/>
      <c r="EOD4" s="128"/>
      <c r="EOE4" s="128"/>
      <c r="EOF4" s="128"/>
      <c r="EOG4" s="128"/>
      <c r="EOH4" s="128"/>
      <c r="EOI4" s="128"/>
      <c r="EOJ4" s="128"/>
      <c r="EOK4" s="128"/>
      <c r="EOL4" s="128"/>
      <c r="EOM4" s="128"/>
      <c r="EON4" s="128"/>
      <c r="EOO4" s="128"/>
      <c r="EOP4" s="128"/>
      <c r="EOQ4" s="128"/>
      <c r="EOR4" s="128"/>
      <c r="EOS4" s="128"/>
      <c r="EOT4" s="128"/>
      <c r="EOU4" s="128"/>
      <c r="EOV4" s="128"/>
      <c r="EOW4" s="128"/>
      <c r="EOX4" s="128"/>
      <c r="EOY4" s="128"/>
      <c r="EOZ4" s="128"/>
      <c r="EPA4" s="128"/>
      <c r="EPB4" s="128"/>
      <c r="EPC4" s="128"/>
      <c r="EPD4" s="128"/>
      <c r="EPE4" s="128"/>
      <c r="EPF4" s="128"/>
      <c r="EPG4" s="128"/>
      <c r="EPH4" s="128"/>
      <c r="EPI4" s="128"/>
      <c r="EPJ4" s="128"/>
      <c r="EPK4" s="128"/>
      <c r="EPL4" s="128"/>
      <c r="EPM4" s="128"/>
      <c r="EPN4" s="128"/>
      <c r="EPO4" s="128"/>
      <c r="EPP4" s="128"/>
      <c r="EPQ4" s="128"/>
      <c r="EPR4" s="128"/>
      <c r="EPS4" s="128"/>
      <c r="EPT4" s="128"/>
      <c r="EPU4" s="128"/>
      <c r="EPV4" s="128"/>
      <c r="EPW4" s="128"/>
      <c r="EPX4" s="128"/>
      <c r="EPY4" s="128"/>
      <c r="EPZ4" s="128"/>
      <c r="EQA4" s="128"/>
      <c r="EQB4" s="128"/>
      <c r="EQC4" s="128"/>
      <c r="EQD4" s="128"/>
      <c r="EQE4" s="128"/>
      <c r="EQF4" s="128"/>
      <c r="EQG4" s="128"/>
      <c r="EQH4" s="128"/>
      <c r="EQI4" s="128"/>
      <c r="EQJ4" s="128"/>
      <c r="EQK4" s="128"/>
      <c r="EQL4" s="128"/>
      <c r="EQM4" s="128"/>
      <c r="EQN4" s="128"/>
      <c r="EQO4" s="128"/>
      <c r="EQP4" s="128"/>
      <c r="EQQ4" s="128"/>
      <c r="EQR4" s="128"/>
      <c r="EQS4" s="128"/>
      <c r="EQT4" s="128"/>
      <c r="EQU4" s="128"/>
      <c r="EQV4" s="128"/>
      <c r="EQW4" s="128"/>
      <c r="EQX4" s="128"/>
      <c r="EQY4" s="128"/>
      <c r="EQZ4" s="128"/>
      <c r="ERA4" s="128"/>
      <c r="ERB4" s="128"/>
      <c r="ERC4" s="128"/>
      <c r="ERD4" s="128"/>
      <c r="ERE4" s="128"/>
      <c r="ERF4" s="128"/>
      <c r="ERG4" s="128"/>
      <c r="ERH4" s="128"/>
      <c r="ERI4" s="128"/>
      <c r="ERJ4" s="128"/>
      <c r="ERK4" s="128"/>
      <c r="ERL4" s="128"/>
      <c r="ERM4" s="128"/>
      <c r="ERN4" s="128"/>
      <c r="ERO4" s="128"/>
      <c r="ERP4" s="128"/>
      <c r="ERQ4" s="128"/>
      <c r="ERR4" s="128"/>
      <c r="ERS4" s="128"/>
      <c r="ERT4" s="128"/>
      <c r="ERU4" s="128"/>
      <c r="ERV4" s="128"/>
      <c r="ERW4" s="128"/>
      <c r="ERX4" s="128"/>
      <c r="ERY4" s="128"/>
      <c r="ERZ4" s="128"/>
      <c r="ESA4" s="128"/>
      <c r="ESB4" s="128"/>
      <c r="ESC4" s="128"/>
      <c r="ESD4" s="128"/>
      <c r="ESE4" s="128"/>
      <c r="ESF4" s="128"/>
      <c r="ESG4" s="128"/>
      <c r="ESH4" s="128"/>
      <c r="ESI4" s="128"/>
      <c r="ESJ4" s="128"/>
      <c r="ESK4" s="128"/>
      <c r="ESL4" s="128"/>
      <c r="ESM4" s="128"/>
      <c r="ESN4" s="128"/>
      <c r="ESO4" s="128"/>
      <c r="ESP4" s="128"/>
      <c r="ESQ4" s="128"/>
      <c r="ESR4" s="128"/>
      <c r="ESS4" s="128"/>
      <c r="EST4" s="128"/>
      <c r="ESU4" s="128"/>
      <c r="ESV4" s="128"/>
      <c r="ESW4" s="128"/>
      <c r="ESX4" s="128"/>
      <c r="ESY4" s="128"/>
      <c r="ESZ4" s="128"/>
      <c r="ETA4" s="128"/>
      <c r="ETB4" s="128"/>
      <c r="ETC4" s="128"/>
      <c r="ETD4" s="128"/>
      <c r="ETE4" s="128"/>
      <c r="ETF4" s="128"/>
      <c r="ETG4" s="128"/>
      <c r="ETH4" s="128"/>
      <c r="ETI4" s="128"/>
      <c r="ETJ4" s="128"/>
      <c r="ETK4" s="128"/>
      <c r="ETL4" s="128"/>
      <c r="ETM4" s="128"/>
      <c r="ETN4" s="128"/>
      <c r="ETO4" s="128"/>
      <c r="ETP4" s="128"/>
      <c r="ETQ4" s="128"/>
      <c r="ETR4" s="128"/>
      <c r="ETS4" s="128"/>
      <c r="ETT4" s="128"/>
      <c r="ETU4" s="128"/>
      <c r="ETV4" s="128"/>
      <c r="ETW4" s="128"/>
      <c r="ETX4" s="128"/>
      <c r="ETY4" s="128"/>
      <c r="ETZ4" s="128"/>
      <c r="EUA4" s="128"/>
      <c r="EUB4" s="128"/>
      <c r="EUC4" s="128"/>
      <c r="EUD4" s="128"/>
      <c r="EUE4" s="128"/>
      <c r="EUF4" s="128"/>
      <c r="EUG4" s="128"/>
      <c r="EUH4" s="128"/>
      <c r="EUI4" s="128"/>
      <c r="EUJ4" s="128"/>
      <c r="EUK4" s="128"/>
      <c r="EUL4" s="128"/>
      <c r="EUM4" s="128"/>
      <c r="EUN4" s="128"/>
      <c r="EUO4" s="128"/>
      <c r="EUP4" s="128"/>
      <c r="EUQ4" s="128"/>
      <c r="EUR4" s="128"/>
      <c r="EUS4" s="128"/>
      <c r="EUT4" s="128"/>
      <c r="EUU4" s="128"/>
      <c r="EUV4" s="128"/>
      <c r="EUW4" s="128"/>
      <c r="EUX4" s="128"/>
      <c r="EUY4" s="128"/>
      <c r="EUZ4" s="128"/>
      <c r="EVA4" s="128"/>
      <c r="EVB4" s="128"/>
      <c r="EVC4" s="128"/>
      <c r="EVD4" s="128"/>
      <c r="EVE4" s="128"/>
      <c r="EVF4" s="128"/>
      <c r="EVG4" s="128"/>
      <c r="EVH4" s="128"/>
      <c r="EVI4" s="128"/>
      <c r="EVJ4" s="128"/>
      <c r="EVK4" s="128"/>
      <c r="EVL4" s="128"/>
      <c r="EVM4" s="128"/>
      <c r="EVN4" s="128"/>
      <c r="EVO4" s="128"/>
      <c r="EVP4" s="128"/>
      <c r="EVQ4" s="128"/>
      <c r="EVR4" s="128"/>
      <c r="EVS4" s="128"/>
      <c r="EVT4" s="128"/>
      <c r="EVU4" s="128"/>
      <c r="EVV4" s="128"/>
      <c r="EVW4" s="128"/>
      <c r="EVX4" s="128"/>
      <c r="EVY4" s="128"/>
      <c r="EVZ4" s="128"/>
      <c r="EWA4" s="128"/>
      <c r="EWB4" s="128"/>
      <c r="EWC4" s="128"/>
      <c r="EWD4" s="128"/>
      <c r="EWE4" s="128"/>
      <c r="EWF4" s="128"/>
      <c r="EWG4" s="128"/>
      <c r="EWH4" s="128"/>
      <c r="EWI4" s="128"/>
      <c r="EWJ4" s="128"/>
      <c r="EWK4" s="128"/>
      <c r="EWL4" s="128"/>
      <c r="EWM4" s="128"/>
      <c r="EWN4" s="128"/>
      <c r="EWO4" s="128"/>
      <c r="EWP4" s="128"/>
      <c r="EWQ4" s="128"/>
      <c r="EWR4" s="128"/>
      <c r="EWS4" s="128"/>
      <c r="EWT4" s="128"/>
      <c r="EWU4" s="128"/>
      <c r="EWV4" s="128"/>
      <c r="EWW4" s="128"/>
      <c r="EWX4" s="128"/>
      <c r="EWY4" s="128"/>
      <c r="EWZ4" s="128"/>
      <c r="EXA4" s="128"/>
      <c r="EXB4" s="128"/>
      <c r="EXC4" s="128"/>
      <c r="EXD4" s="128"/>
      <c r="EXE4" s="128"/>
      <c r="EXF4" s="128"/>
      <c r="EXG4" s="128"/>
      <c r="EXH4" s="128"/>
      <c r="EXI4" s="128"/>
      <c r="EXJ4" s="128"/>
      <c r="EXK4" s="128"/>
      <c r="EXL4" s="128"/>
      <c r="EXM4" s="128"/>
      <c r="EXN4" s="128"/>
      <c r="EXO4" s="128"/>
      <c r="EXP4" s="128"/>
      <c r="EXQ4" s="128"/>
      <c r="EXR4" s="128"/>
      <c r="EXS4" s="128"/>
      <c r="EXT4" s="128"/>
      <c r="EXU4" s="128"/>
      <c r="EXV4" s="128"/>
      <c r="EXW4" s="128"/>
      <c r="EXX4" s="128"/>
      <c r="EXY4" s="128"/>
      <c r="EXZ4" s="128"/>
      <c r="EYA4" s="128"/>
      <c r="EYB4" s="128"/>
      <c r="EYC4" s="128"/>
      <c r="EYD4" s="128"/>
      <c r="EYE4" s="128"/>
      <c r="EYF4" s="128"/>
      <c r="EYG4" s="128"/>
      <c r="EYH4" s="128"/>
      <c r="EYI4" s="128"/>
      <c r="EYJ4" s="128"/>
      <c r="EYK4" s="128"/>
      <c r="EYL4" s="128"/>
      <c r="EYM4" s="128"/>
      <c r="EYN4" s="128"/>
      <c r="EYO4" s="128"/>
      <c r="EYP4" s="128"/>
      <c r="EYQ4" s="128"/>
      <c r="EYR4" s="128"/>
      <c r="EYS4" s="128"/>
      <c r="EYT4" s="128"/>
      <c r="EYU4" s="128"/>
      <c r="EYV4" s="128"/>
      <c r="EYW4" s="128"/>
      <c r="EYX4" s="128"/>
      <c r="EYY4" s="128"/>
      <c r="EYZ4" s="128"/>
      <c r="EZA4" s="128"/>
      <c r="EZB4" s="128"/>
      <c r="EZC4" s="128"/>
      <c r="EZD4" s="128"/>
      <c r="EZE4" s="128"/>
      <c r="EZF4" s="128"/>
      <c r="EZG4" s="128"/>
      <c r="EZH4" s="128"/>
      <c r="EZI4" s="128"/>
      <c r="EZJ4" s="128"/>
      <c r="EZK4" s="128"/>
      <c r="EZL4" s="128"/>
      <c r="EZM4" s="128"/>
      <c r="EZN4" s="128"/>
      <c r="EZO4" s="128"/>
      <c r="EZP4" s="128"/>
      <c r="EZQ4" s="128"/>
      <c r="EZR4" s="128"/>
      <c r="EZS4" s="128"/>
      <c r="EZT4" s="128"/>
      <c r="EZU4" s="128"/>
      <c r="EZV4" s="128"/>
      <c r="EZW4" s="128"/>
      <c r="EZX4" s="128"/>
      <c r="EZY4" s="128"/>
      <c r="EZZ4" s="128"/>
      <c r="FAA4" s="128"/>
      <c r="FAB4" s="128"/>
      <c r="FAC4" s="128"/>
      <c r="FAD4" s="128"/>
      <c r="FAE4" s="128"/>
      <c r="FAF4" s="128"/>
      <c r="FAG4" s="128"/>
      <c r="FAH4" s="128"/>
      <c r="FAI4" s="128"/>
      <c r="FAJ4" s="128"/>
      <c r="FAK4" s="128"/>
      <c r="FAL4" s="128"/>
      <c r="FAM4" s="128"/>
      <c r="FAN4" s="128"/>
      <c r="FAO4" s="128"/>
      <c r="FAP4" s="128"/>
      <c r="FAQ4" s="128"/>
      <c r="FAR4" s="128"/>
      <c r="FAS4" s="128"/>
      <c r="FAT4" s="128"/>
      <c r="FAU4" s="128"/>
      <c r="FAV4" s="128"/>
      <c r="FAW4" s="128"/>
      <c r="FAX4" s="128"/>
      <c r="FAY4" s="128"/>
      <c r="FAZ4" s="128"/>
      <c r="FBA4" s="128"/>
      <c r="FBB4" s="128"/>
      <c r="FBC4" s="128"/>
      <c r="FBD4" s="128"/>
      <c r="FBE4" s="128"/>
      <c r="FBF4" s="128"/>
      <c r="FBG4" s="128"/>
      <c r="FBH4" s="128"/>
      <c r="FBI4" s="128"/>
      <c r="FBJ4" s="128"/>
      <c r="FBK4" s="128"/>
      <c r="FBL4" s="128"/>
      <c r="FBM4" s="128"/>
      <c r="FBN4" s="128"/>
      <c r="FBO4" s="128"/>
      <c r="FBP4" s="128"/>
      <c r="FBQ4" s="128"/>
      <c r="FBR4" s="128"/>
      <c r="FBS4" s="128"/>
      <c r="FBT4" s="128"/>
      <c r="FBU4" s="128"/>
      <c r="FBV4" s="128"/>
      <c r="FBW4" s="128"/>
      <c r="FBX4" s="128"/>
      <c r="FBY4" s="128"/>
      <c r="FBZ4" s="128"/>
      <c r="FCA4" s="128"/>
      <c r="FCB4" s="128"/>
      <c r="FCC4" s="128"/>
      <c r="FCD4" s="128"/>
      <c r="FCE4" s="128"/>
      <c r="FCF4" s="128"/>
      <c r="FCG4" s="128"/>
      <c r="FCH4" s="128"/>
      <c r="FCI4" s="128"/>
      <c r="FCJ4" s="128"/>
      <c r="FCK4" s="128"/>
      <c r="FCL4" s="128"/>
      <c r="FCM4" s="128"/>
      <c r="FCN4" s="128"/>
      <c r="FCO4" s="128"/>
      <c r="FCP4" s="128"/>
      <c r="FCQ4" s="128"/>
      <c r="FCR4" s="128"/>
      <c r="FCS4" s="128"/>
      <c r="FCT4" s="128"/>
      <c r="FCU4" s="128"/>
      <c r="FCV4" s="128"/>
      <c r="FCW4" s="128"/>
      <c r="FCX4" s="128"/>
      <c r="FCY4" s="128"/>
      <c r="FCZ4" s="128"/>
      <c r="FDA4" s="128"/>
      <c r="FDB4" s="128"/>
      <c r="FDC4" s="128"/>
      <c r="FDD4" s="128"/>
      <c r="FDE4" s="128"/>
      <c r="FDF4" s="128"/>
      <c r="FDG4" s="128"/>
      <c r="FDH4" s="128"/>
      <c r="FDI4" s="128"/>
      <c r="FDJ4" s="128"/>
      <c r="FDK4" s="128"/>
      <c r="FDL4" s="128"/>
      <c r="FDM4" s="128"/>
      <c r="FDN4" s="128"/>
      <c r="FDO4" s="128"/>
      <c r="FDP4" s="128"/>
      <c r="FDQ4" s="128"/>
      <c r="FDR4" s="128"/>
      <c r="FDS4" s="128"/>
      <c r="FDT4" s="128"/>
      <c r="FDU4" s="128"/>
      <c r="FDV4" s="128"/>
      <c r="FDW4" s="128"/>
      <c r="FDX4" s="128"/>
      <c r="FDY4" s="128"/>
      <c r="FDZ4" s="128"/>
      <c r="FEA4" s="128"/>
      <c r="FEB4" s="128"/>
      <c r="FEC4" s="128"/>
      <c r="FED4" s="128"/>
      <c r="FEE4" s="128"/>
      <c r="FEF4" s="128"/>
      <c r="FEG4" s="128"/>
      <c r="FEH4" s="128"/>
      <c r="FEI4" s="128"/>
      <c r="FEJ4" s="128"/>
      <c r="FEK4" s="128"/>
      <c r="FEL4" s="128"/>
      <c r="FEM4" s="128"/>
      <c r="FEN4" s="128"/>
      <c r="FEO4" s="128"/>
      <c r="FEP4" s="128"/>
      <c r="FEQ4" s="128"/>
      <c r="FER4" s="128"/>
      <c r="FES4" s="128"/>
      <c r="FET4" s="128"/>
      <c r="FEU4" s="128"/>
      <c r="FEV4" s="128"/>
      <c r="FEW4" s="128"/>
      <c r="FEX4" s="128"/>
      <c r="FEY4" s="128"/>
      <c r="FEZ4" s="128"/>
      <c r="FFA4" s="128"/>
      <c r="FFB4" s="128"/>
      <c r="FFC4" s="128"/>
      <c r="FFD4" s="128"/>
      <c r="FFE4" s="128"/>
      <c r="FFF4" s="128"/>
      <c r="FFG4" s="128"/>
      <c r="FFH4" s="128"/>
      <c r="FFI4" s="128"/>
      <c r="FFJ4" s="128"/>
      <c r="FFK4" s="128"/>
      <c r="FFL4" s="128"/>
      <c r="FFM4" s="128"/>
      <c r="FFN4" s="128"/>
      <c r="FFO4" s="128"/>
      <c r="FFP4" s="128"/>
      <c r="FFQ4" s="128"/>
      <c r="FFR4" s="128"/>
      <c r="FFS4" s="128"/>
      <c r="FFT4" s="128"/>
      <c r="FFU4" s="128"/>
      <c r="FFV4" s="128"/>
      <c r="FFW4" s="128"/>
      <c r="FFX4" s="128"/>
      <c r="FFY4" s="128"/>
      <c r="FFZ4" s="128"/>
      <c r="FGA4" s="128"/>
      <c r="FGB4" s="128"/>
      <c r="FGC4" s="128"/>
      <c r="FGD4" s="128"/>
      <c r="FGE4" s="128"/>
      <c r="FGF4" s="128"/>
      <c r="FGG4" s="128"/>
      <c r="FGH4" s="128"/>
      <c r="FGI4" s="128"/>
      <c r="FGJ4" s="128"/>
      <c r="FGK4" s="128"/>
      <c r="FGL4" s="128"/>
      <c r="FGM4" s="128"/>
      <c r="FGN4" s="128"/>
      <c r="FGO4" s="128"/>
      <c r="FGP4" s="128"/>
      <c r="FGQ4" s="128"/>
      <c r="FGR4" s="128"/>
      <c r="FGS4" s="128"/>
      <c r="FGT4" s="128"/>
      <c r="FGU4" s="128"/>
      <c r="FGV4" s="128"/>
      <c r="FGW4" s="128"/>
      <c r="FGX4" s="128"/>
      <c r="FGY4" s="128"/>
      <c r="FGZ4" s="128"/>
      <c r="FHA4" s="128"/>
      <c r="FHB4" s="128"/>
      <c r="FHC4" s="128"/>
      <c r="FHD4" s="128"/>
      <c r="FHE4" s="128"/>
      <c r="FHF4" s="128"/>
      <c r="FHG4" s="128"/>
      <c r="FHH4" s="128"/>
      <c r="FHI4" s="128"/>
      <c r="FHJ4" s="128"/>
      <c r="FHK4" s="128"/>
      <c r="FHL4" s="128"/>
      <c r="FHM4" s="128"/>
      <c r="FHN4" s="128"/>
      <c r="FHO4" s="128"/>
      <c r="FHP4" s="128"/>
      <c r="FHQ4" s="128"/>
      <c r="FHR4" s="128"/>
      <c r="FHS4" s="128"/>
      <c r="FHT4" s="128"/>
      <c r="FHU4" s="128"/>
      <c r="FHV4" s="128"/>
      <c r="FHW4" s="128"/>
      <c r="FHX4" s="128"/>
      <c r="FHY4" s="128"/>
      <c r="FHZ4" s="128"/>
      <c r="FIA4" s="128"/>
      <c r="FIB4" s="128"/>
      <c r="FIC4" s="128"/>
      <c r="FID4" s="128"/>
      <c r="FIE4" s="128"/>
      <c r="FIF4" s="128"/>
      <c r="FIG4" s="128"/>
      <c r="FIH4" s="128"/>
      <c r="FII4" s="128"/>
      <c r="FIJ4" s="128"/>
      <c r="FIK4" s="128"/>
      <c r="FIL4" s="128"/>
      <c r="FIM4" s="128"/>
      <c r="FIN4" s="128"/>
      <c r="FIO4" s="128"/>
      <c r="FIP4" s="128"/>
      <c r="FIQ4" s="128"/>
      <c r="FIR4" s="128"/>
      <c r="FIS4" s="128"/>
      <c r="FIT4" s="128"/>
      <c r="FIU4" s="128"/>
      <c r="FIV4" s="128"/>
      <c r="FIW4" s="128"/>
      <c r="FIX4" s="128"/>
      <c r="FIY4" s="128"/>
      <c r="FIZ4" s="128"/>
      <c r="FJA4" s="128"/>
      <c r="FJB4" s="128"/>
      <c r="FJC4" s="128"/>
      <c r="FJD4" s="128"/>
      <c r="FJE4" s="128"/>
      <c r="FJF4" s="128"/>
      <c r="FJG4" s="128"/>
      <c r="FJH4" s="128"/>
      <c r="FJI4" s="128"/>
      <c r="FJJ4" s="128"/>
      <c r="FJK4" s="128"/>
      <c r="FJL4" s="128"/>
      <c r="FJM4" s="128"/>
      <c r="FJN4" s="128"/>
      <c r="FJO4" s="128"/>
      <c r="FJP4" s="128"/>
      <c r="FJQ4" s="128"/>
      <c r="FJR4" s="128"/>
      <c r="FJS4" s="128"/>
      <c r="FJT4" s="128"/>
      <c r="FJU4" s="128"/>
      <c r="FJV4" s="128"/>
      <c r="FJW4" s="128"/>
      <c r="FJX4" s="128"/>
      <c r="FJY4" s="128"/>
      <c r="FJZ4" s="128"/>
      <c r="FKA4" s="128"/>
      <c r="FKB4" s="128"/>
      <c r="FKC4" s="128"/>
      <c r="FKD4" s="128"/>
      <c r="FKE4" s="128"/>
      <c r="FKF4" s="128"/>
      <c r="FKG4" s="128"/>
      <c r="FKH4" s="128"/>
      <c r="FKI4" s="128"/>
      <c r="FKJ4" s="128"/>
      <c r="FKK4" s="128"/>
      <c r="FKL4" s="128"/>
      <c r="FKM4" s="128"/>
      <c r="FKN4" s="128"/>
      <c r="FKO4" s="128"/>
      <c r="FKP4" s="128"/>
      <c r="FKQ4" s="128"/>
      <c r="FKR4" s="128"/>
      <c r="FKS4" s="128"/>
      <c r="FKT4" s="128"/>
      <c r="FKU4" s="128"/>
      <c r="FKV4" s="128"/>
      <c r="FKW4" s="128"/>
      <c r="FKX4" s="128"/>
      <c r="FKY4" s="128"/>
      <c r="FKZ4" s="128"/>
      <c r="FLA4" s="128"/>
      <c r="FLB4" s="128"/>
      <c r="FLC4" s="128"/>
      <c r="FLD4" s="128"/>
      <c r="FLE4" s="128"/>
      <c r="FLF4" s="128"/>
      <c r="FLG4" s="128"/>
      <c r="FLH4" s="128"/>
      <c r="FLI4" s="128"/>
      <c r="FLJ4" s="128"/>
      <c r="FLK4" s="128"/>
      <c r="FLL4" s="128"/>
      <c r="FLM4" s="128"/>
      <c r="FLN4" s="128"/>
      <c r="FLO4" s="128"/>
      <c r="FLP4" s="128"/>
      <c r="FLQ4" s="128"/>
      <c r="FLR4" s="128"/>
      <c r="FLS4" s="128"/>
      <c r="FLT4" s="128"/>
      <c r="FLU4" s="128"/>
      <c r="FLV4" s="128"/>
      <c r="FLW4" s="128"/>
      <c r="FLX4" s="128"/>
      <c r="FLY4" s="128"/>
      <c r="FLZ4" s="128"/>
      <c r="FMA4" s="128"/>
      <c r="FMB4" s="128"/>
      <c r="FMC4" s="128"/>
      <c r="FMD4" s="128"/>
      <c r="FME4" s="128"/>
      <c r="FMF4" s="128"/>
      <c r="FMG4" s="128"/>
      <c r="FMH4" s="128"/>
      <c r="FMI4" s="128"/>
      <c r="FMJ4" s="128"/>
      <c r="FMK4" s="128"/>
      <c r="FML4" s="128"/>
      <c r="FMM4" s="128"/>
      <c r="FMN4" s="128"/>
      <c r="FMO4" s="128"/>
      <c r="FMP4" s="128"/>
      <c r="FMQ4" s="128"/>
      <c r="FMR4" s="128"/>
      <c r="FMS4" s="128"/>
      <c r="FMT4" s="128"/>
      <c r="FMU4" s="128"/>
      <c r="FMV4" s="128"/>
      <c r="FMW4" s="128"/>
      <c r="FMX4" s="128"/>
      <c r="FMY4" s="128"/>
      <c r="FMZ4" s="128"/>
      <c r="FNA4" s="128"/>
      <c r="FNB4" s="128"/>
      <c r="FNC4" s="128"/>
      <c r="FND4" s="128"/>
      <c r="FNE4" s="128"/>
      <c r="FNF4" s="128"/>
      <c r="FNG4" s="128"/>
      <c r="FNH4" s="128"/>
      <c r="FNI4" s="128"/>
      <c r="FNJ4" s="128"/>
      <c r="FNK4" s="128"/>
      <c r="FNL4" s="128"/>
      <c r="FNM4" s="128"/>
      <c r="FNN4" s="128"/>
      <c r="FNO4" s="128"/>
      <c r="FNP4" s="128"/>
      <c r="FNQ4" s="128"/>
      <c r="FNR4" s="128"/>
      <c r="FNS4" s="128"/>
      <c r="FNT4" s="128"/>
      <c r="FNU4" s="128"/>
      <c r="FNV4" s="128"/>
      <c r="FNW4" s="128"/>
      <c r="FNX4" s="128"/>
      <c r="FNY4" s="128"/>
      <c r="FNZ4" s="128"/>
      <c r="FOA4" s="128"/>
      <c r="FOB4" s="128"/>
      <c r="FOC4" s="128"/>
      <c r="FOD4" s="128"/>
      <c r="FOE4" s="128"/>
      <c r="FOF4" s="128"/>
      <c r="FOG4" s="128"/>
      <c r="FOH4" s="128"/>
      <c r="FOI4" s="128"/>
      <c r="FOJ4" s="128"/>
      <c r="FOK4" s="128"/>
      <c r="FOL4" s="128"/>
      <c r="FOM4" s="128"/>
      <c r="FON4" s="128"/>
      <c r="FOO4" s="128"/>
      <c r="FOP4" s="128"/>
      <c r="FOQ4" s="128"/>
      <c r="FOR4" s="128"/>
      <c r="FOS4" s="128"/>
      <c r="FOT4" s="128"/>
      <c r="FOU4" s="128"/>
      <c r="FOV4" s="128"/>
      <c r="FOW4" s="128"/>
      <c r="FOX4" s="128"/>
      <c r="FOY4" s="128"/>
      <c r="FOZ4" s="128"/>
      <c r="FPA4" s="128"/>
      <c r="FPB4" s="128"/>
      <c r="FPC4" s="128"/>
      <c r="FPD4" s="128"/>
      <c r="FPE4" s="128"/>
      <c r="FPF4" s="128"/>
      <c r="FPG4" s="128"/>
      <c r="FPH4" s="128"/>
      <c r="FPI4" s="128"/>
      <c r="FPJ4" s="128"/>
      <c r="FPK4" s="128"/>
      <c r="FPL4" s="128"/>
      <c r="FPM4" s="128"/>
      <c r="FPN4" s="128"/>
      <c r="FPO4" s="128"/>
      <c r="FPP4" s="128"/>
      <c r="FPQ4" s="128"/>
      <c r="FPR4" s="128"/>
      <c r="FPS4" s="128"/>
      <c r="FPT4" s="128"/>
      <c r="FPU4" s="128"/>
      <c r="FPV4" s="128"/>
      <c r="FPW4" s="128"/>
      <c r="FPX4" s="128"/>
      <c r="FPY4" s="128"/>
      <c r="FPZ4" s="128"/>
      <c r="FQA4" s="128"/>
      <c r="FQB4" s="128"/>
      <c r="FQC4" s="128"/>
      <c r="FQD4" s="128"/>
      <c r="FQE4" s="128"/>
      <c r="FQF4" s="128"/>
      <c r="FQG4" s="128"/>
      <c r="FQH4" s="128"/>
      <c r="FQI4" s="128"/>
      <c r="FQJ4" s="128"/>
      <c r="FQK4" s="128"/>
      <c r="FQL4" s="128"/>
      <c r="FQM4" s="128"/>
      <c r="FQN4" s="128"/>
      <c r="FQO4" s="128"/>
      <c r="FQP4" s="128"/>
      <c r="FQQ4" s="128"/>
      <c r="FQR4" s="128"/>
      <c r="FQS4" s="128"/>
      <c r="FQT4" s="128"/>
      <c r="FQU4" s="128"/>
      <c r="FQV4" s="128"/>
      <c r="FQW4" s="128"/>
      <c r="FQX4" s="128"/>
      <c r="FQY4" s="128"/>
      <c r="FQZ4" s="128"/>
      <c r="FRA4" s="128"/>
      <c r="FRB4" s="128"/>
      <c r="FRC4" s="128"/>
      <c r="FRD4" s="128"/>
      <c r="FRE4" s="128"/>
      <c r="FRF4" s="128"/>
      <c r="FRG4" s="128"/>
      <c r="FRH4" s="128"/>
      <c r="FRI4" s="128"/>
      <c r="FRJ4" s="128"/>
      <c r="FRK4" s="128"/>
      <c r="FRL4" s="128"/>
      <c r="FRM4" s="128"/>
      <c r="FRN4" s="128"/>
      <c r="FRO4" s="128"/>
      <c r="FRP4" s="128"/>
      <c r="FRQ4" s="128"/>
      <c r="FRR4" s="128"/>
      <c r="FRS4" s="128"/>
      <c r="FRT4" s="128"/>
      <c r="FRU4" s="128"/>
      <c r="FRV4" s="128"/>
      <c r="FRW4" s="128"/>
      <c r="FRX4" s="128"/>
      <c r="FRY4" s="128"/>
      <c r="FRZ4" s="128"/>
      <c r="FSA4" s="128"/>
      <c r="FSB4" s="128"/>
      <c r="FSC4" s="128"/>
      <c r="FSD4" s="128"/>
      <c r="FSE4" s="128"/>
      <c r="FSF4" s="128"/>
      <c r="FSG4" s="128"/>
      <c r="FSH4" s="128"/>
      <c r="FSI4" s="128"/>
      <c r="FSJ4" s="128"/>
      <c r="FSK4" s="128"/>
      <c r="FSL4" s="128"/>
      <c r="FSM4" s="128"/>
      <c r="FSN4" s="128"/>
      <c r="FSO4" s="128"/>
      <c r="FSP4" s="128"/>
      <c r="FSQ4" s="128"/>
      <c r="FSR4" s="128"/>
      <c r="FSS4" s="128"/>
      <c r="FST4" s="128"/>
      <c r="FSU4" s="128"/>
      <c r="FSV4" s="128"/>
      <c r="FSW4" s="128"/>
      <c r="FSX4" s="128"/>
      <c r="FSY4" s="128"/>
      <c r="FSZ4" s="128"/>
      <c r="FTA4" s="128"/>
      <c r="FTB4" s="128"/>
      <c r="FTC4" s="128"/>
      <c r="FTD4" s="128"/>
      <c r="FTE4" s="128"/>
      <c r="FTF4" s="128"/>
      <c r="FTG4" s="128"/>
      <c r="FTH4" s="128"/>
      <c r="FTI4" s="128"/>
      <c r="FTJ4" s="128"/>
      <c r="FTK4" s="128"/>
      <c r="FTL4" s="128"/>
      <c r="FTM4" s="128"/>
      <c r="FTN4" s="128"/>
      <c r="FTO4" s="128"/>
      <c r="FTP4" s="128"/>
      <c r="FTQ4" s="128"/>
      <c r="FTR4" s="128"/>
      <c r="FTS4" s="128"/>
      <c r="FTT4" s="128"/>
      <c r="FTU4" s="128"/>
      <c r="FTV4" s="128"/>
      <c r="FTW4" s="128"/>
      <c r="FTX4" s="128"/>
      <c r="FTY4" s="128"/>
      <c r="FTZ4" s="128"/>
      <c r="FUA4" s="128"/>
      <c r="FUB4" s="128"/>
      <c r="FUC4" s="128"/>
      <c r="FUD4" s="128"/>
      <c r="FUE4" s="128"/>
      <c r="FUF4" s="128"/>
      <c r="FUG4" s="128"/>
      <c r="FUH4" s="128"/>
      <c r="FUI4" s="128"/>
      <c r="FUJ4" s="128"/>
      <c r="FUK4" s="128"/>
      <c r="FUL4" s="128"/>
      <c r="FUM4" s="128"/>
      <c r="FUN4" s="128"/>
      <c r="FUO4" s="128"/>
      <c r="FUP4" s="128"/>
      <c r="FUQ4" s="128"/>
      <c r="FUR4" s="128"/>
      <c r="FUS4" s="128"/>
      <c r="FUT4" s="128"/>
      <c r="FUU4" s="128"/>
      <c r="FUV4" s="128"/>
      <c r="FUW4" s="128"/>
      <c r="FUX4" s="128"/>
      <c r="FUY4" s="128"/>
      <c r="FUZ4" s="128"/>
      <c r="FVA4" s="128"/>
      <c r="FVB4" s="128"/>
      <c r="FVC4" s="128"/>
      <c r="FVD4" s="128"/>
      <c r="FVE4" s="128"/>
      <c r="FVF4" s="128"/>
      <c r="FVG4" s="128"/>
      <c r="FVH4" s="128"/>
      <c r="FVI4" s="128"/>
      <c r="FVJ4" s="128"/>
      <c r="FVK4" s="128"/>
      <c r="FVL4" s="128"/>
      <c r="FVM4" s="128"/>
      <c r="FVN4" s="128"/>
      <c r="FVO4" s="128"/>
      <c r="FVP4" s="128"/>
      <c r="FVQ4" s="128"/>
      <c r="FVR4" s="128"/>
      <c r="FVS4" s="128"/>
      <c r="FVT4" s="128"/>
      <c r="FVU4" s="128"/>
      <c r="FVV4" s="128"/>
      <c r="FVW4" s="128"/>
      <c r="FVX4" s="128"/>
      <c r="FVY4" s="128"/>
      <c r="FVZ4" s="128"/>
      <c r="FWA4" s="128"/>
      <c r="FWB4" s="128"/>
      <c r="FWC4" s="128"/>
      <c r="FWD4" s="128"/>
      <c r="FWE4" s="128"/>
      <c r="FWF4" s="128"/>
      <c r="FWG4" s="128"/>
      <c r="FWH4" s="128"/>
      <c r="FWI4" s="128"/>
      <c r="FWJ4" s="128"/>
      <c r="FWK4" s="128"/>
      <c r="FWL4" s="128"/>
      <c r="FWM4" s="128"/>
      <c r="FWN4" s="128"/>
      <c r="FWO4" s="128"/>
      <c r="FWP4" s="128"/>
      <c r="FWQ4" s="128"/>
      <c r="FWR4" s="128"/>
      <c r="FWS4" s="128"/>
      <c r="FWT4" s="128"/>
      <c r="FWU4" s="128"/>
      <c r="FWV4" s="128"/>
      <c r="FWW4" s="128"/>
      <c r="FWX4" s="128"/>
      <c r="FWY4" s="128"/>
      <c r="FWZ4" s="128"/>
      <c r="FXA4" s="128"/>
      <c r="FXB4" s="128"/>
      <c r="FXC4" s="128"/>
      <c r="FXD4" s="128"/>
      <c r="FXE4" s="128"/>
      <c r="FXF4" s="128"/>
      <c r="FXG4" s="128"/>
      <c r="FXH4" s="128"/>
      <c r="FXI4" s="128"/>
      <c r="FXJ4" s="128"/>
      <c r="FXK4" s="128"/>
      <c r="FXL4" s="128"/>
      <c r="FXM4" s="128"/>
      <c r="FXN4" s="128"/>
      <c r="FXO4" s="128"/>
      <c r="FXP4" s="128"/>
      <c r="FXQ4" s="128"/>
      <c r="FXR4" s="128"/>
      <c r="FXS4" s="128"/>
      <c r="FXT4" s="128"/>
      <c r="FXU4" s="128"/>
      <c r="FXV4" s="128"/>
      <c r="FXW4" s="128"/>
      <c r="FXX4" s="128"/>
      <c r="FXY4" s="128"/>
      <c r="FXZ4" s="128"/>
      <c r="FYA4" s="128"/>
      <c r="FYB4" s="128"/>
      <c r="FYC4" s="128"/>
      <c r="FYD4" s="128"/>
      <c r="FYE4" s="128"/>
      <c r="FYF4" s="128"/>
      <c r="FYG4" s="128"/>
      <c r="FYH4" s="128"/>
      <c r="FYI4" s="128"/>
      <c r="FYJ4" s="128"/>
      <c r="FYK4" s="128"/>
      <c r="FYL4" s="128"/>
      <c r="FYM4" s="128"/>
      <c r="FYN4" s="128"/>
      <c r="FYO4" s="128"/>
      <c r="FYP4" s="128"/>
      <c r="FYQ4" s="128"/>
      <c r="FYR4" s="128"/>
      <c r="FYS4" s="128"/>
      <c r="FYT4" s="128"/>
      <c r="FYU4" s="128"/>
      <c r="FYV4" s="128"/>
      <c r="FYW4" s="128"/>
      <c r="FYX4" s="128"/>
      <c r="FYY4" s="128"/>
      <c r="FYZ4" s="128"/>
      <c r="FZA4" s="128"/>
      <c r="FZB4" s="128"/>
      <c r="FZC4" s="128"/>
      <c r="FZD4" s="128"/>
      <c r="FZE4" s="128"/>
      <c r="FZF4" s="128"/>
      <c r="FZG4" s="128"/>
      <c r="FZH4" s="128"/>
      <c r="FZI4" s="128"/>
      <c r="FZJ4" s="128"/>
      <c r="FZK4" s="128"/>
      <c r="FZL4" s="128"/>
      <c r="FZM4" s="128"/>
      <c r="FZN4" s="128"/>
      <c r="FZO4" s="128"/>
      <c r="FZP4" s="128"/>
      <c r="FZQ4" s="128"/>
      <c r="FZR4" s="128"/>
      <c r="FZS4" s="128"/>
      <c r="FZT4" s="128"/>
      <c r="FZU4" s="128"/>
      <c r="FZV4" s="128"/>
      <c r="FZW4" s="128"/>
      <c r="FZX4" s="128"/>
      <c r="FZY4" s="128"/>
      <c r="FZZ4" s="128"/>
      <c r="GAA4" s="128"/>
      <c r="GAB4" s="128"/>
      <c r="GAC4" s="128"/>
      <c r="GAD4" s="128"/>
      <c r="GAE4" s="128"/>
      <c r="GAF4" s="128"/>
      <c r="GAG4" s="128"/>
      <c r="GAH4" s="128"/>
      <c r="GAI4" s="128"/>
      <c r="GAJ4" s="128"/>
      <c r="GAK4" s="128"/>
      <c r="GAL4" s="128"/>
      <c r="GAM4" s="128"/>
      <c r="GAN4" s="128"/>
      <c r="GAO4" s="128"/>
      <c r="GAP4" s="128"/>
      <c r="GAQ4" s="128"/>
      <c r="GAR4" s="128"/>
      <c r="GAS4" s="128"/>
      <c r="GAT4" s="128"/>
      <c r="GAU4" s="128"/>
      <c r="GAV4" s="128"/>
      <c r="GAW4" s="128"/>
      <c r="GAX4" s="128"/>
      <c r="GAY4" s="128"/>
      <c r="GAZ4" s="128"/>
      <c r="GBA4" s="128"/>
      <c r="GBB4" s="128"/>
      <c r="GBC4" s="128"/>
      <c r="GBD4" s="128"/>
      <c r="GBE4" s="128"/>
      <c r="GBF4" s="128"/>
      <c r="GBG4" s="128"/>
      <c r="GBH4" s="128"/>
      <c r="GBI4" s="128"/>
      <c r="GBJ4" s="128"/>
      <c r="GBK4" s="128"/>
      <c r="GBL4" s="128"/>
      <c r="GBM4" s="128"/>
      <c r="GBN4" s="128"/>
      <c r="GBO4" s="128"/>
      <c r="GBP4" s="128"/>
      <c r="GBQ4" s="128"/>
      <c r="GBR4" s="128"/>
      <c r="GBS4" s="128"/>
      <c r="GBT4" s="128"/>
      <c r="GBU4" s="128"/>
      <c r="GBV4" s="128"/>
      <c r="GBW4" s="128"/>
      <c r="GBX4" s="128"/>
      <c r="GBY4" s="128"/>
      <c r="GBZ4" s="128"/>
      <c r="GCA4" s="128"/>
      <c r="GCB4" s="128"/>
      <c r="GCC4" s="128"/>
      <c r="GCD4" s="128"/>
      <c r="GCE4" s="128"/>
      <c r="GCF4" s="128"/>
      <c r="GCG4" s="128"/>
      <c r="GCH4" s="128"/>
      <c r="GCI4" s="128"/>
      <c r="GCJ4" s="128"/>
      <c r="GCK4" s="128"/>
      <c r="GCL4" s="128"/>
      <c r="GCM4" s="128"/>
      <c r="GCN4" s="128"/>
      <c r="GCO4" s="128"/>
      <c r="GCP4" s="128"/>
      <c r="GCQ4" s="128"/>
      <c r="GCR4" s="128"/>
      <c r="GCS4" s="128"/>
      <c r="GCT4" s="128"/>
      <c r="GCU4" s="128"/>
      <c r="GCV4" s="128"/>
      <c r="GCW4" s="128"/>
      <c r="GCX4" s="128"/>
      <c r="GCY4" s="128"/>
      <c r="GCZ4" s="128"/>
      <c r="GDA4" s="128"/>
      <c r="GDB4" s="128"/>
      <c r="GDC4" s="128"/>
      <c r="GDD4" s="128"/>
      <c r="GDE4" s="128"/>
      <c r="GDF4" s="128"/>
      <c r="GDG4" s="128"/>
      <c r="GDH4" s="128"/>
      <c r="GDI4" s="128"/>
      <c r="GDJ4" s="128"/>
      <c r="GDK4" s="128"/>
      <c r="GDL4" s="128"/>
      <c r="GDM4" s="128"/>
      <c r="GDN4" s="128"/>
      <c r="GDO4" s="128"/>
      <c r="GDP4" s="128"/>
      <c r="GDQ4" s="128"/>
      <c r="GDR4" s="128"/>
      <c r="GDS4" s="128"/>
      <c r="GDT4" s="128"/>
      <c r="GDU4" s="128"/>
      <c r="GDV4" s="128"/>
      <c r="GDW4" s="128"/>
      <c r="GDX4" s="128"/>
      <c r="GDY4" s="128"/>
      <c r="GDZ4" s="128"/>
      <c r="GEA4" s="128"/>
      <c r="GEB4" s="128"/>
      <c r="GEC4" s="128"/>
      <c r="GED4" s="128"/>
      <c r="GEE4" s="128"/>
      <c r="GEF4" s="128"/>
      <c r="GEG4" s="128"/>
      <c r="GEH4" s="128"/>
      <c r="GEI4" s="128"/>
      <c r="GEJ4" s="128"/>
      <c r="GEK4" s="128"/>
      <c r="GEL4" s="128"/>
      <c r="GEM4" s="128"/>
      <c r="GEN4" s="128"/>
      <c r="GEO4" s="128"/>
      <c r="GEP4" s="128"/>
      <c r="GEQ4" s="128"/>
      <c r="GER4" s="128"/>
      <c r="GES4" s="128"/>
      <c r="GET4" s="128"/>
      <c r="GEU4" s="128"/>
      <c r="GEV4" s="128"/>
      <c r="GEW4" s="128"/>
      <c r="GEX4" s="128"/>
      <c r="GEY4" s="128"/>
      <c r="GEZ4" s="128"/>
      <c r="GFA4" s="128"/>
      <c r="GFB4" s="128"/>
      <c r="GFC4" s="128"/>
      <c r="GFD4" s="128"/>
      <c r="GFE4" s="128"/>
      <c r="GFF4" s="128"/>
      <c r="GFG4" s="128"/>
      <c r="GFH4" s="128"/>
      <c r="GFI4" s="128"/>
      <c r="GFJ4" s="128"/>
      <c r="GFK4" s="128"/>
      <c r="GFL4" s="128"/>
      <c r="GFM4" s="128"/>
      <c r="GFN4" s="128"/>
      <c r="GFO4" s="128"/>
      <c r="GFP4" s="128"/>
      <c r="GFQ4" s="128"/>
      <c r="GFR4" s="128"/>
      <c r="GFS4" s="128"/>
      <c r="GFT4" s="128"/>
      <c r="GFU4" s="128"/>
      <c r="GFV4" s="128"/>
      <c r="GFW4" s="128"/>
      <c r="GFX4" s="128"/>
      <c r="GFY4" s="128"/>
      <c r="GFZ4" s="128"/>
      <c r="GGA4" s="128"/>
      <c r="GGB4" s="128"/>
      <c r="GGC4" s="128"/>
      <c r="GGD4" s="128"/>
      <c r="GGE4" s="128"/>
      <c r="GGF4" s="128"/>
      <c r="GGG4" s="128"/>
      <c r="GGH4" s="128"/>
      <c r="GGI4" s="128"/>
      <c r="GGJ4" s="128"/>
      <c r="GGK4" s="128"/>
      <c r="GGL4" s="128"/>
      <c r="GGM4" s="128"/>
      <c r="GGN4" s="128"/>
      <c r="GGO4" s="128"/>
      <c r="GGP4" s="128"/>
      <c r="GGQ4" s="128"/>
      <c r="GGR4" s="128"/>
      <c r="GGS4" s="128"/>
      <c r="GGT4" s="128"/>
      <c r="GGU4" s="128"/>
      <c r="GGV4" s="128"/>
      <c r="GGW4" s="128"/>
      <c r="GGX4" s="128"/>
      <c r="GGY4" s="128"/>
      <c r="GGZ4" s="128"/>
      <c r="GHA4" s="128"/>
      <c r="GHB4" s="128"/>
      <c r="GHC4" s="128"/>
      <c r="GHD4" s="128"/>
      <c r="GHE4" s="128"/>
      <c r="GHF4" s="128"/>
      <c r="GHG4" s="128"/>
      <c r="GHH4" s="128"/>
      <c r="GHI4" s="128"/>
      <c r="GHJ4" s="128"/>
      <c r="GHK4" s="128"/>
      <c r="GHL4" s="128"/>
      <c r="GHM4" s="128"/>
      <c r="GHN4" s="128"/>
      <c r="GHO4" s="128"/>
      <c r="GHP4" s="128"/>
      <c r="GHQ4" s="128"/>
      <c r="GHR4" s="128"/>
      <c r="GHS4" s="128"/>
      <c r="GHT4" s="128"/>
      <c r="GHU4" s="128"/>
      <c r="GHV4" s="128"/>
      <c r="GHW4" s="128"/>
      <c r="GHX4" s="128"/>
      <c r="GHY4" s="128"/>
      <c r="GHZ4" s="128"/>
      <c r="GIA4" s="128"/>
      <c r="GIB4" s="128"/>
      <c r="GIC4" s="128"/>
      <c r="GID4" s="128"/>
      <c r="GIE4" s="128"/>
      <c r="GIF4" s="128"/>
      <c r="GIG4" s="128"/>
      <c r="GIH4" s="128"/>
      <c r="GII4" s="128"/>
      <c r="GIJ4" s="128"/>
      <c r="GIK4" s="128"/>
      <c r="GIL4" s="128"/>
      <c r="GIM4" s="128"/>
      <c r="GIN4" s="128"/>
      <c r="GIO4" s="128"/>
      <c r="GIP4" s="128"/>
      <c r="GIQ4" s="128"/>
      <c r="GIR4" s="128"/>
      <c r="GIS4" s="128"/>
      <c r="GIT4" s="128"/>
      <c r="GIU4" s="128"/>
      <c r="GIV4" s="128"/>
      <c r="GIW4" s="128"/>
      <c r="GIX4" s="128"/>
      <c r="GIY4" s="128"/>
      <c r="GIZ4" s="128"/>
      <c r="GJA4" s="128"/>
      <c r="GJB4" s="128"/>
      <c r="GJC4" s="128"/>
      <c r="GJD4" s="128"/>
      <c r="GJE4" s="128"/>
      <c r="GJF4" s="128"/>
      <c r="GJG4" s="128"/>
      <c r="GJH4" s="128"/>
      <c r="GJI4" s="128"/>
      <c r="GJJ4" s="128"/>
      <c r="GJK4" s="128"/>
      <c r="GJL4" s="128"/>
      <c r="GJM4" s="128"/>
      <c r="GJN4" s="128"/>
      <c r="GJO4" s="128"/>
      <c r="GJP4" s="128"/>
      <c r="GJQ4" s="128"/>
      <c r="GJR4" s="128"/>
      <c r="GJS4" s="128"/>
      <c r="GJT4" s="128"/>
      <c r="GJU4" s="128"/>
      <c r="GJV4" s="128"/>
      <c r="GJW4" s="128"/>
      <c r="GJX4" s="128"/>
      <c r="GJY4" s="128"/>
      <c r="GJZ4" s="128"/>
      <c r="GKA4" s="128"/>
      <c r="GKB4" s="128"/>
      <c r="GKC4" s="128"/>
      <c r="GKD4" s="128"/>
      <c r="GKE4" s="128"/>
      <c r="GKF4" s="128"/>
      <c r="GKG4" s="128"/>
      <c r="GKH4" s="128"/>
      <c r="GKI4" s="128"/>
      <c r="GKJ4" s="128"/>
      <c r="GKK4" s="128"/>
      <c r="GKL4" s="128"/>
      <c r="GKM4" s="128"/>
      <c r="GKN4" s="128"/>
      <c r="GKO4" s="128"/>
      <c r="GKP4" s="128"/>
      <c r="GKQ4" s="128"/>
      <c r="GKR4" s="128"/>
      <c r="GKS4" s="128"/>
      <c r="GKT4" s="128"/>
      <c r="GKU4" s="128"/>
      <c r="GKV4" s="128"/>
      <c r="GKW4" s="128"/>
      <c r="GKX4" s="128"/>
      <c r="GKY4" s="128"/>
      <c r="GKZ4" s="128"/>
      <c r="GLA4" s="128"/>
      <c r="GLB4" s="128"/>
      <c r="GLC4" s="128"/>
      <c r="GLD4" s="128"/>
      <c r="GLE4" s="128"/>
      <c r="GLF4" s="128"/>
      <c r="GLG4" s="128"/>
      <c r="GLH4" s="128"/>
      <c r="GLI4" s="128"/>
      <c r="GLJ4" s="128"/>
      <c r="GLK4" s="128"/>
      <c r="GLL4" s="128"/>
      <c r="GLM4" s="128"/>
      <c r="GLN4" s="128"/>
      <c r="GLO4" s="128"/>
      <c r="GLP4" s="128"/>
      <c r="GLQ4" s="128"/>
      <c r="GLR4" s="128"/>
      <c r="GLS4" s="128"/>
      <c r="GLT4" s="128"/>
      <c r="GLU4" s="128"/>
      <c r="GLV4" s="128"/>
      <c r="GLW4" s="128"/>
      <c r="GLX4" s="128"/>
      <c r="GLY4" s="128"/>
      <c r="GLZ4" s="128"/>
      <c r="GMA4" s="128"/>
      <c r="GMB4" s="128"/>
      <c r="GMC4" s="128"/>
      <c r="GMD4" s="128"/>
      <c r="GME4" s="128"/>
      <c r="GMF4" s="128"/>
      <c r="GMG4" s="128"/>
      <c r="GMH4" s="128"/>
      <c r="GMI4" s="128"/>
      <c r="GMJ4" s="128"/>
      <c r="GMK4" s="128"/>
      <c r="GML4" s="128"/>
      <c r="GMM4" s="128"/>
      <c r="GMN4" s="128"/>
      <c r="GMO4" s="128"/>
      <c r="GMP4" s="128"/>
      <c r="GMQ4" s="128"/>
      <c r="GMR4" s="128"/>
      <c r="GMS4" s="128"/>
      <c r="GMT4" s="128"/>
      <c r="GMU4" s="128"/>
      <c r="GMV4" s="128"/>
      <c r="GMW4" s="128"/>
      <c r="GMX4" s="128"/>
      <c r="GMY4" s="128"/>
      <c r="GMZ4" s="128"/>
      <c r="GNA4" s="128"/>
      <c r="GNB4" s="128"/>
      <c r="GNC4" s="128"/>
      <c r="GND4" s="128"/>
      <c r="GNE4" s="128"/>
      <c r="GNF4" s="128"/>
      <c r="GNG4" s="128"/>
      <c r="GNH4" s="128"/>
      <c r="GNI4" s="128"/>
      <c r="GNJ4" s="128"/>
      <c r="GNK4" s="128"/>
      <c r="GNL4" s="128"/>
      <c r="GNM4" s="128"/>
      <c r="GNN4" s="128"/>
      <c r="GNO4" s="128"/>
      <c r="GNP4" s="128"/>
      <c r="GNQ4" s="128"/>
      <c r="GNR4" s="128"/>
      <c r="GNS4" s="128"/>
      <c r="GNT4" s="128"/>
      <c r="GNU4" s="128"/>
      <c r="GNV4" s="128"/>
      <c r="GNW4" s="128"/>
      <c r="GNX4" s="128"/>
      <c r="GNY4" s="128"/>
      <c r="GNZ4" s="128"/>
      <c r="GOA4" s="128"/>
      <c r="GOB4" s="128"/>
      <c r="GOC4" s="128"/>
      <c r="GOD4" s="128"/>
      <c r="GOE4" s="128"/>
      <c r="GOF4" s="128"/>
      <c r="GOG4" s="128"/>
      <c r="GOH4" s="128"/>
      <c r="GOI4" s="128"/>
      <c r="GOJ4" s="128"/>
      <c r="GOK4" s="128"/>
      <c r="GOL4" s="128"/>
      <c r="GOM4" s="128"/>
      <c r="GON4" s="128"/>
      <c r="GOO4" s="128"/>
      <c r="GOP4" s="128"/>
      <c r="GOQ4" s="128"/>
      <c r="GOR4" s="128"/>
      <c r="GOS4" s="128"/>
      <c r="GOT4" s="128"/>
      <c r="GOU4" s="128"/>
      <c r="GOV4" s="128"/>
      <c r="GOW4" s="128"/>
      <c r="GOX4" s="128"/>
      <c r="GOY4" s="128"/>
      <c r="GOZ4" s="128"/>
      <c r="GPA4" s="128"/>
      <c r="GPB4" s="128"/>
      <c r="GPC4" s="128"/>
      <c r="GPD4" s="128"/>
      <c r="GPE4" s="128"/>
      <c r="GPF4" s="128"/>
      <c r="GPG4" s="128"/>
      <c r="GPH4" s="128"/>
      <c r="GPI4" s="128"/>
      <c r="GPJ4" s="128"/>
      <c r="GPK4" s="128"/>
      <c r="GPL4" s="128"/>
      <c r="GPM4" s="128"/>
      <c r="GPN4" s="128"/>
      <c r="GPO4" s="128"/>
      <c r="GPP4" s="128"/>
      <c r="GPQ4" s="128"/>
      <c r="GPR4" s="128"/>
      <c r="GPS4" s="128"/>
      <c r="GPT4" s="128"/>
      <c r="GPU4" s="128"/>
      <c r="GPV4" s="128"/>
      <c r="GPW4" s="128"/>
      <c r="GPX4" s="128"/>
      <c r="GPY4" s="128"/>
      <c r="GPZ4" s="128"/>
      <c r="GQA4" s="128"/>
      <c r="GQB4" s="128"/>
      <c r="GQC4" s="128"/>
      <c r="GQD4" s="128"/>
      <c r="GQE4" s="128"/>
      <c r="GQF4" s="128"/>
      <c r="GQG4" s="128"/>
      <c r="GQH4" s="128"/>
      <c r="GQI4" s="128"/>
      <c r="GQJ4" s="128"/>
      <c r="GQK4" s="128"/>
      <c r="GQL4" s="128"/>
      <c r="GQM4" s="128"/>
      <c r="GQN4" s="128"/>
      <c r="GQO4" s="128"/>
      <c r="GQP4" s="128"/>
      <c r="GQQ4" s="128"/>
      <c r="GQR4" s="128"/>
      <c r="GQS4" s="128"/>
      <c r="GQT4" s="128"/>
      <c r="GQU4" s="128"/>
      <c r="GQV4" s="128"/>
      <c r="GQW4" s="128"/>
      <c r="GQX4" s="128"/>
      <c r="GQY4" s="128"/>
      <c r="GQZ4" s="128"/>
      <c r="GRA4" s="128"/>
      <c r="GRB4" s="128"/>
      <c r="GRC4" s="128"/>
      <c r="GRD4" s="128"/>
      <c r="GRE4" s="128"/>
      <c r="GRF4" s="128"/>
      <c r="GRG4" s="128"/>
      <c r="GRH4" s="128"/>
      <c r="GRI4" s="128"/>
      <c r="GRJ4" s="128"/>
      <c r="GRK4" s="128"/>
      <c r="GRL4" s="128"/>
      <c r="GRM4" s="128"/>
      <c r="GRN4" s="128"/>
      <c r="GRO4" s="128"/>
      <c r="GRP4" s="128"/>
      <c r="GRQ4" s="128"/>
      <c r="GRR4" s="128"/>
      <c r="GRS4" s="128"/>
      <c r="GRT4" s="128"/>
      <c r="GRU4" s="128"/>
      <c r="GRV4" s="128"/>
      <c r="GRW4" s="128"/>
      <c r="GRX4" s="128"/>
      <c r="GRY4" s="128"/>
      <c r="GRZ4" s="128"/>
      <c r="GSA4" s="128"/>
      <c r="GSB4" s="128"/>
      <c r="GSC4" s="128"/>
      <c r="GSD4" s="128"/>
      <c r="GSE4" s="128"/>
      <c r="GSF4" s="128"/>
      <c r="GSG4" s="128"/>
      <c r="GSH4" s="128"/>
      <c r="GSI4" s="128"/>
      <c r="GSJ4" s="128"/>
      <c r="GSK4" s="128"/>
      <c r="GSL4" s="128"/>
      <c r="GSM4" s="128"/>
      <c r="GSN4" s="128"/>
      <c r="GSO4" s="128"/>
      <c r="GSP4" s="128"/>
      <c r="GSQ4" s="128"/>
      <c r="GSR4" s="128"/>
      <c r="GSS4" s="128"/>
      <c r="GST4" s="128"/>
      <c r="GSU4" s="128"/>
      <c r="GSV4" s="128"/>
      <c r="GSW4" s="128"/>
      <c r="GSX4" s="128"/>
      <c r="GSY4" s="128"/>
      <c r="GSZ4" s="128"/>
      <c r="GTA4" s="128"/>
      <c r="GTB4" s="128"/>
      <c r="GTC4" s="128"/>
      <c r="GTD4" s="128"/>
      <c r="GTE4" s="128"/>
      <c r="GTF4" s="128"/>
      <c r="GTG4" s="128"/>
      <c r="GTH4" s="128"/>
      <c r="GTI4" s="128"/>
      <c r="GTJ4" s="128"/>
      <c r="GTK4" s="128"/>
      <c r="GTL4" s="128"/>
      <c r="GTM4" s="128"/>
      <c r="GTN4" s="128"/>
      <c r="GTO4" s="128"/>
      <c r="GTP4" s="128"/>
      <c r="GTQ4" s="128"/>
      <c r="GTR4" s="128"/>
      <c r="GTS4" s="128"/>
      <c r="GTT4" s="128"/>
      <c r="GTU4" s="128"/>
      <c r="GTV4" s="128"/>
      <c r="GTW4" s="128"/>
      <c r="GTX4" s="128"/>
      <c r="GTY4" s="128"/>
      <c r="GTZ4" s="128"/>
      <c r="GUA4" s="128"/>
      <c r="GUB4" s="128"/>
      <c r="GUC4" s="128"/>
      <c r="GUD4" s="128"/>
      <c r="GUE4" s="128"/>
      <c r="GUF4" s="128"/>
      <c r="GUG4" s="128"/>
      <c r="GUH4" s="128"/>
      <c r="GUI4" s="128"/>
      <c r="GUJ4" s="128"/>
      <c r="GUK4" s="128"/>
      <c r="GUL4" s="128"/>
      <c r="GUM4" s="128"/>
      <c r="GUN4" s="128"/>
      <c r="GUO4" s="128"/>
      <c r="GUP4" s="128"/>
      <c r="GUQ4" s="128"/>
      <c r="GUR4" s="128"/>
      <c r="GUS4" s="128"/>
      <c r="GUT4" s="128"/>
      <c r="GUU4" s="128"/>
      <c r="GUV4" s="128"/>
      <c r="GUW4" s="128"/>
      <c r="GUX4" s="128"/>
      <c r="GUY4" s="128"/>
      <c r="GUZ4" s="128"/>
      <c r="GVA4" s="128"/>
      <c r="GVB4" s="128"/>
      <c r="GVC4" s="128"/>
      <c r="GVD4" s="128"/>
      <c r="GVE4" s="128"/>
      <c r="GVF4" s="128"/>
      <c r="GVG4" s="128"/>
      <c r="GVH4" s="128"/>
      <c r="GVI4" s="128"/>
      <c r="GVJ4" s="128"/>
      <c r="GVK4" s="128"/>
      <c r="GVL4" s="128"/>
      <c r="GVM4" s="128"/>
      <c r="GVN4" s="128"/>
      <c r="GVO4" s="128"/>
      <c r="GVP4" s="128"/>
      <c r="GVQ4" s="128"/>
      <c r="GVR4" s="128"/>
      <c r="GVS4" s="128"/>
      <c r="GVT4" s="128"/>
      <c r="GVU4" s="128"/>
      <c r="GVV4" s="128"/>
      <c r="GVW4" s="128"/>
      <c r="GVX4" s="128"/>
      <c r="GVY4" s="128"/>
      <c r="GVZ4" s="128"/>
      <c r="GWA4" s="128"/>
      <c r="GWB4" s="128"/>
      <c r="GWC4" s="128"/>
      <c r="GWD4" s="128"/>
      <c r="GWE4" s="128"/>
      <c r="GWF4" s="128"/>
      <c r="GWG4" s="128"/>
      <c r="GWH4" s="128"/>
      <c r="GWI4" s="128"/>
      <c r="GWJ4" s="128"/>
      <c r="GWK4" s="128"/>
      <c r="GWL4" s="128"/>
      <c r="GWM4" s="128"/>
      <c r="GWN4" s="128"/>
      <c r="GWO4" s="128"/>
      <c r="GWP4" s="128"/>
      <c r="GWQ4" s="128"/>
      <c r="GWR4" s="128"/>
      <c r="GWS4" s="128"/>
      <c r="GWT4" s="128"/>
      <c r="GWU4" s="128"/>
      <c r="GWV4" s="128"/>
      <c r="GWW4" s="128"/>
      <c r="GWX4" s="128"/>
      <c r="GWY4" s="128"/>
      <c r="GWZ4" s="128"/>
      <c r="GXA4" s="128"/>
      <c r="GXB4" s="128"/>
      <c r="GXC4" s="128"/>
      <c r="GXD4" s="128"/>
      <c r="GXE4" s="128"/>
      <c r="GXF4" s="128"/>
      <c r="GXG4" s="128"/>
      <c r="GXH4" s="128"/>
      <c r="GXI4" s="128"/>
      <c r="GXJ4" s="128"/>
      <c r="GXK4" s="128"/>
      <c r="GXL4" s="128"/>
      <c r="GXM4" s="128"/>
      <c r="GXN4" s="128"/>
      <c r="GXO4" s="128"/>
      <c r="GXP4" s="128"/>
      <c r="GXQ4" s="128"/>
      <c r="GXR4" s="128"/>
      <c r="GXS4" s="128"/>
      <c r="GXT4" s="128"/>
      <c r="GXU4" s="128"/>
      <c r="GXV4" s="128"/>
      <c r="GXW4" s="128"/>
      <c r="GXX4" s="128"/>
      <c r="GXY4" s="128"/>
      <c r="GXZ4" s="128"/>
      <c r="GYA4" s="128"/>
      <c r="GYB4" s="128"/>
      <c r="GYC4" s="128"/>
      <c r="GYD4" s="128"/>
      <c r="GYE4" s="128"/>
      <c r="GYF4" s="128"/>
      <c r="GYG4" s="128"/>
      <c r="GYH4" s="128"/>
      <c r="GYI4" s="128"/>
      <c r="GYJ4" s="128"/>
      <c r="GYK4" s="128"/>
      <c r="GYL4" s="128"/>
      <c r="GYM4" s="128"/>
      <c r="GYN4" s="128"/>
      <c r="GYO4" s="128"/>
      <c r="GYP4" s="128"/>
      <c r="GYQ4" s="128"/>
      <c r="GYR4" s="128"/>
      <c r="GYS4" s="128"/>
      <c r="GYT4" s="128"/>
      <c r="GYU4" s="128"/>
      <c r="GYV4" s="128"/>
      <c r="GYW4" s="128"/>
      <c r="GYX4" s="128"/>
      <c r="GYY4" s="128"/>
      <c r="GYZ4" s="128"/>
      <c r="GZA4" s="128"/>
      <c r="GZB4" s="128"/>
      <c r="GZC4" s="128"/>
      <c r="GZD4" s="128"/>
      <c r="GZE4" s="128"/>
      <c r="GZF4" s="128"/>
      <c r="GZG4" s="128"/>
      <c r="GZH4" s="128"/>
      <c r="GZI4" s="128"/>
      <c r="GZJ4" s="128"/>
      <c r="GZK4" s="128"/>
      <c r="GZL4" s="128"/>
      <c r="GZM4" s="128"/>
      <c r="GZN4" s="128"/>
      <c r="GZO4" s="128"/>
      <c r="GZP4" s="128"/>
      <c r="GZQ4" s="128"/>
      <c r="GZR4" s="128"/>
      <c r="GZS4" s="128"/>
      <c r="GZT4" s="128"/>
      <c r="GZU4" s="128"/>
      <c r="GZV4" s="128"/>
      <c r="GZW4" s="128"/>
      <c r="GZX4" s="128"/>
      <c r="GZY4" s="128"/>
      <c r="GZZ4" s="128"/>
      <c r="HAA4" s="128"/>
      <c r="HAB4" s="128"/>
      <c r="HAC4" s="128"/>
      <c r="HAD4" s="128"/>
      <c r="HAE4" s="128"/>
      <c r="HAF4" s="128"/>
      <c r="HAG4" s="128"/>
      <c r="HAH4" s="128"/>
      <c r="HAI4" s="128"/>
      <c r="HAJ4" s="128"/>
      <c r="HAK4" s="128"/>
      <c r="HAL4" s="128"/>
      <c r="HAM4" s="128"/>
      <c r="HAN4" s="128"/>
      <c r="HAO4" s="128"/>
      <c r="HAP4" s="128"/>
      <c r="HAQ4" s="128"/>
      <c r="HAR4" s="128"/>
      <c r="HAS4" s="128"/>
      <c r="HAT4" s="128"/>
      <c r="HAU4" s="128"/>
      <c r="HAV4" s="128"/>
      <c r="HAW4" s="128"/>
      <c r="HAX4" s="128"/>
      <c r="HAY4" s="128"/>
      <c r="HAZ4" s="128"/>
      <c r="HBA4" s="128"/>
      <c r="HBB4" s="128"/>
      <c r="HBC4" s="128"/>
      <c r="HBD4" s="128"/>
      <c r="HBE4" s="128"/>
      <c r="HBF4" s="128"/>
      <c r="HBG4" s="128"/>
      <c r="HBH4" s="128"/>
      <c r="HBI4" s="128"/>
      <c r="HBJ4" s="128"/>
      <c r="HBK4" s="128"/>
      <c r="HBL4" s="128"/>
      <c r="HBM4" s="128"/>
      <c r="HBN4" s="128"/>
      <c r="HBO4" s="128"/>
      <c r="HBP4" s="128"/>
      <c r="HBQ4" s="128"/>
      <c r="HBR4" s="128"/>
      <c r="HBS4" s="128"/>
      <c r="HBT4" s="128"/>
      <c r="HBU4" s="128"/>
      <c r="HBV4" s="128"/>
      <c r="HBW4" s="128"/>
      <c r="HBX4" s="128"/>
      <c r="HBY4" s="128"/>
      <c r="HBZ4" s="128"/>
      <c r="HCA4" s="128"/>
      <c r="HCB4" s="128"/>
      <c r="HCC4" s="128"/>
      <c r="HCD4" s="128"/>
      <c r="HCE4" s="128"/>
      <c r="HCF4" s="128"/>
      <c r="HCG4" s="128"/>
      <c r="HCH4" s="128"/>
      <c r="HCI4" s="128"/>
      <c r="HCJ4" s="128"/>
      <c r="HCK4" s="128"/>
      <c r="HCL4" s="128"/>
      <c r="HCM4" s="128"/>
      <c r="HCN4" s="128"/>
      <c r="HCO4" s="128"/>
      <c r="HCP4" s="128"/>
      <c r="HCQ4" s="128"/>
      <c r="HCR4" s="128"/>
      <c r="HCS4" s="128"/>
      <c r="HCT4" s="128"/>
      <c r="HCU4" s="128"/>
      <c r="HCV4" s="128"/>
      <c r="HCW4" s="128"/>
      <c r="HCX4" s="128"/>
      <c r="HCY4" s="128"/>
      <c r="HCZ4" s="128"/>
      <c r="HDA4" s="128"/>
      <c r="HDB4" s="128"/>
      <c r="HDC4" s="128"/>
      <c r="HDD4" s="128"/>
      <c r="HDE4" s="128"/>
      <c r="HDF4" s="128"/>
      <c r="HDG4" s="128"/>
      <c r="HDH4" s="128"/>
      <c r="HDI4" s="128"/>
      <c r="HDJ4" s="128"/>
      <c r="HDK4" s="128"/>
      <c r="HDL4" s="128"/>
      <c r="HDM4" s="128"/>
      <c r="HDN4" s="128"/>
      <c r="HDO4" s="128"/>
      <c r="HDP4" s="128"/>
      <c r="HDQ4" s="128"/>
      <c r="HDR4" s="128"/>
      <c r="HDS4" s="128"/>
      <c r="HDT4" s="128"/>
      <c r="HDU4" s="128"/>
      <c r="HDV4" s="128"/>
      <c r="HDW4" s="128"/>
      <c r="HDX4" s="128"/>
      <c r="HDY4" s="128"/>
      <c r="HDZ4" s="128"/>
      <c r="HEA4" s="128"/>
      <c r="HEB4" s="128"/>
      <c r="HEC4" s="128"/>
      <c r="HED4" s="128"/>
      <c r="HEE4" s="128"/>
      <c r="HEF4" s="128"/>
      <c r="HEG4" s="128"/>
      <c r="HEH4" s="128"/>
      <c r="HEI4" s="128"/>
      <c r="HEJ4" s="128"/>
      <c r="HEK4" s="128"/>
      <c r="HEL4" s="128"/>
      <c r="HEM4" s="128"/>
      <c r="HEN4" s="128"/>
      <c r="HEO4" s="128"/>
      <c r="HEP4" s="128"/>
      <c r="HEQ4" s="128"/>
      <c r="HER4" s="128"/>
      <c r="HES4" s="128"/>
      <c r="HET4" s="128"/>
      <c r="HEU4" s="128"/>
      <c r="HEV4" s="128"/>
      <c r="HEW4" s="128"/>
      <c r="HEX4" s="128"/>
      <c r="HEY4" s="128"/>
      <c r="HEZ4" s="128"/>
      <c r="HFA4" s="128"/>
      <c r="HFB4" s="128"/>
      <c r="HFC4" s="128"/>
      <c r="HFD4" s="128"/>
      <c r="HFE4" s="128"/>
      <c r="HFF4" s="128"/>
      <c r="HFG4" s="128"/>
      <c r="HFH4" s="128"/>
      <c r="HFI4" s="128"/>
      <c r="HFJ4" s="128"/>
      <c r="HFK4" s="128"/>
      <c r="HFL4" s="128"/>
      <c r="HFM4" s="128"/>
      <c r="HFN4" s="128"/>
      <c r="HFO4" s="128"/>
      <c r="HFP4" s="128"/>
      <c r="HFQ4" s="128"/>
      <c r="HFR4" s="128"/>
      <c r="HFS4" s="128"/>
      <c r="HFT4" s="128"/>
      <c r="HFU4" s="128"/>
      <c r="HFV4" s="128"/>
      <c r="HFW4" s="128"/>
      <c r="HFX4" s="128"/>
      <c r="HFY4" s="128"/>
      <c r="HFZ4" s="128"/>
      <c r="HGA4" s="128"/>
      <c r="HGB4" s="128"/>
      <c r="HGC4" s="128"/>
      <c r="HGD4" s="128"/>
      <c r="HGE4" s="128"/>
      <c r="HGF4" s="128"/>
      <c r="HGG4" s="128"/>
      <c r="HGH4" s="128"/>
      <c r="HGI4" s="128"/>
      <c r="HGJ4" s="128"/>
      <c r="HGK4" s="128"/>
      <c r="HGL4" s="128"/>
      <c r="HGM4" s="128"/>
      <c r="HGN4" s="128"/>
      <c r="HGO4" s="128"/>
      <c r="HGP4" s="128"/>
      <c r="HGQ4" s="128"/>
      <c r="HGR4" s="128"/>
      <c r="HGS4" s="128"/>
      <c r="HGT4" s="128"/>
      <c r="HGU4" s="128"/>
      <c r="HGV4" s="128"/>
      <c r="HGW4" s="128"/>
      <c r="HGX4" s="128"/>
      <c r="HGY4" s="128"/>
      <c r="HGZ4" s="128"/>
      <c r="HHA4" s="128"/>
      <c r="HHB4" s="128"/>
      <c r="HHC4" s="128"/>
      <c r="HHD4" s="128"/>
      <c r="HHE4" s="128"/>
      <c r="HHF4" s="128"/>
      <c r="HHG4" s="128"/>
      <c r="HHH4" s="128"/>
      <c r="HHI4" s="128"/>
      <c r="HHJ4" s="128"/>
      <c r="HHK4" s="128"/>
      <c r="HHL4" s="128"/>
      <c r="HHM4" s="128"/>
      <c r="HHN4" s="128"/>
      <c r="HHO4" s="128"/>
      <c r="HHP4" s="128"/>
      <c r="HHQ4" s="128"/>
      <c r="HHR4" s="128"/>
      <c r="HHS4" s="128"/>
      <c r="HHT4" s="128"/>
      <c r="HHU4" s="128"/>
      <c r="HHV4" s="128"/>
      <c r="HHW4" s="128"/>
      <c r="HHX4" s="128"/>
      <c r="HHY4" s="128"/>
      <c r="HHZ4" s="128"/>
      <c r="HIA4" s="128"/>
      <c r="HIB4" s="128"/>
      <c r="HIC4" s="128"/>
      <c r="HID4" s="128"/>
      <c r="HIE4" s="128"/>
      <c r="HIF4" s="128"/>
      <c r="HIG4" s="128"/>
      <c r="HIH4" s="128"/>
      <c r="HII4" s="128"/>
      <c r="HIJ4" s="128"/>
      <c r="HIK4" s="128"/>
      <c r="HIL4" s="128"/>
      <c r="HIM4" s="128"/>
      <c r="HIN4" s="128"/>
      <c r="HIO4" s="128"/>
      <c r="HIP4" s="128"/>
      <c r="HIQ4" s="128"/>
      <c r="HIR4" s="128"/>
      <c r="HIS4" s="128"/>
      <c r="HIT4" s="128"/>
      <c r="HIU4" s="128"/>
      <c r="HIV4" s="128"/>
      <c r="HIW4" s="128"/>
      <c r="HIX4" s="128"/>
      <c r="HIY4" s="128"/>
      <c r="HIZ4" s="128"/>
      <c r="HJA4" s="128"/>
      <c r="HJB4" s="128"/>
      <c r="HJC4" s="128"/>
      <c r="HJD4" s="128"/>
      <c r="HJE4" s="128"/>
      <c r="HJF4" s="128"/>
      <c r="HJG4" s="128"/>
      <c r="HJH4" s="128"/>
      <c r="HJI4" s="128"/>
      <c r="HJJ4" s="128"/>
      <c r="HJK4" s="128"/>
      <c r="HJL4" s="128"/>
      <c r="HJM4" s="128"/>
      <c r="HJN4" s="128"/>
      <c r="HJO4" s="128"/>
      <c r="HJP4" s="128"/>
      <c r="HJQ4" s="128"/>
      <c r="HJR4" s="128"/>
      <c r="HJS4" s="128"/>
      <c r="HJT4" s="128"/>
      <c r="HJU4" s="128"/>
      <c r="HJV4" s="128"/>
      <c r="HJW4" s="128"/>
      <c r="HJX4" s="128"/>
      <c r="HJY4" s="128"/>
      <c r="HJZ4" s="128"/>
      <c r="HKA4" s="128"/>
      <c r="HKB4" s="128"/>
      <c r="HKC4" s="128"/>
      <c r="HKD4" s="128"/>
      <c r="HKE4" s="128"/>
      <c r="HKF4" s="128"/>
      <c r="HKG4" s="128"/>
      <c r="HKH4" s="128"/>
      <c r="HKI4" s="128"/>
      <c r="HKJ4" s="128"/>
      <c r="HKK4" s="128"/>
      <c r="HKL4" s="128"/>
      <c r="HKM4" s="128"/>
      <c r="HKN4" s="128"/>
      <c r="HKO4" s="128"/>
      <c r="HKP4" s="128"/>
      <c r="HKQ4" s="128"/>
      <c r="HKR4" s="128"/>
      <c r="HKS4" s="128"/>
      <c r="HKT4" s="128"/>
      <c r="HKU4" s="128"/>
      <c r="HKV4" s="128"/>
      <c r="HKW4" s="128"/>
      <c r="HKX4" s="128"/>
      <c r="HKY4" s="128"/>
      <c r="HKZ4" s="128"/>
      <c r="HLA4" s="128"/>
      <c r="HLB4" s="128"/>
      <c r="HLC4" s="128"/>
      <c r="HLD4" s="128"/>
      <c r="HLE4" s="128"/>
      <c r="HLF4" s="128"/>
      <c r="HLG4" s="128"/>
      <c r="HLH4" s="128"/>
      <c r="HLI4" s="128"/>
      <c r="HLJ4" s="128"/>
      <c r="HLK4" s="128"/>
      <c r="HLL4" s="128"/>
      <c r="HLM4" s="128"/>
      <c r="HLN4" s="128"/>
      <c r="HLO4" s="128"/>
      <c r="HLP4" s="128"/>
      <c r="HLQ4" s="128"/>
      <c r="HLR4" s="128"/>
      <c r="HLS4" s="128"/>
      <c r="HLT4" s="128"/>
      <c r="HLU4" s="128"/>
      <c r="HLV4" s="128"/>
      <c r="HLW4" s="128"/>
      <c r="HLX4" s="128"/>
      <c r="HLY4" s="128"/>
      <c r="HLZ4" s="128"/>
      <c r="HMA4" s="128"/>
      <c r="HMB4" s="128"/>
      <c r="HMC4" s="128"/>
      <c r="HMD4" s="128"/>
      <c r="HME4" s="128"/>
      <c r="HMF4" s="128"/>
      <c r="HMG4" s="128"/>
      <c r="HMH4" s="128"/>
      <c r="HMI4" s="128"/>
      <c r="HMJ4" s="128"/>
      <c r="HMK4" s="128"/>
      <c r="HML4" s="128"/>
      <c r="HMM4" s="128"/>
      <c r="HMN4" s="128"/>
      <c r="HMO4" s="128"/>
      <c r="HMP4" s="128"/>
      <c r="HMQ4" s="128"/>
      <c r="HMR4" s="128"/>
      <c r="HMS4" s="128"/>
      <c r="HMT4" s="128"/>
      <c r="HMU4" s="128"/>
      <c r="HMV4" s="128"/>
      <c r="HMW4" s="128"/>
      <c r="HMX4" s="128"/>
      <c r="HMY4" s="128"/>
      <c r="HMZ4" s="128"/>
      <c r="HNA4" s="128"/>
      <c r="HNB4" s="128"/>
      <c r="HNC4" s="128"/>
      <c r="HND4" s="128"/>
      <c r="HNE4" s="128"/>
      <c r="HNF4" s="128"/>
      <c r="HNG4" s="128"/>
      <c r="HNH4" s="128"/>
      <c r="HNI4" s="128"/>
      <c r="HNJ4" s="128"/>
      <c r="HNK4" s="128"/>
      <c r="HNL4" s="128"/>
      <c r="HNM4" s="128"/>
      <c r="HNN4" s="128"/>
      <c r="HNO4" s="128"/>
      <c r="HNP4" s="128"/>
      <c r="HNQ4" s="128"/>
      <c r="HNR4" s="128"/>
      <c r="HNS4" s="128"/>
      <c r="HNT4" s="128"/>
      <c r="HNU4" s="128"/>
      <c r="HNV4" s="128"/>
      <c r="HNW4" s="128"/>
      <c r="HNX4" s="128"/>
      <c r="HNY4" s="128"/>
      <c r="HNZ4" s="128"/>
      <c r="HOA4" s="128"/>
      <c r="HOB4" s="128"/>
      <c r="HOC4" s="128"/>
      <c r="HOD4" s="128"/>
      <c r="HOE4" s="128"/>
      <c r="HOF4" s="128"/>
      <c r="HOG4" s="128"/>
      <c r="HOH4" s="128"/>
      <c r="HOI4" s="128"/>
      <c r="HOJ4" s="128"/>
      <c r="HOK4" s="128"/>
      <c r="HOL4" s="128"/>
      <c r="HOM4" s="128"/>
      <c r="HON4" s="128"/>
      <c r="HOO4" s="128"/>
      <c r="HOP4" s="128"/>
      <c r="HOQ4" s="128"/>
      <c r="HOR4" s="128"/>
      <c r="HOS4" s="128"/>
      <c r="HOT4" s="128"/>
      <c r="HOU4" s="128"/>
      <c r="HOV4" s="128"/>
      <c r="HOW4" s="128"/>
      <c r="HOX4" s="128"/>
      <c r="HOY4" s="128"/>
      <c r="HOZ4" s="128"/>
      <c r="HPA4" s="128"/>
      <c r="HPB4" s="128"/>
      <c r="HPC4" s="128"/>
      <c r="HPD4" s="128"/>
      <c r="HPE4" s="128"/>
      <c r="HPF4" s="128"/>
      <c r="HPG4" s="128"/>
      <c r="HPH4" s="128"/>
      <c r="HPI4" s="128"/>
      <c r="HPJ4" s="128"/>
      <c r="HPK4" s="128"/>
      <c r="HPL4" s="128"/>
      <c r="HPM4" s="128"/>
      <c r="HPN4" s="128"/>
      <c r="HPO4" s="128"/>
      <c r="HPP4" s="128"/>
      <c r="HPQ4" s="128"/>
      <c r="HPR4" s="128"/>
      <c r="HPS4" s="128"/>
      <c r="HPT4" s="128"/>
      <c r="HPU4" s="128"/>
      <c r="HPV4" s="128"/>
      <c r="HPW4" s="128"/>
      <c r="HPX4" s="128"/>
      <c r="HPY4" s="128"/>
      <c r="HPZ4" s="128"/>
      <c r="HQA4" s="128"/>
      <c r="HQB4" s="128"/>
      <c r="HQC4" s="128"/>
      <c r="HQD4" s="128"/>
      <c r="HQE4" s="128"/>
      <c r="HQF4" s="128"/>
      <c r="HQG4" s="128"/>
      <c r="HQH4" s="128"/>
      <c r="HQI4" s="128"/>
      <c r="HQJ4" s="128"/>
      <c r="HQK4" s="128"/>
      <c r="HQL4" s="128"/>
      <c r="HQM4" s="128"/>
      <c r="HQN4" s="128"/>
      <c r="HQO4" s="128"/>
      <c r="HQP4" s="128"/>
      <c r="HQQ4" s="128"/>
      <c r="HQR4" s="128"/>
      <c r="HQS4" s="128"/>
      <c r="HQT4" s="128"/>
      <c r="HQU4" s="128"/>
      <c r="HQV4" s="128"/>
      <c r="HQW4" s="128"/>
      <c r="HQX4" s="128"/>
      <c r="HQY4" s="128"/>
      <c r="HQZ4" s="128"/>
      <c r="HRA4" s="128"/>
      <c r="HRB4" s="128"/>
      <c r="HRC4" s="128"/>
      <c r="HRD4" s="128"/>
      <c r="HRE4" s="128"/>
      <c r="HRF4" s="128"/>
      <c r="HRG4" s="128"/>
      <c r="HRH4" s="128"/>
      <c r="HRI4" s="128"/>
      <c r="HRJ4" s="128"/>
      <c r="HRK4" s="128"/>
      <c r="HRL4" s="128"/>
      <c r="HRM4" s="128"/>
      <c r="HRN4" s="128"/>
      <c r="HRO4" s="128"/>
      <c r="HRP4" s="128"/>
      <c r="HRQ4" s="128"/>
      <c r="HRR4" s="128"/>
      <c r="HRS4" s="128"/>
      <c r="HRT4" s="128"/>
      <c r="HRU4" s="128"/>
      <c r="HRV4" s="128"/>
      <c r="HRW4" s="128"/>
      <c r="HRX4" s="128"/>
      <c r="HRY4" s="128"/>
      <c r="HRZ4" s="128"/>
      <c r="HSA4" s="128"/>
      <c r="HSB4" s="128"/>
      <c r="HSC4" s="128"/>
      <c r="HSD4" s="128"/>
      <c r="HSE4" s="128"/>
      <c r="HSF4" s="128"/>
      <c r="HSG4" s="128"/>
      <c r="HSH4" s="128"/>
      <c r="HSI4" s="128"/>
      <c r="HSJ4" s="128"/>
      <c r="HSK4" s="128"/>
      <c r="HSL4" s="128"/>
      <c r="HSM4" s="128"/>
      <c r="HSN4" s="128"/>
      <c r="HSO4" s="128"/>
      <c r="HSP4" s="128"/>
      <c r="HSQ4" s="128"/>
      <c r="HSR4" s="128"/>
      <c r="HSS4" s="128"/>
      <c r="HST4" s="128"/>
      <c r="HSU4" s="128"/>
      <c r="HSV4" s="128"/>
      <c r="HSW4" s="128"/>
      <c r="HSX4" s="128"/>
      <c r="HSY4" s="128"/>
      <c r="HSZ4" s="128"/>
      <c r="HTA4" s="128"/>
      <c r="HTB4" s="128"/>
      <c r="HTC4" s="128"/>
      <c r="HTD4" s="128"/>
      <c r="HTE4" s="128"/>
      <c r="HTF4" s="128"/>
      <c r="HTG4" s="128"/>
      <c r="HTH4" s="128"/>
      <c r="HTI4" s="128"/>
      <c r="HTJ4" s="128"/>
      <c r="HTK4" s="128"/>
      <c r="HTL4" s="128"/>
      <c r="HTM4" s="128"/>
      <c r="HTN4" s="128"/>
      <c r="HTO4" s="128"/>
      <c r="HTP4" s="128"/>
      <c r="HTQ4" s="128"/>
      <c r="HTR4" s="128"/>
      <c r="HTS4" s="128"/>
      <c r="HTT4" s="128"/>
      <c r="HTU4" s="128"/>
      <c r="HTV4" s="128"/>
      <c r="HTW4" s="128"/>
      <c r="HTX4" s="128"/>
      <c r="HTY4" s="128"/>
      <c r="HTZ4" s="128"/>
      <c r="HUA4" s="128"/>
      <c r="HUB4" s="128"/>
      <c r="HUC4" s="128"/>
      <c r="HUD4" s="128"/>
      <c r="HUE4" s="128"/>
      <c r="HUF4" s="128"/>
      <c r="HUG4" s="128"/>
      <c r="HUH4" s="128"/>
      <c r="HUI4" s="128"/>
      <c r="HUJ4" s="128"/>
      <c r="HUK4" s="128"/>
      <c r="HUL4" s="128"/>
      <c r="HUM4" s="128"/>
      <c r="HUN4" s="128"/>
      <c r="HUO4" s="128"/>
      <c r="HUP4" s="128"/>
      <c r="HUQ4" s="128"/>
      <c r="HUR4" s="128"/>
      <c r="HUS4" s="128"/>
      <c r="HUT4" s="128"/>
      <c r="HUU4" s="128"/>
      <c r="HUV4" s="128"/>
      <c r="HUW4" s="128"/>
      <c r="HUX4" s="128"/>
      <c r="HUY4" s="128"/>
      <c r="HUZ4" s="128"/>
      <c r="HVA4" s="128"/>
      <c r="HVB4" s="128"/>
      <c r="HVC4" s="128"/>
      <c r="HVD4" s="128"/>
      <c r="HVE4" s="128"/>
      <c r="HVF4" s="128"/>
      <c r="HVG4" s="128"/>
      <c r="HVH4" s="128"/>
      <c r="HVI4" s="128"/>
      <c r="HVJ4" s="128"/>
      <c r="HVK4" s="128"/>
      <c r="HVL4" s="128"/>
      <c r="HVM4" s="128"/>
      <c r="HVN4" s="128"/>
      <c r="HVO4" s="128"/>
      <c r="HVP4" s="128"/>
      <c r="HVQ4" s="128"/>
      <c r="HVR4" s="128"/>
      <c r="HVS4" s="128"/>
      <c r="HVT4" s="128"/>
      <c r="HVU4" s="128"/>
      <c r="HVV4" s="128"/>
      <c r="HVW4" s="128"/>
      <c r="HVX4" s="128"/>
      <c r="HVY4" s="128"/>
      <c r="HVZ4" s="128"/>
      <c r="HWA4" s="128"/>
      <c r="HWB4" s="128"/>
      <c r="HWC4" s="128"/>
      <c r="HWD4" s="128"/>
      <c r="HWE4" s="128"/>
      <c r="HWF4" s="128"/>
      <c r="HWG4" s="128"/>
      <c r="HWH4" s="128"/>
      <c r="HWI4" s="128"/>
      <c r="HWJ4" s="128"/>
      <c r="HWK4" s="128"/>
      <c r="HWL4" s="128"/>
      <c r="HWM4" s="128"/>
      <c r="HWN4" s="128"/>
      <c r="HWO4" s="128"/>
      <c r="HWP4" s="128"/>
      <c r="HWQ4" s="128"/>
      <c r="HWR4" s="128"/>
      <c r="HWS4" s="128"/>
      <c r="HWT4" s="128"/>
      <c r="HWU4" s="128"/>
      <c r="HWV4" s="128"/>
      <c r="HWW4" s="128"/>
      <c r="HWX4" s="128"/>
      <c r="HWY4" s="128"/>
      <c r="HWZ4" s="128"/>
      <c r="HXA4" s="128"/>
      <c r="HXB4" s="128"/>
      <c r="HXC4" s="128"/>
      <c r="HXD4" s="128"/>
      <c r="HXE4" s="128"/>
      <c r="HXF4" s="128"/>
      <c r="HXG4" s="128"/>
      <c r="HXH4" s="128"/>
      <c r="HXI4" s="128"/>
      <c r="HXJ4" s="128"/>
      <c r="HXK4" s="128"/>
      <c r="HXL4" s="128"/>
      <c r="HXM4" s="128"/>
      <c r="HXN4" s="128"/>
      <c r="HXO4" s="128"/>
      <c r="HXP4" s="128"/>
      <c r="HXQ4" s="128"/>
      <c r="HXR4" s="128"/>
      <c r="HXS4" s="128"/>
      <c r="HXT4" s="128"/>
      <c r="HXU4" s="128"/>
      <c r="HXV4" s="128"/>
      <c r="HXW4" s="128"/>
      <c r="HXX4" s="128"/>
      <c r="HXY4" s="128"/>
      <c r="HXZ4" s="128"/>
      <c r="HYA4" s="128"/>
      <c r="HYB4" s="128"/>
      <c r="HYC4" s="128"/>
      <c r="HYD4" s="128"/>
      <c r="HYE4" s="128"/>
      <c r="HYF4" s="128"/>
      <c r="HYG4" s="128"/>
      <c r="HYH4" s="128"/>
      <c r="HYI4" s="128"/>
      <c r="HYJ4" s="128"/>
      <c r="HYK4" s="128"/>
      <c r="HYL4" s="128"/>
      <c r="HYM4" s="128"/>
      <c r="HYN4" s="128"/>
      <c r="HYO4" s="128"/>
      <c r="HYP4" s="128"/>
      <c r="HYQ4" s="128"/>
      <c r="HYR4" s="128"/>
      <c r="HYS4" s="128"/>
      <c r="HYT4" s="128"/>
      <c r="HYU4" s="128"/>
      <c r="HYV4" s="128"/>
      <c r="HYW4" s="128"/>
      <c r="HYX4" s="128"/>
      <c r="HYY4" s="128"/>
      <c r="HYZ4" s="128"/>
      <c r="HZA4" s="128"/>
      <c r="HZB4" s="128"/>
      <c r="HZC4" s="128"/>
      <c r="HZD4" s="128"/>
      <c r="HZE4" s="128"/>
      <c r="HZF4" s="128"/>
      <c r="HZG4" s="128"/>
      <c r="HZH4" s="128"/>
      <c r="HZI4" s="128"/>
      <c r="HZJ4" s="128"/>
      <c r="HZK4" s="128"/>
      <c r="HZL4" s="128"/>
      <c r="HZM4" s="128"/>
      <c r="HZN4" s="128"/>
      <c r="HZO4" s="128"/>
      <c r="HZP4" s="128"/>
      <c r="HZQ4" s="128"/>
      <c r="HZR4" s="128"/>
      <c r="HZS4" s="128"/>
      <c r="HZT4" s="128"/>
      <c r="HZU4" s="128"/>
      <c r="HZV4" s="128"/>
      <c r="HZW4" s="128"/>
      <c r="HZX4" s="128"/>
      <c r="HZY4" s="128"/>
      <c r="HZZ4" s="128"/>
      <c r="IAA4" s="128"/>
      <c r="IAB4" s="128"/>
      <c r="IAC4" s="128"/>
      <c r="IAD4" s="128"/>
      <c r="IAE4" s="128"/>
      <c r="IAF4" s="128"/>
      <c r="IAG4" s="128"/>
      <c r="IAH4" s="128"/>
      <c r="IAI4" s="128"/>
      <c r="IAJ4" s="128"/>
      <c r="IAK4" s="128"/>
      <c r="IAL4" s="128"/>
      <c r="IAM4" s="128"/>
      <c r="IAN4" s="128"/>
      <c r="IAO4" s="128"/>
      <c r="IAP4" s="128"/>
      <c r="IAQ4" s="128"/>
      <c r="IAR4" s="128"/>
      <c r="IAS4" s="128"/>
      <c r="IAT4" s="128"/>
      <c r="IAU4" s="128"/>
      <c r="IAV4" s="128"/>
      <c r="IAW4" s="128"/>
      <c r="IAX4" s="128"/>
      <c r="IAY4" s="128"/>
      <c r="IAZ4" s="128"/>
      <c r="IBA4" s="128"/>
      <c r="IBB4" s="128"/>
      <c r="IBC4" s="128"/>
      <c r="IBD4" s="128"/>
      <c r="IBE4" s="128"/>
      <c r="IBF4" s="128"/>
      <c r="IBG4" s="128"/>
      <c r="IBH4" s="128"/>
      <c r="IBI4" s="128"/>
      <c r="IBJ4" s="128"/>
      <c r="IBK4" s="128"/>
      <c r="IBL4" s="128"/>
      <c r="IBM4" s="128"/>
      <c r="IBN4" s="128"/>
      <c r="IBO4" s="128"/>
      <c r="IBP4" s="128"/>
      <c r="IBQ4" s="128"/>
      <c r="IBR4" s="128"/>
      <c r="IBS4" s="128"/>
      <c r="IBT4" s="128"/>
      <c r="IBU4" s="128"/>
      <c r="IBV4" s="128"/>
      <c r="IBW4" s="128"/>
      <c r="IBX4" s="128"/>
      <c r="IBY4" s="128"/>
      <c r="IBZ4" s="128"/>
      <c r="ICA4" s="128"/>
      <c r="ICB4" s="128"/>
      <c r="ICC4" s="128"/>
      <c r="ICD4" s="128"/>
      <c r="ICE4" s="128"/>
      <c r="ICF4" s="128"/>
      <c r="ICG4" s="128"/>
      <c r="ICH4" s="128"/>
      <c r="ICI4" s="128"/>
      <c r="ICJ4" s="128"/>
      <c r="ICK4" s="128"/>
      <c r="ICL4" s="128"/>
      <c r="ICM4" s="128"/>
      <c r="ICN4" s="128"/>
      <c r="ICO4" s="128"/>
      <c r="ICP4" s="128"/>
      <c r="ICQ4" s="128"/>
      <c r="ICR4" s="128"/>
      <c r="ICS4" s="128"/>
      <c r="ICT4" s="128"/>
      <c r="ICU4" s="128"/>
      <c r="ICV4" s="128"/>
      <c r="ICW4" s="128"/>
      <c r="ICX4" s="128"/>
      <c r="ICY4" s="128"/>
      <c r="ICZ4" s="128"/>
      <c r="IDA4" s="128"/>
      <c r="IDB4" s="128"/>
      <c r="IDC4" s="128"/>
      <c r="IDD4" s="128"/>
      <c r="IDE4" s="128"/>
      <c r="IDF4" s="128"/>
      <c r="IDG4" s="128"/>
      <c r="IDH4" s="128"/>
      <c r="IDI4" s="128"/>
      <c r="IDJ4" s="128"/>
      <c r="IDK4" s="128"/>
      <c r="IDL4" s="128"/>
      <c r="IDM4" s="128"/>
      <c r="IDN4" s="128"/>
      <c r="IDO4" s="128"/>
      <c r="IDP4" s="128"/>
      <c r="IDQ4" s="128"/>
      <c r="IDR4" s="128"/>
      <c r="IDS4" s="128"/>
      <c r="IDT4" s="128"/>
      <c r="IDU4" s="128"/>
      <c r="IDV4" s="128"/>
      <c r="IDW4" s="128"/>
      <c r="IDX4" s="128"/>
      <c r="IDY4" s="128"/>
      <c r="IDZ4" s="128"/>
      <c r="IEA4" s="128"/>
      <c r="IEB4" s="128"/>
      <c r="IEC4" s="128"/>
      <c r="IED4" s="128"/>
      <c r="IEE4" s="128"/>
      <c r="IEF4" s="128"/>
      <c r="IEG4" s="128"/>
      <c r="IEH4" s="128"/>
      <c r="IEI4" s="128"/>
      <c r="IEJ4" s="128"/>
      <c r="IEK4" s="128"/>
      <c r="IEL4" s="128"/>
      <c r="IEM4" s="128"/>
      <c r="IEN4" s="128"/>
      <c r="IEO4" s="128"/>
      <c r="IEP4" s="128"/>
      <c r="IEQ4" s="128"/>
      <c r="IER4" s="128"/>
      <c r="IES4" s="128"/>
      <c r="IET4" s="128"/>
      <c r="IEU4" s="128"/>
      <c r="IEV4" s="128"/>
      <c r="IEW4" s="128"/>
      <c r="IEX4" s="128"/>
      <c r="IEY4" s="128"/>
      <c r="IEZ4" s="128"/>
      <c r="IFA4" s="128"/>
      <c r="IFB4" s="128"/>
      <c r="IFC4" s="128"/>
      <c r="IFD4" s="128"/>
      <c r="IFE4" s="128"/>
      <c r="IFF4" s="128"/>
      <c r="IFG4" s="128"/>
      <c r="IFH4" s="128"/>
      <c r="IFI4" s="128"/>
      <c r="IFJ4" s="128"/>
      <c r="IFK4" s="128"/>
      <c r="IFL4" s="128"/>
      <c r="IFM4" s="128"/>
      <c r="IFN4" s="128"/>
      <c r="IFO4" s="128"/>
      <c r="IFP4" s="128"/>
      <c r="IFQ4" s="128"/>
      <c r="IFR4" s="128"/>
      <c r="IFS4" s="128"/>
      <c r="IFT4" s="128"/>
      <c r="IFU4" s="128"/>
      <c r="IFV4" s="128"/>
      <c r="IFW4" s="128"/>
      <c r="IFX4" s="128"/>
      <c r="IFY4" s="128"/>
      <c r="IFZ4" s="128"/>
      <c r="IGA4" s="128"/>
      <c r="IGB4" s="128"/>
      <c r="IGC4" s="128"/>
      <c r="IGD4" s="128"/>
      <c r="IGE4" s="128"/>
      <c r="IGF4" s="128"/>
      <c r="IGG4" s="128"/>
      <c r="IGH4" s="128"/>
      <c r="IGI4" s="128"/>
      <c r="IGJ4" s="128"/>
      <c r="IGK4" s="128"/>
      <c r="IGL4" s="128"/>
      <c r="IGM4" s="128"/>
      <c r="IGN4" s="128"/>
      <c r="IGO4" s="128"/>
      <c r="IGP4" s="128"/>
      <c r="IGQ4" s="128"/>
      <c r="IGR4" s="128"/>
      <c r="IGS4" s="128"/>
      <c r="IGT4" s="128"/>
      <c r="IGU4" s="128"/>
      <c r="IGV4" s="128"/>
      <c r="IGW4" s="128"/>
      <c r="IGX4" s="128"/>
      <c r="IGY4" s="128"/>
      <c r="IGZ4" s="128"/>
      <c r="IHA4" s="128"/>
      <c r="IHB4" s="128"/>
      <c r="IHC4" s="128"/>
      <c r="IHD4" s="128"/>
      <c r="IHE4" s="128"/>
      <c r="IHF4" s="128"/>
      <c r="IHG4" s="128"/>
      <c r="IHH4" s="128"/>
      <c r="IHI4" s="128"/>
      <c r="IHJ4" s="128"/>
      <c r="IHK4" s="128"/>
      <c r="IHL4" s="128"/>
      <c r="IHM4" s="128"/>
      <c r="IHN4" s="128"/>
      <c r="IHO4" s="128"/>
      <c r="IHP4" s="128"/>
      <c r="IHQ4" s="128"/>
      <c r="IHR4" s="128"/>
      <c r="IHS4" s="128"/>
      <c r="IHT4" s="128"/>
      <c r="IHU4" s="128"/>
      <c r="IHV4" s="128"/>
      <c r="IHW4" s="128"/>
      <c r="IHX4" s="128"/>
      <c r="IHY4" s="128"/>
      <c r="IHZ4" s="128"/>
      <c r="IIA4" s="128"/>
      <c r="IIB4" s="128"/>
      <c r="IIC4" s="128"/>
      <c r="IID4" s="128"/>
      <c r="IIE4" s="128"/>
      <c r="IIF4" s="128"/>
      <c r="IIG4" s="128"/>
      <c r="IIH4" s="128"/>
      <c r="III4" s="128"/>
      <c r="IIJ4" s="128"/>
      <c r="IIK4" s="128"/>
      <c r="IIL4" s="128"/>
      <c r="IIM4" s="128"/>
      <c r="IIN4" s="128"/>
      <c r="IIO4" s="128"/>
      <c r="IIP4" s="128"/>
      <c r="IIQ4" s="128"/>
      <c r="IIR4" s="128"/>
      <c r="IIS4" s="128"/>
      <c r="IIT4" s="128"/>
      <c r="IIU4" s="128"/>
      <c r="IIV4" s="128"/>
      <c r="IIW4" s="128"/>
      <c r="IIX4" s="128"/>
      <c r="IIY4" s="128"/>
      <c r="IIZ4" s="128"/>
      <c r="IJA4" s="128"/>
      <c r="IJB4" s="128"/>
      <c r="IJC4" s="128"/>
      <c r="IJD4" s="128"/>
      <c r="IJE4" s="128"/>
      <c r="IJF4" s="128"/>
      <c r="IJG4" s="128"/>
      <c r="IJH4" s="128"/>
      <c r="IJI4" s="128"/>
      <c r="IJJ4" s="128"/>
      <c r="IJK4" s="128"/>
      <c r="IJL4" s="128"/>
      <c r="IJM4" s="128"/>
      <c r="IJN4" s="128"/>
      <c r="IJO4" s="128"/>
      <c r="IJP4" s="128"/>
      <c r="IJQ4" s="128"/>
      <c r="IJR4" s="128"/>
      <c r="IJS4" s="128"/>
      <c r="IJT4" s="128"/>
      <c r="IJU4" s="128"/>
      <c r="IJV4" s="128"/>
      <c r="IJW4" s="128"/>
      <c r="IJX4" s="128"/>
      <c r="IJY4" s="128"/>
      <c r="IJZ4" s="128"/>
      <c r="IKA4" s="128"/>
      <c r="IKB4" s="128"/>
      <c r="IKC4" s="128"/>
      <c r="IKD4" s="128"/>
      <c r="IKE4" s="128"/>
      <c r="IKF4" s="128"/>
      <c r="IKG4" s="128"/>
      <c r="IKH4" s="128"/>
      <c r="IKI4" s="128"/>
      <c r="IKJ4" s="128"/>
      <c r="IKK4" s="128"/>
      <c r="IKL4" s="128"/>
      <c r="IKM4" s="128"/>
      <c r="IKN4" s="128"/>
      <c r="IKO4" s="128"/>
      <c r="IKP4" s="128"/>
      <c r="IKQ4" s="128"/>
      <c r="IKR4" s="128"/>
      <c r="IKS4" s="128"/>
      <c r="IKT4" s="128"/>
      <c r="IKU4" s="128"/>
      <c r="IKV4" s="128"/>
      <c r="IKW4" s="128"/>
      <c r="IKX4" s="128"/>
      <c r="IKY4" s="128"/>
      <c r="IKZ4" s="128"/>
      <c r="ILA4" s="128"/>
      <c r="ILB4" s="128"/>
      <c r="ILC4" s="128"/>
      <c r="ILD4" s="128"/>
      <c r="ILE4" s="128"/>
      <c r="ILF4" s="128"/>
      <c r="ILG4" s="128"/>
      <c r="ILH4" s="128"/>
      <c r="ILI4" s="128"/>
      <c r="ILJ4" s="128"/>
      <c r="ILK4" s="128"/>
      <c r="ILL4" s="128"/>
      <c r="ILM4" s="128"/>
      <c r="ILN4" s="128"/>
      <c r="ILO4" s="128"/>
      <c r="ILP4" s="128"/>
      <c r="ILQ4" s="128"/>
      <c r="ILR4" s="128"/>
      <c r="ILS4" s="128"/>
      <c r="ILT4" s="128"/>
      <c r="ILU4" s="128"/>
      <c r="ILV4" s="128"/>
      <c r="ILW4" s="128"/>
      <c r="ILX4" s="128"/>
      <c r="ILY4" s="128"/>
      <c r="ILZ4" s="128"/>
      <c r="IMA4" s="128"/>
      <c r="IMB4" s="128"/>
      <c r="IMC4" s="128"/>
      <c r="IMD4" s="128"/>
      <c r="IME4" s="128"/>
      <c r="IMF4" s="128"/>
      <c r="IMG4" s="128"/>
      <c r="IMH4" s="128"/>
      <c r="IMI4" s="128"/>
      <c r="IMJ4" s="128"/>
      <c r="IMK4" s="128"/>
      <c r="IML4" s="128"/>
      <c r="IMM4" s="128"/>
      <c r="IMN4" s="128"/>
      <c r="IMO4" s="128"/>
      <c r="IMP4" s="128"/>
      <c r="IMQ4" s="128"/>
      <c r="IMR4" s="128"/>
      <c r="IMS4" s="128"/>
      <c r="IMT4" s="128"/>
      <c r="IMU4" s="128"/>
      <c r="IMV4" s="128"/>
      <c r="IMW4" s="128"/>
      <c r="IMX4" s="128"/>
      <c r="IMY4" s="128"/>
      <c r="IMZ4" s="128"/>
      <c r="INA4" s="128"/>
      <c r="INB4" s="128"/>
      <c r="INC4" s="128"/>
      <c r="IND4" s="128"/>
      <c r="INE4" s="128"/>
      <c r="INF4" s="128"/>
      <c r="ING4" s="128"/>
      <c r="INH4" s="128"/>
      <c r="INI4" s="128"/>
      <c r="INJ4" s="128"/>
      <c r="INK4" s="128"/>
      <c r="INL4" s="128"/>
      <c r="INM4" s="128"/>
      <c r="INN4" s="128"/>
      <c r="INO4" s="128"/>
      <c r="INP4" s="128"/>
      <c r="INQ4" s="128"/>
      <c r="INR4" s="128"/>
      <c r="INS4" s="128"/>
      <c r="INT4" s="128"/>
      <c r="INU4" s="128"/>
      <c r="INV4" s="128"/>
      <c r="INW4" s="128"/>
      <c r="INX4" s="128"/>
      <c r="INY4" s="128"/>
      <c r="INZ4" s="128"/>
      <c r="IOA4" s="128"/>
      <c r="IOB4" s="128"/>
      <c r="IOC4" s="128"/>
      <c r="IOD4" s="128"/>
      <c r="IOE4" s="128"/>
      <c r="IOF4" s="128"/>
      <c r="IOG4" s="128"/>
      <c r="IOH4" s="128"/>
      <c r="IOI4" s="128"/>
      <c r="IOJ4" s="128"/>
      <c r="IOK4" s="128"/>
      <c r="IOL4" s="128"/>
      <c r="IOM4" s="128"/>
      <c r="ION4" s="128"/>
      <c r="IOO4" s="128"/>
      <c r="IOP4" s="128"/>
      <c r="IOQ4" s="128"/>
      <c r="IOR4" s="128"/>
      <c r="IOS4" s="128"/>
      <c r="IOT4" s="128"/>
      <c r="IOU4" s="128"/>
      <c r="IOV4" s="128"/>
      <c r="IOW4" s="128"/>
      <c r="IOX4" s="128"/>
      <c r="IOY4" s="128"/>
      <c r="IOZ4" s="128"/>
      <c r="IPA4" s="128"/>
      <c r="IPB4" s="128"/>
      <c r="IPC4" s="128"/>
      <c r="IPD4" s="128"/>
      <c r="IPE4" s="128"/>
      <c r="IPF4" s="128"/>
      <c r="IPG4" s="128"/>
      <c r="IPH4" s="128"/>
      <c r="IPI4" s="128"/>
      <c r="IPJ4" s="128"/>
      <c r="IPK4" s="128"/>
      <c r="IPL4" s="128"/>
      <c r="IPM4" s="128"/>
      <c r="IPN4" s="128"/>
      <c r="IPO4" s="128"/>
      <c r="IPP4" s="128"/>
      <c r="IPQ4" s="128"/>
      <c r="IPR4" s="128"/>
      <c r="IPS4" s="128"/>
      <c r="IPT4" s="128"/>
      <c r="IPU4" s="128"/>
      <c r="IPV4" s="128"/>
      <c r="IPW4" s="128"/>
      <c r="IPX4" s="128"/>
      <c r="IPY4" s="128"/>
      <c r="IPZ4" s="128"/>
      <c r="IQA4" s="128"/>
      <c r="IQB4" s="128"/>
      <c r="IQC4" s="128"/>
      <c r="IQD4" s="128"/>
      <c r="IQE4" s="128"/>
      <c r="IQF4" s="128"/>
      <c r="IQG4" s="128"/>
      <c r="IQH4" s="128"/>
      <c r="IQI4" s="128"/>
      <c r="IQJ4" s="128"/>
      <c r="IQK4" s="128"/>
      <c r="IQL4" s="128"/>
      <c r="IQM4" s="128"/>
      <c r="IQN4" s="128"/>
      <c r="IQO4" s="128"/>
      <c r="IQP4" s="128"/>
      <c r="IQQ4" s="128"/>
      <c r="IQR4" s="128"/>
      <c r="IQS4" s="128"/>
      <c r="IQT4" s="128"/>
      <c r="IQU4" s="128"/>
      <c r="IQV4" s="128"/>
      <c r="IQW4" s="128"/>
      <c r="IQX4" s="128"/>
      <c r="IQY4" s="128"/>
      <c r="IQZ4" s="128"/>
      <c r="IRA4" s="128"/>
      <c r="IRB4" s="128"/>
      <c r="IRC4" s="128"/>
      <c r="IRD4" s="128"/>
      <c r="IRE4" s="128"/>
      <c r="IRF4" s="128"/>
      <c r="IRG4" s="128"/>
      <c r="IRH4" s="128"/>
      <c r="IRI4" s="128"/>
      <c r="IRJ4" s="128"/>
      <c r="IRK4" s="128"/>
      <c r="IRL4" s="128"/>
      <c r="IRM4" s="128"/>
      <c r="IRN4" s="128"/>
      <c r="IRO4" s="128"/>
      <c r="IRP4" s="128"/>
      <c r="IRQ4" s="128"/>
      <c r="IRR4" s="128"/>
      <c r="IRS4" s="128"/>
      <c r="IRT4" s="128"/>
      <c r="IRU4" s="128"/>
      <c r="IRV4" s="128"/>
      <c r="IRW4" s="128"/>
      <c r="IRX4" s="128"/>
      <c r="IRY4" s="128"/>
      <c r="IRZ4" s="128"/>
      <c r="ISA4" s="128"/>
      <c r="ISB4" s="128"/>
      <c r="ISC4" s="128"/>
      <c r="ISD4" s="128"/>
      <c r="ISE4" s="128"/>
      <c r="ISF4" s="128"/>
      <c r="ISG4" s="128"/>
      <c r="ISH4" s="128"/>
      <c r="ISI4" s="128"/>
      <c r="ISJ4" s="128"/>
      <c r="ISK4" s="128"/>
      <c r="ISL4" s="128"/>
      <c r="ISM4" s="128"/>
      <c r="ISN4" s="128"/>
      <c r="ISO4" s="128"/>
      <c r="ISP4" s="128"/>
      <c r="ISQ4" s="128"/>
      <c r="ISR4" s="128"/>
      <c r="ISS4" s="128"/>
      <c r="IST4" s="128"/>
      <c r="ISU4" s="128"/>
      <c r="ISV4" s="128"/>
      <c r="ISW4" s="128"/>
      <c r="ISX4" s="128"/>
      <c r="ISY4" s="128"/>
      <c r="ISZ4" s="128"/>
      <c r="ITA4" s="128"/>
      <c r="ITB4" s="128"/>
      <c r="ITC4" s="128"/>
      <c r="ITD4" s="128"/>
      <c r="ITE4" s="128"/>
      <c r="ITF4" s="128"/>
      <c r="ITG4" s="128"/>
      <c r="ITH4" s="128"/>
      <c r="ITI4" s="128"/>
      <c r="ITJ4" s="128"/>
      <c r="ITK4" s="128"/>
      <c r="ITL4" s="128"/>
      <c r="ITM4" s="128"/>
      <c r="ITN4" s="128"/>
      <c r="ITO4" s="128"/>
      <c r="ITP4" s="128"/>
      <c r="ITQ4" s="128"/>
      <c r="ITR4" s="128"/>
      <c r="ITS4" s="128"/>
      <c r="ITT4" s="128"/>
      <c r="ITU4" s="128"/>
      <c r="ITV4" s="128"/>
      <c r="ITW4" s="128"/>
      <c r="ITX4" s="128"/>
      <c r="ITY4" s="128"/>
      <c r="ITZ4" s="128"/>
      <c r="IUA4" s="128"/>
      <c r="IUB4" s="128"/>
      <c r="IUC4" s="128"/>
      <c r="IUD4" s="128"/>
      <c r="IUE4" s="128"/>
      <c r="IUF4" s="128"/>
      <c r="IUG4" s="128"/>
      <c r="IUH4" s="128"/>
      <c r="IUI4" s="128"/>
      <c r="IUJ4" s="128"/>
      <c r="IUK4" s="128"/>
      <c r="IUL4" s="128"/>
      <c r="IUM4" s="128"/>
      <c r="IUN4" s="128"/>
      <c r="IUO4" s="128"/>
      <c r="IUP4" s="128"/>
      <c r="IUQ4" s="128"/>
      <c r="IUR4" s="128"/>
      <c r="IUS4" s="128"/>
      <c r="IUT4" s="128"/>
      <c r="IUU4" s="128"/>
      <c r="IUV4" s="128"/>
      <c r="IUW4" s="128"/>
      <c r="IUX4" s="128"/>
      <c r="IUY4" s="128"/>
      <c r="IUZ4" s="128"/>
      <c r="IVA4" s="128"/>
      <c r="IVB4" s="128"/>
      <c r="IVC4" s="128"/>
      <c r="IVD4" s="128"/>
      <c r="IVE4" s="128"/>
      <c r="IVF4" s="128"/>
      <c r="IVG4" s="128"/>
      <c r="IVH4" s="128"/>
      <c r="IVI4" s="128"/>
      <c r="IVJ4" s="128"/>
      <c r="IVK4" s="128"/>
      <c r="IVL4" s="128"/>
      <c r="IVM4" s="128"/>
      <c r="IVN4" s="128"/>
      <c r="IVO4" s="128"/>
      <c r="IVP4" s="128"/>
      <c r="IVQ4" s="128"/>
      <c r="IVR4" s="128"/>
      <c r="IVS4" s="128"/>
      <c r="IVT4" s="128"/>
      <c r="IVU4" s="128"/>
      <c r="IVV4" s="128"/>
      <c r="IVW4" s="128"/>
      <c r="IVX4" s="128"/>
      <c r="IVY4" s="128"/>
      <c r="IVZ4" s="128"/>
      <c r="IWA4" s="128"/>
      <c r="IWB4" s="128"/>
      <c r="IWC4" s="128"/>
      <c r="IWD4" s="128"/>
      <c r="IWE4" s="128"/>
      <c r="IWF4" s="128"/>
      <c r="IWG4" s="128"/>
      <c r="IWH4" s="128"/>
      <c r="IWI4" s="128"/>
      <c r="IWJ4" s="128"/>
      <c r="IWK4" s="128"/>
      <c r="IWL4" s="128"/>
      <c r="IWM4" s="128"/>
      <c r="IWN4" s="128"/>
      <c r="IWO4" s="128"/>
      <c r="IWP4" s="128"/>
      <c r="IWQ4" s="128"/>
      <c r="IWR4" s="128"/>
      <c r="IWS4" s="128"/>
      <c r="IWT4" s="128"/>
      <c r="IWU4" s="128"/>
      <c r="IWV4" s="128"/>
      <c r="IWW4" s="128"/>
      <c r="IWX4" s="128"/>
      <c r="IWY4" s="128"/>
      <c r="IWZ4" s="128"/>
      <c r="IXA4" s="128"/>
      <c r="IXB4" s="128"/>
      <c r="IXC4" s="128"/>
      <c r="IXD4" s="128"/>
      <c r="IXE4" s="128"/>
      <c r="IXF4" s="128"/>
      <c r="IXG4" s="128"/>
      <c r="IXH4" s="128"/>
      <c r="IXI4" s="128"/>
      <c r="IXJ4" s="128"/>
      <c r="IXK4" s="128"/>
      <c r="IXL4" s="128"/>
      <c r="IXM4" s="128"/>
      <c r="IXN4" s="128"/>
      <c r="IXO4" s="128"/>
      <c r="IXP4" s="128"/>
      <c r="IXQ4" s="128"/>
      <c r="IXR4" s="128"/>
      <c r="IXS4" s="128"/>
      <c r="IXT4" s="128"/>
      <c r="IXU4" s="128"/>
      <c r="IXV4" s="128"/>
      <c r="IXW4" s="128"/>
      <c r="IXX4" s="128"/>
      <c r="IXY4" s="128"/>
      <c r="IXZ4" s="128"/>
      <c r="IYA4" s="128"/>
      <c r="IYB4" s="128"/>
      <c r="IYC4" s="128"/>
      <c r="IYD4" s="128"/>
      <c r="IYE4" s="128"/>
      <c r="IYF4" s="128"/>
      <c r="IYG4" s="128"/>
      <c r="IYH4" s="128"/>
      <c r="IYI4" s="128"/>
      <c r="IYJ4" s="128"/>
      <c r="IYK4" s="128"/>
      <c r="IYL4" s="128"/>
      <c r="IYM4" s="128"/>
      <c r="IYN4" s="128"/>
      <c r="IYO4" s="128"/>
      <c r="IYP4" s="128"/>
      <c r="IYQ4" s="128"/>
      <c r="IYR4" s="128"/>
      <c r="IYS4" s="128"/>
      <c r="IYT4" s="128"/>
      <c r="IYU4" s="128"/>
      <c r="IYV4" s="128"/>
      <c r="IYW4" s="128"/>
      <c r="IYX4" s="128"/>
      <c r="IYY4" s="128"/>
      <c r="IYZ4" s="128"/>
      <c r="IZA4" s="128"/>
      <c r="IZB4" s="128"/>
      <c r="IZC4" s="128"/>
      <c r="IZD4" s="128"/>
      <c r="IZE4" s="128"/>
      <c r="IZF4" s="128"/>
      <c r="IZG4" s="128"/>
      <c r="IZH4" s="128"/>
      <c r="IZI4" s="128"/>
      <c r="IZJ4" s="128"/>
      <c r="IZK4" s="128"/>
      <c r="IZL4" s="128"/>
      <c r="IZM4" s="128"/>
      <c r="IZN4" s="128"/>
      <c r="IZO4" s="128"/>
      <c r="IZP4" s="128"/>
      <c r="IZQ4" s="128"/>
      <c r="IZR4" s="128"/>
      <c r="IZS4" s="128"/>
      <c r="IZT4" s="128"/>
      <c r="IZU4" s="128"/>
      <c r="IZV4" s="128"/>
      <c r="IZW4" s="128"/>
      <c r="IZX4" s="128"/>
      <c r="IZY4" s="128"/>
      <c r="IZZ4" s="128"/>
      <c r="JAA4" s="128"/>
      <c r="JAB4" s="128"/>
      <c r="JAC4" s="128"/>
      <c r="JAD4" s="128"/>
      <c r="JAE4" s="128"/>
      <c r="JAF4" s="128"/>
      <c r="JAG4" s="128"/>
      <c r="JAH4" s="128"/>
      <c r="JAI4" s="128"/>
      <c r="JAJ4" s="128"/>
      <c r="JAK4" s="128"/>
      <c r="JAL4" s="128"/>
      <c r="JAM4" s="128"/>
      <c r="JAN4" s="128"/>
      <c r="JAO4" s="128"/>
      <c r="JAP4" s="128"/>
      <c r="JAQ4" s="128"/>
      <c r="JAR4" s="128"/>
      <c r="JAS4" s="128"/>
      <c r="JAT4" s="128"/>
      <c r="JAU4" s="128"/>
      <c r="JAV4" s="128"/>
      <c r="JAW4" s="128"/>
      <c r="JAX4" s="128"/>
      <c r="JAY4" s="128"/>
      <c r="JAZ4" s="128"/>
      <c r="JBA4" s="128"/>
      <c r="JBB4" s="128"/>
      <c r="JBC4" s="128"/>
      <c r="JBD4" s="128"/>
      <c r="JBE4" s="128"/>
      <c r="JBF4" s="128"/>
      <c r="JBG4" s="128"/>
      <c r="JBH4" s="128"/>
      <c r="JBI4" s="128"/>
      <c r="JBJ4" s="128"/>
      <c r="JBK4" s="128"/>
      <c r="JBL4" s="128"/>
      <c r="JBM4" s="128"/>
      <c r="JBN4" s="128"/>
      <c r="JBO4" s="128"/>
      <c r="JBP4" s="128"/>
      <c r="JBQ4" s="128"/>
      <c r="JBR4" s="128"/>
      <c r="JBS4" s="128"/>
      <c r="JBT4" s="128"/>
      <c r="JBU4" s="128"/>
      <c r="JBV4" s="128"/>
      <c r="JBW4" s="128"/>
      <c r="JBX4" s="128"/>
      <c r="JBY4" s="128"/>
      <c r="JBZ4" s="128"/>
      <c r="JCA4" s="128"/>
      <c r="JCB4" s="128"/>
      <c r="JCC4" s="128"/>
      <c r="JCD4" s="128"/>
      <c r="JCE4" s="128"/>
      <c r="JCF4" s="128"/>
      <c r="JCG4" s="128"/>
      <c r="JCH4" s="128"/>
      <c r="JCI4" s="128"/>
      <c r="JCJ4" s="128"/>
      <c r="JCK4" s="128"/>
      <c r="JCL4" s="128"/>
      <c r="JCM4" s="128"/>
      <c r="JCN4" s="128"/>
      <c r="JCO4" s="128"/>
      <c r="JCP4" s="128"/>
      <c r="JCQ4" s="128"/>
      <c r="JCR4" s="128"/>
      <c r="JCS4" s="128"/>
      <c r="JCT4" s="128"/>
      <c r="JCU4" s="128"/>
      <c r="JCV4" s="128"/>
      <c r="JCW4" s="128"/>
      <c r="JCX4" s="128"/>
      <c r="JCY4" s="128"/>
      <c r="JCZ4" s="128"/>
      <c r="JDA4" s="128"/>
      <c r="JDB4" s="128"/>
      <c r="JDC4" s="128"/>
      <c r="JDD4" s="128"/>
      <c r="JDE4" s="128"/>
      <c r="JDF4" s="128"/>
      <c r="JDG4" s="128"/>
      <c r="JDH4" s="128"/>
      <c r="JDI4" s="128"/>
      <c r="JDJ4" s="128"/>
      <c r="JDK4" s="128"/>
      <c r="JDL4" s="128"/>
      <c r="JDM4" s="128"/>
      <c r="JDN4" s="128"/>
      <c r="JDO4" s="128"/>
      <c r="JDP4" s="128"/>
      <c r="JDQ4" s="128"/>
      <c r="JDR4" s="128"/>
      <c r="JDS4" s="128"/>
      <c r="JDT4" s="128"/>
      <c r="JDU4" s="128"/>
      <c r="JDV4" s="128"/>
      <c r="JDW4" s="128"/>
      <c r="JDX4" s="128"/>
      <c r="JDY4" s="128"/>
      <c r="JDZ4" s="128"/>
      <c r="JEA4" s="128"/>
      <c r="JEB4" s="128"/>
      <c r="JEC4" s="128"/>
      <c r="JED4" s="128"/>
      <c r="JEE4" s="128"/>
      <c r="JEF4" s="128"/>
      <c r="JEG4" s="128"/>
      <c r="JEH4" s="128"/>
      <c r="JEI4" s="128"/>
      <c r="JEJ4" s="128"/>
      <c r="JEK4" s="128"/>
      <c r="JEL4" s="128"/>
      <c r="JEM4" s="128"/>
      <c r="JEN4" s="128"/>
      <c r="JEO4" s="128"/>
      <c r="JEP4" s="128"/>
      <c r="JEQ4" s="128"/>
      <c r="JER4" s="128"/>
      <c r="JES4" s="128"/>
      <c r="JET4" s="128"/>
      <c r="JEU4" s="128"/>
      <c r="JEV4" s="128"/>
      <c r="JEW4" s="128"/>
      <c r="JEX4" s="128"/>
      <c r="JEY4" s="128"/>
      <c r="JEZ4" s="128"/>
      <c r="JFA4" s="128"/>
      <c r="JFB4" s="128"/>
      <c r="JFC4" s="128"/>
      <c r="JFD4" s="128"/>
      <c r="JFE4" s="128"/>
      <c r="JFF4" s="128"/>
      <c r="JFG4" s="128"/>
      <c r="JFH4" s="128"/>
      <c r="JFI4" s="128"/>
      <c r="JFJ4" s="128"/>
      <c r="JFK4" s="128"/>
      <c r="JFL4" s="128"/>
      <c r="JFM4" s="128"/>
      <c r="JFN4" s="128"/>
      <c r="JFO4" s="128"/>
      <c r="JFP4" s="128"/>
      <c r="JFQ4" s="128"/>
      <c r="JFR4" s="128"/>
      <c r="JFS4" s="128"/>
      <c r="JFT4" s="128"/>
      <c r="JFU4" s="128"/>
      <c r="JFV4" s="128"/>
      <c r="JFW4" s="128"/>
      <c r="JFX4" s="128"/>
      <c r="JFY4" s="128"/>
      <c r="JFZ4" s="128"/>
      <c r="JGA4" s="128"/>
      <c r="JGB4" s="128"/>
      <c r="JGC4" s="128"/>
      <c r="JGD4" s="128"/>
      <c r="JGE4" s="128"/>
      <c r="JGF4" s="128"/>
      <c r="JGG4" s="128"/>
      <c r="JGH4" s="128"/>
      <c r="JGI4" s="128"/>
      <c r="JGJ4" s="128"/>
      <c r="JGK4" s="128"/>
      <c r="JGL4" s="128"/>
      <c r="JGM4" s="128"/>
      <c r="JGN4" s="128"/>
      <c r="JGO4" s="128"/>
      <c r="JGP4" s="128"/>
      <c r="JGQ4" s="128"/>
      <c r="JGR4" s="128"/>
      <c r="JGS4" s="128"/>
      <c r="JGT4" s="128"/>
      <c r="JGU4" s="128"/>
      <c r="JGV4" s="128"/>
      <c r="JGW4" s="128"/>
      <c r="JGX4" s="128"/>
      <c r="JGY4" s="128"/>
      <c r="JGZ4" s="128"/>
      <c r="JHA4" s="128"/>
      <c r="JHB4" s="128"/>
      <c r="JHC4" s="128"/>
      <c r="JHD4" s="128"/>
      <c r="JHE4" s="128"/>
      <c r="JHF4" s="128"/>
      <c r="JHG4" s="128"/>
      <c r="JHH4" s="128"/>
      <c r="JHI4" s="128"/>
      <c r="JHJ4" s="128"/>
      <c r="JHK4" s="128"/>
      <c r="JHL4" s="128"/>
      <c r="JHM4" s="128"/>
      <c r="JHN4" s="128"/>
      <c r="JHO4" s="128"/>
      <c r="JHP4" s="128"/>
      <c r="JHQ4" s="128"/>
      <c r="JHR4" s="128"/>
      <c r="JHS4" s="128"/>
      <c r="JHT4" s="128"/>
      <c r="JHU4" s="128"/>
      <c r="JHV4" s="128"/>
      <c r="JHW4" s="128"/>
      <c r="JHX4" s="128"/>
      <c r="JHY4" s="128"/>
      <c r="JHZ4" s="128"/>
      <c r="JIA4" s="128"/>
      <c r="JIB4" s="128"/>
      <c r="JIC4" s="128"/>
      <c r="JID4" s="128"/>
      <c r="JIE4" s="128"/>
      <c r="JIF4" s="128"/>
      <c r="JIG4" s="128"/>
      <c r="JIH4" s="128"/>
      <c r="JII4" s="128"/>
      <c r="JIJ4" s="128"/>
      <c r="JIK4" s="128"/>
      <c r="JIL4" s="128"/>
      <c r="JIM4" s="128"/>
      <c r="JIN4" s="128"/>
      <c r="JIO4" s="128"/>
      <c r="JIP4" s="128"/>
      <c r="JIQ4" s="128"/>
      <c r="JIR4" s="128"/>
      <c r="JIS4" s="128"/>
      <c r="JIT4" s="128"/>
      <c r="JIU4" s="128"/>
      <c r="JIV4" s="128"/>
      <c r="JIW4" s="128"/>
      <c r="JIX4" s="128"/>
      <c r="JIY4" s="128"/>
      <c r="JIZ4" s="128"/>
      <c r="JJA4" s="128"/>
      <c r="JJB4" s="128"/>
      <c r="JJC4" s="128"/>
      <c r="JJD4" s="128"/>
      <c r="JJE4" s="128"/>
      <c r="JJF4" s="128"/>
      <c r="JJG4" s="128"/>
      <c r="JJH4" s="128"/>
      <c r="JJI4" s="128"/>
      <c r="JJJ4" s="128"/>
      <c r="JJK4" s="128"/>
      <c r="JJL4" s="128"/>
      <c r="JJM4" s="128"/>
      <c r="JJN4" s="128"/>
      <c r="JJO4" s="128"/>
      <c r="JJP4" s="128"/>
      <c r="JJQ4" s="128"/>
      <c r="JJR4" s="128"/>
      <c r="JJS4" s="128"/>
      <c r="JJT4" s="128"/>
      <c r="JJU4" s="128"/>
      <c r="JJV4" s="128"/>
      <c r="JJW4" s="128"/>
      <c r="JJX4" s="128"/>
      <c r="JJY4" s="128"/>
      <c r="JJZ4" s="128"/>
      <c r="JKA4" s="128"/>
      <c r="JKB4" s="128"/>
      <c r="JKC4" s="128"/>
      <c r="JKD4" s="128"/>
      <c r="JKE4" s="128"/>
      <c r="JKF4" s="128"/>
      <c r="JKG4" s="128"/>
      <c r="JKH4" s="128"/>
      <c r="JKI4" s="128"/>
      <c r="JKJ4" s="128"/>
      <c r="JKK4" s="128"/>
      <c r="JKL4" s="128"/>
      <c r="JKM4" s="128"/>
      <c r="JKN4" s="128"/>
      <c r="JKO4" s="128"/>
      <c r="JKP4" s="128"/>
      <c r="JKQ4" s="128"/>
      <c r="JKR4" s="128"/>
      <c r="JKS4" s="128"/>
      <c r="JKT4" s="128"/>
      <c r="JKU4" s="128"/>
      <c r="JKV4" s="128"/>
      <c r="JKW4" s="128"/>
      <c r="JKX4" s="128"/>
      <c r="JKY4" s="128"/>
      <c r="JKZ4" s="128"/>
      <c r="JLA4" s="128"/>
      <c r="JLB4" s="128"/>
      <c r="JLC4" s="128"/>
      <c r="JLD4" s="128"/>
      <c r="JLE4" s="128"/>
      <c r="JLF4" s="128"/>
      <c r="JLG4" s="128"/>
      <c r="JLH4" s="128"/>
      <c r="JLI4" s="128"/>
      <c r="JLJ4" s="128"/>
      <c r="JLK4" s="128"/>
      <c r="JLL4" s="128"/>
      <c r="JLM4" s="128"/>
      <c r="JLN4" s="128"/>
      <c r="JLO4" s="128"/>
      <c r="JLP4" s="128"/>
      <c r="JLQ4" s="128"/>
      <c r="JLR4" s="128"/>
      <c r="JLS4" s="128"/>
      <c r="JLT4" s="128"/>
      <c r="JLU4" s="128"/>
      <c r="JLV4" s="128"/>
      <c r="JLW4" s="128"/>
      <c r="JLX4" s="128"/>
      <c r="JLY4" s="128"/>
      <c r="JLZ4" s="128"/>
      <c r="JMA4" s="128"/>
      <c r="JMB4" s="128"/>
      <c r="JMC4" s="128"/>
      <c r="JMD4" s="128"/>
      <c r="JME4" s="128"/>
      <c r="JMF4" s="128"/>
      <c r="JMG4" s="128"/>
      <c r="JMH4" s="128"/>
      <c r="JMI4" s="128"/>
      <c r="JMJ4" s="128"/>
      <c r="JMK4" s="128"/>
      <c r="JML4" s="128"/>
      <c r="JMM4" s="128"/>
      <c r="JMN4" s="128"/>
      <c r="JMO4" s="128"/>
      <c r="JMP4" s="128"/>
      <c r="JMQ4" s="128"/>
      <c r="JMR4" s="128"/>
      <c r="JMS4" s="128"/>
      <c r="JMT4" s="128"/>
      <c r="JMU4" s="128"/>
      <c r="JMV4" s="128"/>
      <c r="JMW4" s="128"/>
      <c r="JMX4" s="128"/>
      <c r="JMY4" s="128"/>
      <c r="JMZ4" s="128"/>
      <c r="JNA4" s="128"/>
      <c r="JNB4" s="128"/>
      <c r="JNC4" s="128"/>
      <c r="JND4" s="128"/>
      <c r="JNE4" s="128"/>
      <c r="JNF4" s="128"/>
      <c r="JNG4" s="128"/>
      <c r="JNH4" s="128"/>
      <c r="JNI4" s="128"/>
      <c r="JNJ4" s="128"/>
      <c r="JNK4" s="128"/>
      <c r="JNL4" s="128"/>
      <c r="JNM4" s="128"/>
      <c r="JNN4" s="128"/>
      <c r="JNO4" s="128"/>
      <c r="JNP4" s="128"/>
      <c r="JNQ4" s="128"/>
      <c r="JNR4" s="128"/>
      <c r="JNS4" s="128"/>
      <c r="JNT4" s="128"/>
      <c r="JNU4" s="128"/>
      <c r="JNV4" s="128"/>
      <c r="JNW4" s="128"/>
      <c r="JNX4" s="128"/>
      <c r="JNY4" s="128"/>
      <c r="JNZ4" s="128"/>
      <c r="JOA4" s="128"/>
      <c r="JOB4" s="128"/>
      <c r="JOC4" s="128"/>
      <c r="JOD4" s="128"/>
      <c r="JOE4" s="128"/>
      <c r="JOF4" s="128"/>
      <c r="JOG4" s="128"/>
      <c r="JOH4" s="128"/>
      <c r="JOI4" s="128"/>
      <c r="JOJ4" s="128"/>
      <c r="JOK4" s="128"/>
      <c r="JOL4" s="128"/>
      <c r="JOM4" s="128"/>
      <c r="JON4" s="128"/>
      <c r="JOO4" s="128"/>
      <c r="JOP4" s="128"/>
      <c r="JOQ4" s="128"/>
      <c r="JOR4" s="128"/>
      <c r="JOS4" s="128"/>
      <c r="JOT4" s="128"/>
      <c r="JOU4" s="128"/>
      <c r="JOV4" s="128"/>
      <c r="JOW4" s="128"/>
      <c r="JOX4" s="128"/>
      <c r="JOY4" s="128"/>
      <c r="JOZ4" s="128"/>
      <c r="JPA4" s="128"/>
      <c r="JPB4" s="128"/>
      <c r="JPC4" s="128"/>
      <c r="JPD4" s="128"/>
      <c r="JPE4" s="128"/>
      <c r="JPF4" s="128"/>
      <c r="JPG4" s="128"/>
      <c r="JPH4" s="128"/>
      <c r="JPI4" s="128"/>
      <c r="JPJ4" s="128"/>
      <c r="JPK4" s="128"/>
      <c r="JPL4" s="128"/>
      <c r="JPM4" s="128"/>
      <c r="JPN4" s="128"/>
      <c r="JPO4" s="128"/>
      <c r="JPP4" s="128"/>
      <c r="JPQ4" s="128"/>
      <c r="JPR4" s="128"/>
      <c r="JPS4" s="128"/>
      <c r="JPT4" s="128"/>
      <c r="JPU4" s="128"/>
      <c r="JPV4" s="128"/>
      <c r="JPW4" s="128"/>
      <c r="JPX4" s="128"/>
      <c r="JPY4" s="128"/>
      <c r="JPZ4" s="128"/>
      <c r="JQA4" s="128"/>
      <c r="JQB4" s="128"/>
      <c r="JQC4" s="128"/>
      <c r="JQD4" s="128"/>
      <c r="JQE4" s="128"/>
      <c r="JQF4" s="128"/>
      <c r="JQG4" s="128"/>
      <c r="JQH4" s="128"/>
      <c r="JQI4" s="128"/>
      <c r="JQJ4" s="128"/>
      <c r="JQK4" s="128"/>
      <c r="JQL4" s="128"/>
      <c r="JQM4" s="128"/>
      <c r="JQN4" s="128"/>
      <c r="JQO4" s="128"/>
      <c r="JQP4" s="128"/>
      <c r="JQQ4" s="128"/>
      <c r="JQR4" s="128"/>
      <c r="JQS4" s="128"/>
      <c r="JQT4" s="128"/>
      <c r="JQU4" s="128"/>
      <c r="JQV4" s="128"/>
      <c r="JQW4" s="128"/>
      <c r="JQX4" s="128"/>
      <c r="JQY4" s="128"/>
      <c r="JQZ4" s="128"/>
      <c r="JRA4" s="128"/>
      <c r="JRB4" s="128"/>
      <c r="JRC4" s="128"/>
      <c r="JRD4" s="128"/>
      <c r="JRE4" s="128"/>
      <c r="JRF4" s="128"/>
      <c r="JRG4" s="128"/>
      <c r="JRH4" s="128"/>
      <c r="JRI4" s="128"/>
      <c r="JRJ4" s="128"/>
      <c r="JRK4" s="128"/>
      <c r="JRL4" s="128"/>
      <c r="JRM4" s="128"/>
      <c r="JRN4" s="128"/>
      <c r="JRO4" s="128"/>
      <c r="JRP4" s="128"/>
      <c r="JRQ4" s="128"/>
      <c r="JRR4" s="128"/>
      <c r="JRS4" s="128"/>
      <c r="JRT4" s="128"/>
      <c r="JRU4" s="128"/>
      <c r="JRV4" s="128"/>
      <c r="JRW4" s="128"/>
      <c r="JRX4" s="128"/>
      <c r="JRY4" s="128"/>
      <c r="JRZ4" s="128"/>
      <c r="JSA4" s="128"/>
      <c r="JSB4" s="128"/>
      <c r="JSC4" s="128"/>
      <c r="JSD4" s="128"/>
      <c r="JSE4" s="128"/>
      <c r="JSF4" s="128"/>
      <c r="JSG4" s="128"/>
      <c r="JSH4" s="128"/>
      <c r="JSI4" s="128"/>
      <c r="JSJ4" s="128"/>
      <c r="JSK4" s="128"/>
      <c r="JSL4" s="128"/>
      <c r="JSM4" s="128"/>
      <c r="JSN4" s="128"/>
      <c r="JSO4" s="128"/>
      <c r="JSP4" s="128"/>
      <c r="JSQ4" s="128"/>
      <c r="JSR4" s="128"/>
      <c r="JSS4" s="128"/>
      <c r="JST4" s="128"/>
      <c r="JSU4" s="128"/>
      <c r="JSV4" s="128"/>
      <c r="JSW4" s="128"/>
      <c r="JSX4" s="128"/>
      <c r="JSY4" s="128"/>
      <c r="JSZ4" s="128"/>
      <c r="JTA4" s="128"/>
      <c r="JTB4" s="128"/>
      <c r="JTC4" s="128"/>
      <c r="JTD4" s="128"/>
      <c r="JTE4" s="128"/>
      <c r="JTF4" s="128"/>
      <c r="JTG4" s="128"/>
      <c r="JTH4" s="128"/>
      <c r="JTI4" s="128"/>
      <c r="JTJ4" s="128"/>
      <c r="JTK4" s="128"/>
      <c r="JTL4" s="128"/>
      <c r="JTM4" s="128"/>
      <c r="JTN4" s="128"/>
      <c r="JTO4" s="128"/>
      <c r="JTP4" s="128"/>
      <c r="JTQ4" s="128"/>
      <c r="JTR4" s="128"/>
      <c r="JTS4" s="128"/>
      <c r="JTT4" s="128"/>
      <c r="JTU4" s="128"/>
      <c r="JTV4" s="128"/>
      <c r="JTW4" s="128"/>
      <c r="JTX4" s="128"/>
      <c r="JTY4" s="128"/>
      <c r="JTZ4" s="128"/>
      <c r="JUA4" s="128"/>
      <c r="JUB4" s="128"/>
      <c r="JUC4" s="128"/>
      <c r="JUD4" s="128"/>
      <c r="JUE4" s="128"/>
      <c r="JUF4" s="128"/>
      <c r="JUG4" s="128"/>
      <c r="JUH4" s="128"/>
      <c r="JUI4" s="128"/>
      <c r="JUJ4" s="128"/>
      <c r="JUK4" s="128"/>
      <c r="JUL4" s="128"/>
      <c r="JUM4" s="128"/>
      <c r="JUN4" s="128"/>
      <c r="JUO4" s="128"/>
      <c r="JUP4" s="128"/>
      <c r="JUQ4" s="128"/>
      <c r="JUR4" s="128"/>
      <c r="JUS4" s="128"/>
      <c r="JUT4" s="128"/>
      <c r="JUU4" s="128"/>
      <c r="JUV4" s="128"/>
      <c r="JUW4" s="128"/>
      <c r="JUX4" s="128"/>
      <c r="JUY4" s="128"/>
      <c r="JUZ4" s="128"/>
      <c r="JVA4" s="128"/>
      <c r="JVB4" s="128"/>
      <c r="JVC4" s="128"/>
      <c r="JVD4" s="128"/>
      <c r="JVE4" s="128"/>
      <c r="JVF4" s="128"/>
      <c r="JVG4" s="128"/>
      <c r="JVH4" s="128"/>
      <c r="JVI4" s="128"/>
      <c r="JVJ4" s="128"/>
      <c r="JVK4" s="128"/>
      <c r="JVL4" s="128"/>
      <c r="JVM4" s="128"/>
      <c r="JVN4" s="128"/>
      <c r="JVO4" s="128"/>
      <c r="JVP4" s="128"/>
      <c r="JVQ4" s="128"/>
      <c r="JVR4" s="128"/>
      <c r="JVS4" s="128"/>
      <c r="JVT4" s="128"/>
      <c r="JVU4" s="128"/>
      <c r="JVV4" s="128"/>
      <c r="JVW4" s="128"/>
      <c r="JVX4" s="128"/>
      <c r="JVY4" s="128"/>
      <c r="JVZ4" s="128"/>
      <c r="JWA4" s="128"/>
      <c r="JWB4" s="128"/>
      <c r="JWC4" s="128"/>
      <c r="JWD4" s="128"/>
      <c r="JWE4" s="128"/>
      <c r="JWF4" s="128"/>
      <c r="JWG4" s="128"/>
      <c r="JWH4" s="128"/>
      <c r="JWI4" s="128"/>
      <c r="JWJ4" s="128"/>
      <c r="JWK4" s="128"/>
      <c r="JWL4" s="128"/>
      <c r="JWM4" s="128"/>
      <c r="JWN4" s="128"/>
      <c r="JWO4" s="128"/>
      <c r="JWP4" s="128"/>
      <c r="JWQ4" s="128"/>
      <c r="JWR4" s="128"/>
      <c r="JWS4" s="128"/>
      <c r="JWT4" s="128"/>
      <c r="JWU4" s="128"/>
      <c r="JWV4" s="128"/>
      <c r="JWW4" s="128"/>
      <c r="JWX4" s="128"/>
      <c r="JWY4" s="128"/>
      <c r="JWZ4" s="128"/>
      <c r="JXA4" s="128"/>
      <c r="JXB4" s="128"/>
      <c r="JXC4" s="128"/>
      <c r="JXD4" s="128"/>
      <c r="JXE4" s="128"/>
      <c r="JXF4" s="128"/>
      <c r="JXG4" s="128"/>
      <c r="JXH4" s="128"/>
      <c r="JXI4" s="128"/>
      <c r="JXJ4" s="128"/>
      <c r="JXK4" s="128"/>
      <c r="JXL4" s="128"/>
      <c r="JXM4" s="128"/>
      <c r="JXN4" s="128"/>
      <c r="JXO4" s="128"/>
      <c r="JXP4" s="128"/>
      <c r="JXQ4" s="128"/>
      <c r="JXR4" s="128"/>
      <c r="JXS4" s="128"/>
      <c r="JXT4" s="128"/>
      <c r="JXU4" s="128"/>
      <c r="JXV4" s="128"/>
      <c r="JXW4" s="128"/>
      <c r="JXX4" s="128"/>
      <c r="JXY4" s="128"/>
      <c r="JXZ4" s="128"/>
      <c r="JYA4" s="128"/>
      <c r="JYB4" s="128"/>
      <c r="JYC4" s="128"/>
      <c r="JYD4" s="128"/>
      <c r="JYE4" s="128"/>
      <c r="JYF4" s="128"/>
      <c r="JYG4" s="128"/>
      <c r="JYH4" s="128"/>
      <c r="JYI4" s="128"/>
      <c r="JYJ4" s="128"/>
      <c r="JYK4" s="128"/>
      <c r="JYL4" s="128"/>
      <c r="JYM4" s="128"/>
      <c r="JYN4" s="128"/>
      <c r="JYO4" s="128"/>
      <c r="JYP4" s="128"/>
      <c r="JYQ4" s="128"/>
      <c r="JYR4" s="128"/>
      <c r="JYS4" s="128"/>
      <c r="JYT4" s="128"/>
      <c r="JYU4" s="128"/>
      <c r="JYV4" s="128"/>
      <c r="JYW4" s="128"/>
      <c r="JYX4" s="128"/>
      <c r="JYY4" s="128"/>
      <c r="JYZ4" s="128"/>
      <c r="JZA4" s="128"/>
      <c r="JZB4" s="128"/>
      <c r="JZC4" s="128"/>
      <c r="JZD4" s="128"/>
      <c r="JZE4" s="128"/>
      <c r="JZF4" s="128"/>
      <c r="JZG4" s="128"/>
      <c r="JZH4" s="128"/>
      <c r="JZI4" s="128"/>
      <c r="JZJ4" s="128"/>
      <c r="JZK4" s="128"/>
      <c r="JZL4" s="128"/>
      <c r="JZM4" s="128"/>
      <c r="JZN4" s="128"/>
      <c r="JZO4" s="128"/>
      <c r="JZP4" s="128"/>
      <c r="JZQ4" s="128"/>
      <c r="JZR4" s="128"/>
      <c r="JZS4" s="128"/>
      <c r="JZT4" s="128"/>
      <c r="JZU4" s="128"/>
      <c r="JZV4" s="128"/>
      <c r="JZW4" s="128"/>
      <c r="JZX4" s="128"/>
      <c r="JZY4" s="128"/>
      <c r="JZZ4" s="128"/>
      <c r="KAA4" s="128"/>
      <c r="KAB4" s="128"/>
      <c r="KAC4" s="128"/>
      <c r="KAD4" s="128"/>
      <c r="KAE4" s="128"/>
      <c r="KAF4" s="128"/>
      <c r="KAG4" s="128"/>
      <c r="KAH4" s="128"/>
      <c r="KAI4" s="128"/>
      <c r="KAJ4" s="128"/>
      <c r="KAK4" s="128"/>
      <c r="KAL4" s="128"/>
      <c r="KAM4" s="128"/>
      <c r="KAN4" s="128"/>
      <c r="KAO4" s="128"/>
      <c r="KAP4" s="128"/>
      <c r="KAQ4" s="128"/>
      <c r="KAR4" s="128"/>
      <c r="KAS4" s="128"/>
      <c r="KAT4" s="128"/>
      <c r="KAU4" s="128"/>
      <c r="KAV4" s="128"/>
      <c r="KAW4" s="128"/>
      <c r="KAX4" s="128"/>
      <c r="KAY4" s="128"/>
      <c r="KAZ4" s="128"/>
      <c r="KBA4" s="128"/>
      <c r="KBB4" s="128"/>
      <c r="KBC4" s="128"/>
      <c r="KBD4" s="128"/>
      <c r="KBE4" s="128"/>
      <c r="KBF4" s="128"/>
      <c r="KBG4" s="128"/>
      <c r="KBH4" s="128"/>
      <c r="KBI4" s="128"/>
      <c r="KBJ4" s="128"/>
      <c r="KBK4" s="128"/>
      <c r="KBL4" s="128"/>
      <c r="KBM4" s="128"/>
      <c r="KBN4" s="128"/>
      <c r="KBO4" s="128"/>
      <c r="KBP4" s="128"/>
      <c r="KBQ4" s="128"/>
      <c r="KBR4" s="128"/>
      <c r="KBS4" s="128"/>
      <c r="KBT4" s="128"/>
      <c r="KBU4" s="128"/>
      <c r="KBV4" s="128"/>
      <c r="KBW4" s="128"/>
      <c r="KBX4" s="128"/>
      <c r="KBY4" s="128"/>
      <c r="KBZ4" s="128"/>
      <c r="KCA4" s="128"/>
      <c r="KCB4" s="128"/>
      <c r="KCC4" s="128"/>
      <c r="KCD4" s="128"/>
      <c r="KCE4" s="128"/>
      <c r="KCF4" s="128"/>
      <c r="KCG4" s="128"/>
      <c r="KCH4" s="128"/>
      <c r="KCI4" s="128"/>
      <c r="KCJ4" s="128"/>
      <c r="KCK4" s="128"/>
      <c r="KCL4" s="128"/>
      <c r="KCM4" s="128"/>
      <c r="KCN4" s="128"/>
      <c r="KCO4" s="128"/>
      <c r="KCP4" s="128"/>
      <c r="KCQ4" s="128"/>
      <c r="KCR4" s="128"/>
      <c r="KCS4" s="128"/>
      <c r="KCT4" s="128"/>
      <c r="KCU4" s="128"/>
      <c r="KCV4" s="128"/>
      <c r="KCW4" s="128"/>
      <c r="KCX4" s="128"/>
      <c r="KCY4" s="128"/>
      <c r="KCZ4" s="128"/>
      <c r="KDA4" s="128"/>
      <c r="KDB4" s="128"/>
      <c r="KDC4" s="128"/>
      <c r="KDD4" s="128"/>
      <c r="KDE4" s="128"/>
      <c r="KDF4" s="128"/>
      <c r="KDG4" s="128"/>
      <c r="KDH4" s="128"/>
      <c r="KDI4" s="128"/>
      <c r="KDJ4" s="128"/>
      <c r="KDK4" s="128"/>
      <c r="KDL4" s="128"/>
      <c r="KDM4" s="128"/>
      <c r="KDN4" s="128"/>
      <c r="KDO4" s="128"/>
      <c r="KDP4" s="128"/>
      <c r="KDQ4" s="128"/>
      <c r="KDR4" s="128"/>
      <c r="KDS4" s="128"/>
      <c r="KDT4" s="128"/>
      <c r="KDU4" s="128"/>
      <c r="KDV4" s="128"/>
      <c r="KDW4" s="128"/>
      <c r="KDX4" s="128"/>
      <c r="KDY4" s="128"/>
      <c r="KDZ4" s="128"/>
      <c r="KEA4" s="128"/>
      <c r="KEB4" s="128"/>
      <c r="KEC4" s="128"/>
      <c r="KED4" s="128"/>
      <c r="KEE4" s="128"/>
      <c r="KEF4" s="128"/>
      <c r="KEG4" s="128"/>
      <c r="KEH4" s="128"/>
      <c r="KEI4" s="128"/>
      <c r="KEJ4" s="128"/>
      <c r="KEK4" s="128"/>
      <c r="KEL4" s="128"/>
      <c r="KEM4" s="128"/>
      <c r="KEN4" s="128"/>
      <c r="KEO4" s="128"/>
      <c r="KEP4" s="128"/>
      <c r="KEQ4" s="128"/>
      <c r="KER4" s="128"/>
      <c r="KES4" s="128"/>
      <c r="KET4" s="128"/>
      <c r="KEU4" s="128"/>
      <c r="KEV4" s="128"/>
      <c r="KEW4" s="128"/>
      <c r="KEX4" s="128"/>
      <c r="KEY4" s="128"/>
      <c r="KEZ4" s="128"/>
      <c r="KFA4" s="128"/>
      <c r="KFB4" s="128"/>
      <c r="KFC4" s="128"/>
      <c r="KFD4" s="128"/>
      <c r="KFE4" s="128"/>
      <c r="KFF4" s="128"/>
      <c r="KFG4" s="128"/>
      <c r="KFH4" s="128"/>
      <c r="KFI4" s="128"/>
      <c r="KFJ4" s="128"/>
      <c r="KFK4" s="128"/>
      <c r="KFL4" s="128"/>
      <c r="KFM4" s="128"/>
      <c r="KFN4" s="128"/>
      <c r="KFO4" s="128"/>
      <c r="KFP4" s="128"/>
      <c r="KFQ4" s="128"/>
      <c r="KFR4" s="128"/>
      <c r="KFS4" s="128"/>
      <c r="KFT4" s="128"/>
      <c r="KFU4" s="128"/>
      <c r="KFV4" s="128"/>
      <c r="KFW4" s="128"/>
      <c r="KFX4" s="128"/>
      <c r="KFY4" s="128"/>
      <c r="KFZ4" s="128"/>
      <c r="KGA4" s="128"/>
      <c r="KGB4" s="128"/>
      <c r="KGC4" s="128"/>
      <c r="KGD4" s="128"/>
      <c r="KGE4" s="128"/>
      <c r="KGF4" s="128"/>
      <c r="KGG4" s="128"/>
      <c r="KGH4" s="128"/>
      <c r="KGI4" s="128"/>
      <c r="KGJ4" s="128"/>
      <c r="KGK4" s="128"/>
      <c r="KGL4" s="128"/>
      <c r="KGM4" s="128"/>
      <c r="KGN4" s="128"/>
      <c r="KGO4" s="128"/>
      <c r="KGP4" s="128"/>
      <c r="KGQ4" s="128"/>
      <c r="KGR4" s="128"/>
      <c r="KGS4" s="128"/>
      <c r="KGT4" s="128"/>
      <c r="KGU4" s="128"/>
      <c r="KGV4" s="128"/>
      <c r="KGW4" s="128"/>
      <c r="KGX4" s="128"/>
      <c r="KGY4" s="128"/>
      <c r="KGZ4" s="128"/>
      <c r="KHA4" s="128"/>
      <c r="KHB4" s="128"/>
      <c r="KHC4" s="128"/>
      <c r="KHD4" s="128"/>
      <c r="KHE4" s="128"/>
      <c r="KHF4" s="128"/>
      <c r="KHG4" s="128"/>
      <c r="KHH4" s="128"/>
      <c r="KHI4" s="128"/>
      <c r="KHJ4" s="128"/>
      <c r="KHK4" s="128"/>
      <c r="KHL4" s="128"/>
      <c r="KHM4" s="128"/>
      <c r="KHN4" s="128"/>
      <c r="KHO4" s="128"/>
      <c r="KHP4" s="128"/>
      <c r="KHQ4" s="128"/>
      <c r="KHR4" s="128"/>
      <c r="KHS4" s="128"/>
      <c r="KHT4" s="128"/>
      <c r="KHU4" s="128"/>
      <c r="KHV4" s="128"/>
      <c r="KHW4" s="128"/>
      <c r="KHX4" s="128"/>
      <c r="KHY4" s="128"/>
      <c r="KHZ4" s="128"/>
      <c r="KIA4" s="128"/>
      <c r="KIB4" s="128"/>
      <c r="KIC4" s="128"/>
      <c r="KID4" s="128"/>
      <c r="KIE4" s="128"/>
      <c r="KIF4" s="128"/>
      <c r="KIG4" s="128"/>
      <c r="KIH4" s="128"/>
      <c r="KII4" s="128"/>
      <c r="KIJ4" s="128"/>
      <c r="KIK4" s="128"/>
      <c r="KIL4" s="128"/>
      <c r="KIM4" s="128"/>
      <c r="KIN4" s="128"/>
      <c r="KIO4" s="128"/>
      <c r="KIP4" s="128"/>
      <c r="KIQ4" s="128"/>
      <c r="KIR4" s="128"/>
      <c r="KIS4" s="128"/>
      <c r="KIT4" s="128"/>
      <c r="KIU4" s="128"/>
      <c r="KIV4" s="128"/>
      <c r="KIW4" s="128"/>
      <c r="KIX4" s="128"/>
      <c r="KIY4" s="128"/>
      <c r="KIZ4" s="128"/>
      <c r="KJA4" s="128"/>
      <c r="KJB4" s="128"/>
      <c r="KJC4" s="128"/>
      <c r="KJD4" s="128"/>
      <c r="KJE4" s="128"/>
      <c r="KJF4" s="128"/>
      <c r="KJG4" s="128"/>
      <c r="KJH4" s="128"/>
      <c r="KJI4" s="128"/>
      <c r="KJJ4" s="128"/>
      <c r="KJK4" s="128"/>
      <c r="KJL4" s="128"/>
      <c r="KJM4" s="128"/>
      <c r="KJN4" s="128"/>
      <c r="KJO4" s="128"/>
      <c r="KJP4" s="128"/>
      <c r="KJQ4" s="128"/>
      <c r="KJR4" s="128"/>
      <c r="KJS4" s="128"/>
      <c r="KJT4" s="128"/>
      <c r="KJU4" s="128"/>
      <c r="KJV4" s="128"/>
      <c r="KJW4" s="128"/>
      <c r="KJX4" s="128"/>
      <c r="KJY4" s="128"/>
      <c r="KJZ4" s="128"/>
      <c r="KKA4" s="128"/>
      <c r="KKB4" s="128"/>
      <c r="KKC4" s="128"/>
      <c r="KKD4" s="128"/>
      <c r="KKE4" s="128"/>
      <c r="KKF4" s="128"/>
      <c r="KKG4" s="128"/>
      <c r="KKH4" s="128"/>
      <c r="KKI4" s="128"/>
      <c r="KKJ4" s="128"/>
      <c r="KKK4" s="128"/>
      <c r="KKL4" s="128"/>
      <c r="KKM4" s="128"/>
      <c r="KKN4" s="128"/>
      <c r="KKO4" s="128"/>
      <c r="KKP4" s="128"/>
      <c r="KKQ4" s="128"/>
      <c r="KKR4" s="128"/>
      <c r="KKS4" s="128"/>
      <c r="KKT4" s="128"/>
      <c r="KKU4" s="128"/>
      <c r="KKV4" s="128"/>
      <c r="KKW4" s="128"/>
      <c r="KKX4" s="128"/>
      <c r="KKY4" s="128"/>
      <c r="KKZ4" s="128"/>
      <c r="KLA4" s="128"/>
      <c r="KLB4" s="128"/>
      <c r="KLC4" s="128"/>
      <c r="KLD4" s="128"/>
      <c r="KLE4" s="128"/>
      <c r="KLF4" s="128"/>
      <c r="KLG4" s="128"/>
      <c r="KLH4" s="128"/>
      <c r="KLI4" s="128"/>
      <c r="KLJ4" s="128"/>
      <c r="KLK4" s="128"/>
      <c r="KLL4" s="128"/>
      <c r="KLM4" s="128"/>
      <c r="KLN4" s="128"/>
      <c r="KLO4" s="128"/>
      <c r="KLP4" s="128"/>
      <c r="KLQ4" s="128"/>
      <c r="KLR4" s="128"/>
      <c r="KLS4" s="128"/>
      <c r="KLT4" s="128"/>
      <c r="KLU4" s="128"/>
      <c r="KLV4" s="128"/>
      <c r="KLW4" s="128"/>
      <c r="KLX4" s="128"/>
      <c r="KLY4" s="128"/>
      <c r="KLZ4" s="128"/>
      <c r="KMA4" s="128"/>
      <c r="KMB4" s="128"/>
      <c r="KMC4" s="128"/>
      <c r="KMD4" s="128"/>
      <c r="KME4" s="128"/>
      <c r="KMF4" s="128"/>
      <c r="KMG4" s="128"/>
      <c r="KMH4" s="128"/>
      <c r="KMI4" s="128"/>
      <c r="KMJ4" s="128"/>
      <c r="KMK4" s="128"/>
      <c r="KML4" s="128"/>
      <c r="KMM4" s="128"/>
      <c r="KMN4" s="128"/>
      <c r="KMO4" s="128"/>
      <c r="KMP4" s="128"/>
      <c r="KMQ4" s="128"/>
      <c r="KMR4" s="128"/>
      <c r="KMS4" s="128"/>
      <c r="KMT4" s="128"/>
      <c r="KMU4" s="128"/>
      <c r="KMV4" s="128"/>
      <c r="KMW4" s="128"/>
      <c r="KMX4" s="128"/>
      <c r="KMY4" s="128"/>
      <c r="KMZ4" s="128"/>
      <c r="KNA4" s="128"/>
      <c r="KNB4" s="128"/>
      <c r="KNC4" s="128"/>
      <c r="KND4" s="128"/>
      <c r="KNE4" s="128"/>
      <c r="KNF4" s="128"/>
      <c r="KNG4" s="128"/>
      <c r="KNH4" s="128"/>
      <c r="KNI4" s="128"/>
      <c r="KNJ4" s="128"/>
      <c r="KNK4" s="128"/>
      <c r="KNL4" s="128"/>
      <c r="KNM4" s="128"/>
      <c r="KNN4" s="128"/>
      <c r="KNO4" s="128"/>
      <c r="KNP4" s="128"/>
      <c r="KNQ4" s="128"/>
      <c r="KNR4" s="128"/>
      <c r="KNS4" s="128"/>
      <c r="KNT4" s="128"/>
      <c r="KNU4" s="128"/>
      <c r="KNV4" s="128"/>
      <c r="KNW4" s="128"/>
      <c r="KNX4" s="128"/>
      <c r="KNY4" s="128"/>
      <c r="KNZ4" s="128"/>
      <c r="KOA4" s="128"/>
      <c r="KOB4" s="128"/>
      <c r="KOC4" s="128"/>
      <c r="KOD4" s="128"/>
      <c r="KOE4" s="128"/>
      <c r="KOF4" s="128"/>
      <c r="KOG4" s="128"/>
      <c r="KOH4" s="128"/>
      <c r="KOI4" s="128"/>
      <c r="KOJ4" s="128"/>
      <c r="KOK4" s="128"/>
      <c r="KOL4" s="128"/>
      <c r="KOM4" s="128"/>
      <c r="KON4" s="128"/>
      <c r="KOO4" s="128"/>
      <c r="KOP4" s="128"/>
      <c r="KOQ4" s="128"/>
      <c r="KOR4" s="128"/>
      <c r="KOS4" s="128"/>
      <c r="KOT4" s="128"/>
      <c r="KOU4" s="128"/>
      <c r="KOV4" s="128"/>
      <c r="KOW4" s="128"/>
      <c r="KOX4" s="128"/>
      <c r="KOY4" s="128"/>
      <c r="KOZ4" s="128"/>
      <c r="KPA4" s="128"/>
      <c r="KPB4" s="128"/>
      <c r="KPC4" s="128"/>
      <c r="KPD4" s="128"/>
      <c r="KPE4" s="128"/>
      <c r="KPF4" s="128"/>
      <c r="KPG4" s="128"/>
      <c r="KPH4" s="128"/>
      <c r="KPI4" s="128"/>
      <c r="KPJ4" s="128"/>
      <c r="KPK4" s="128"/>
      <c r="KPL4" s="128"/>
      <c r="KPM4" s="128"/>
      <c r="KPN4" s="128"/>
      <c r="KPO4" s="128"/>
      <c r="KPP4" s="128"/>
      <c r="KPQ4" s="128"/>
      <c r="KPR4" s="128"/>
      <c r="KPS4" s="128"/>
      <c r="KPT4" s="128"/>
      <c r="KPU4" s="128"/>
      <c r="KPV4" s="128"/>
      <c r="KPW4" s="128"/>
      <c r="KPX4" s="128"/>
      <c r="KPY4" s="128"/>
      <c r="KPZ4" s="128"/>
      <c r="KQA4" s="128"/>
      <c r="KQB4" s="128"/>
      <c r="KQC4" s="128"/>
      <c r="KQD4" s="128"/>
      <c r="KQE4" s="128"/>
      <c r="KQF4" s="128"/>
      <c r="KQG4" s="128"/>
      <c r="KQH4" s="128"/>
      <c r="KQI4" s="128"/>
      <c r="KQJ4" s="128"/>
      <c r="KQK4" s="128"/>
      <c r="KQL4" s="128"/>
      <c r="KQM4" s="128"/>
      <c r="KQN4" s="128"/>
      <c r="KQO4" s="128"/>
      <c r="KQP4" s="128"/>
      <c r="KQQ4" s="128"/>
      <c r="KQR4" s="128"/>
      <c r="KQS4" s="128"/>
      <c r="KQT4" s="128"/>
      <c r="KQU4" s="128"/>
      <c r="KQV4" s="128"/>
      <c r="KQW4" s="128"/>
      <c r="KQX4" s="128"/>
      <c r="KQY4" s="128"/>
      <c r="KQZ4" s="128"/>
      <c r="KRA4" s="128"/>
      <c r="KRB4" s="128"/>
      <c r="KRC4" s="128"/>
      <c r="KRD4" s="128"/>
      <c r="KRE4" s="128"/>
      <c r="KRF4" s="128"/>
      <c r="KRG4" s="128"/>
      <c r="KRH4" s="128"/>
      <c r="KRI4" s="128"/>
      <c r="KRJ4" s="128"/>
      <c r="KRK4" s="128"/>
      <c r="KRL4" s="128"/>
      <c r="KRM4" s="128"/>
      <c r="KRN4" s="128"/>
      <c r="KRO4" s="128"/>
      <c r="KRP4" s="128"/>
      <c r="KRQ4" s="128"/>
      <c r="KRR4" s="128"/>
      <c r="KRS4" s="128"/>
      <c r="KRT4" s="128"/>
      <c r="KRU4" s="128"/>
      <c r="KRV4" s="128"/>
      <c r="KRW4" s="128"/>
      <c r="KRX4" s="128"/>
      <c r="KRY4" s="128"/>
      <c r="KRZ4" s="128"/>
      <c r="KSA4" s="128"/>
      <c r="KSB4" s="128"/>
      <c r="KSC4" s="128"/>
      <c r="KSD4" s="128"/>
      <c r="KSE4" s="128"/>
      <c r="KSF4" s="128"/>
      <c r="KSG4" s="128"/>
      <c r="KSH4" s="128"/>
      <c r="KSI4" s="128"/>
      <c r="KSJ4" s="128"/>
      <c r="KSK4" s="128"/>
      <c r="KSL4" s="128"/>
      <c r="KSM4" s="128"/>
      <c r="KSN4" s="128"/>
      <c r="KSO4" s="128"/>
      <c r="KSP4" s="128"/>
      <c r="KSQ4" s="128"/>
      <c r="KSR4" s="128"/>
      <c r="KSS4" s="128"/>
      <c r="KST4" s="128"/>
      <c r="KSU4" s="128"/>
      <c r="KSV4" s="128"/>
      <c r="KSW4" s="128"/>
      <c r="KSX4" s="128"/>
      <c r="KSY4" s="128"/>
      <c r="KSZ4" s="128"/>
      <c r="KTA4" s="128"/>
      <c r="KTB4" s="128"/>
      <c r="KTC4" s="128"/>
      <c r="KTD4" s="128"/>
      <c r="KTE4" s="128"/>
      <c r="KTF4" s="128"/>
      <c r="KTG4" s="128"/>
      <c r="KTH4" s="128"/>
      <c r="KTI4" s="128"/>
      <c r="KTJ4" s="128"/>
      <c r="KTK4" s="128"/>
      <c r="KTL4" s="128"/>
      <c r="KTM4" s="128"/>
      <c r="KTN4" s="128"/>
      <c r="KTO4" s="128"/>
      <c r="KTP4" s="128"/>
      <c r="KTQ4" s="128"/>
      <c r="KTR4" s="128"/>
      <c r="KTS4" s="128"/>
      <c r="KTT4" s="128"/>
      <c r="KTU4" s="128"/>
      <c r="KTV4" s="128"/>
      <c r="KTW4" s="128"/>
      <c r="KTX4" s="128"/>
      <c r="KTY4" s="128"/>
      <c r="KTZ4" s="128"/>
      <c r="KUA4" s="128"/>
      <c r="KUB4" s="128"/>
      <c r="KUC4" s="128"/>
      <c r="KUD4" s="128"/>
      <c r="KUE4" s="128"/>
      <c r="KUF4" s="128"/>
      <c r="KUG4" s="128"/>
      <c r="KUH4" s="128"/>
      <c r="KUI4" s="128"/>
      <c r="KUJ4" s="128"/>
      <c r="KUK4" s="128"/>
      <c r="KUL4" s="128"/>
      <c r="KUM4" s="128"/>
      <c r="KUN4" s="128"/>
      <c r="KUO4" s="128"/>
      <c r="KUP4" s="128"/>
      <c r="KUQ4" s="128"/>
      <c r="KUR4" s="128"/>
      <c r="KUS4" s="128"/>
      <c r="KUT4" s="128"/>
      <c r="KUU4" s="128"/>
      <c r="KUV4" s="128"/>
      <c r="KUW4" s="128"/>
      <c r="KUX4" s="128"/>
      <c r="KUY4" s="128"/>
      <c r="KUZ4" s="128"/>
      <c r="KVA4" s="128"/>
      <c r="KVB4" s="128"/>
      <c r="KVC4" s="128"/>
      <c r="KVD4" s="128"/>
      <c r="KVE4" s="128"/>
      <c r="KVF4" s="128"/>
      <c r="KVG4" s="128"/>
      <c r="KVH4" s="128"/>
      <c r="KVI4" s="128"/>
      <c r="KVJ4" s="128"/>
      <c r="KVK4" s="128"/>
      <c r="KVL4" s="128"/>
      <c r="KVM4" s="128"/>
      <c r="KVN4" s="128"/>
      <c r="KVO4" s="128"/>
      <c r="KVP4" s="128"/>
      <c r="KVQ4" s="128"/>
      <c r="KVR4" s="128"/>
      <c r="KVS4" s="128"/>
      <c r="KVT4" s="128"/>
      <c r="KVU4" s="128"/>
      <c r="KVV4" s="128"/>
      <c r="KVW4" s="128"/>
      <c r="KVX4" s="128"/>
      <c r="KVY4" s="128"/>
      <c r="KVZ4" s="128"/>
      <c r="KWA4" s="128"/>
      <c r="KWB4" s="128"/>
      <c r="KWC4" s="128"/>
      <c r="KWD4" s="128"/>
      <c r="KWE4" s="128"/>
      <c r="KWF4" s="128"/>
      <c r="KWG4" s="128"/>
      <c r="KWH4" s="128"/>
      <c r="KWI4" s="128"/>
      <c r="KWJ4" s="128"/>
      <c r="KWK4" s="128"/>
      <c r="KWL4" s="128"/>
      <c r="KWM4" s="128"/>
      <c r="KWN4" s="128"/>
      <c r="KWO4" s="128"/>
      <c r="KWP4" s="128"/>
      <c r="KWQ4" s="128"/>
      <c r="KWR4" s="128"/>
      <c r="KWS4" s="128"/>
      <c r="KWT4" s="128"/>
      <c r="KWU4" s="128"/>
      <c r="KWV4" s="128"/>
      <c r="KWW4" s="128"/>
      <c r="KWX4" s="128"/>
      <c r="KWY4" s="128"/>
      <c r="KWZ4" s="128"/>
      <c r="KXA4" s="128"/>
      <c r="KXB4" s="128"/>
      <c r="KXC4" s="128"/>
      <c r="KXD4" s="128"/>
      <c r="KXE4" s="128"/>
      <c r="KXF4" s="128"/>
      <c r="KXG4" s="128"/>
      <c r="KXH4" s="128"/>
      <c r="KXI4" s="128"/>
      <c r="KXJ4" s="128"/>
      <c r="KXK4" s="128"/>
      <c r="KXL4" s="128"/>
      <c r="KXM4" s="128"/>
      <c r="KXN4" s="128"/>
      <c r="KXO4" s="128"/>
      <c r="KXP4" s="128"/>
      <c r="KXQ4" s="128"/>
      <c r="KXR4" s="128"/>
      <c r="KXS4" s="128"/>
      <c r="KXT4" s="128"/>
      <c r="KXU4" s="128"/>
      <c r="KXV4" s="128"/>
      <c r="KXW4" s="128"/>
      <c r="KXX4" s="128"/>
      <c r="KXY4" s="128"/>
      <c r="KXZ4" s="128"/>
      <c r="KYA4" s="128"/>
      <c r="KYB4" s="128"/>
      <c r="KYC4" s="128"/>
      <c r="KYD4" s="128"/>
      <c r="KYE4" s="128"/>
      <c r="KYF4" s="128"/>
      <c r="KYG4" s="128"/>
      <c r="KYH4" s="128"/>
      <c r="KYI4" s="128"/>
      <c r="KYJ4" s="128"/>
      <c r="KYK4" s="128"/>
      <c r="KYL4" s="128"/>
      <c r="KYM4" s="128"/>
      <c r="KYN4" s="128"/>
      <c r="KYO4" s="128"/>
      <c r="KYP4" s="128"/>
      <c r="KYQ4" s="128"/>
      <c r="KYR4" s="128"/>
      <c r="KYS4" s="128"/>
      <c r="KYT4" s="128"/>
      <c r="KYU4" s="128"/>
      <c r="KYV4" s="128"/>
      <c r="KYW4" s="128"/>
      <c r="KYX4" s="128"/>
      <c r="KYY4" s="128"/>
      <c r="KYZ4" s="128"/>
      <c r="KZA4" s="128"/>
      <c r="KZB4" s="128"/>
      <c r="KZC4" s="128"/>
      <c r="KZD4" s="128"/>
      <c r="KZE4" s="128"/>
      <c r="KZF4" s="128"/>
      <c r="KZG4" s="128"/>
      <c r="KZH4" s="128"/>
      <c r="KZI4" s="128"/>
      <c r="KZJ4" s="128"/>
      <c r="KZK4" s="128"/>
      <c r="KZL4" s="128"/>
      <c r="KZM4" s="128"/>
      <c r="KZN4" s="128"/>
      <c r="KZO4" s="128"/>
      <c r="KZP4" s="128"/>
      <c r="KZQ4" s="128"/>
      <c r="KZR4" s="128"/>
      <c r="KZS4" s="128"/>
      <c r="KZT4" s="128"/>
      <c r="KZU4" s="128"/>
      <c r="KZV4" s="128"/>
      <c r="KZW4" s="128"/>
      <c r="KZX4" s="128"/>
      <c r="KZY4" s="128"/>
      <c r="KZZ4" s="128"/>
      <c r="LAA4" s="128"/>
      <c r="LAB4" s="128"/>
      <c r="LAC4" s="128"/>
      <c r="LAD4" s="128"/>
      <c r="LAE4" s="128"/>
      <c r="LAF4" s="128"/>
      <c r="LAG4" s="128"/>
      <c r="LAH4" s="128"/>
      <c r="LAI4" s="128"/>
      <c r="LAJ4" s="128"/>
      <c r="LAK4" s="128"/>
      <c r="LAL4" s="128"/>
      <c r="LAM4" s="128"/>
      <c r="LAN4" s="128"/>
      <c r="LAO4" s="128"/>
      <c r="LAP4" s="128"/>
      <c r="LAQ4" s="128"/>
      <c r="LAR4" s="128"/>
      <c r="LAS4" s="128"/>
      <c r="LAT4" s="128"/>
      <c r="LAU4" s="128"/>
      <c r="LAV4" s="128"/>
      <c r="LAW4" s="128"/>
      <c r="LAX4" s="128"/>
      <c r="LAY4" s="128"/>
      <c r="LAZ4" s="128"/>
      <c r="LBA4" s="128"/>
      <c r="LBB4" s="128"/>
      <c r="LBC4" s="128"/>
      <c r="LBD4" s="128"/>
      <c r="LBE4" s="128"/>
      <c r="LBF4" s="128"/>
      <c r="LBG4" s="128"/>
      <c r="LBH4" s="128"/>
      <c r="LBI4" s="128"/>
      <c r="LBJ4" s="128"/>
      <c r="LBK4" s="128"/>
      <c r="LBL4" s="128"/>
      <c r="LBM4" s="128"/>
      <c r="LBN4" s="128"/>
      <c r="LBO4" s="128"/>
      <c r="LBP4" s="128"/>
      <c r="LBQ4" s="128"/>
      <c r="LBR4" s="128"/>
      <c r="LBS4" s="128"/>
      <c r="LBT4" s="128"/>
      <c r="LBU4" s="128"/>
      <c r="LBV4" s="128"/>
      <c r="LBW4" s="128"/>
      <c r="LBX4" s="128"/>
      <c r="LBY4" s="128"/>
      <c r="LBZ4" s="128"/>
      <c r="LCA4" s="128"/>
      <c r="LCB4" s="128"/>
      <c r="LCC4" s="128"/>
      <c r="LCD4" s="128"/>
      <c r="LCE4" s="128"/>
      <c r="LCF4" s="128"/>
      <c r="LCG4" s="128"/>
      <c r="LCH4" s="128"/>
      <c r="LCI4" s="128"/>
      <c r="LCJ4" s="128"/>
      <c r="LCK4" s="128"/>
      <c r="LCL4" s="128"/>
      <c r="LCM4" s="128"/>
      <c r="LCN4" s="128"/>
      <c r="LCO4" s="128"/>
      <c r="LCP4" s="128"/>
      <c r="LCQ4" s="128"/>
      <c r="LCR4" s="128"/>
      <c r="LCS4" s="128"/>
      <c r="LCT4" s="128"/>
      <c r="LCU4" s="128"/>
      <c r="LCV4" s="128"/>
      <c r="LCW4" s="128"/>
      <c r="LCX4" s="128"/>
      <c r="LCY4" s="128"/>
      <c r="LCZ4" s="128"/>
      <c r="LDA4" s="128"/>
      <c r="LDB4" s="128"/>
      <c r="LDC4" s="128"/>
      <c r="LDD4" s="128"/>
      <c r="LDE4" s="128"/>
      <c r="LDF4" s="128"/>
      <c r="LDG4" s="128"/>
      <c r="LDH4" s="128"/>
      <c r="LDI4" s="128"/>
      <c r="LDJ4" s="128"/>
      <c r="LDK4" s="128"/>
      <c r="LDL4" s="128"/>
      <c r="LDM4" s="128"/>
      <c r="LDN4" s="128"/>
      <c r="LDO4" s="128"/>
      <c r="LDP4" s="128"/>
      <c r="LDQ4" s="128"/>
      <c r="LDR4" s="128"/>
      <c r="LDS4" s="128"/>
      <c r="LDT4" s="128"/>
      <c r="LDU4" s="128"/>
      <c r="LDV4" s="128"/>
      <c r="LDW4" s="128"/>
      <c r="LDX4" s="128"/>
      <c r="LDY4" s="128"/>
      <c r="LDZ4" s="128"/>
      <c r="LEA4" s="128"/>
      <c r="LEB4" s="128"/>
      <c r="LEC4" s="128"/>
      <c r="LED4" s="128"/>
      <c r="LEE4" s="128"/>
      <c r="LEF4" s="128"/>
      <c r="LEG4" s="128"/>
      <c r="LEH4" s="128"/>
      <c r="LEI4" s="128"/>
      <c r="LEJ4" s="128"/>
      <c r="LEK4" s="128"/>
      <c r="LEL4" s="128"/>
      <c r="LEM4" s="128"/>
      <c r="LEN4" s="128"/>
      <c r="LEO4" s="128"/>
      <c r="LEP4" s="128"/>
      <c r="LEQ4" s="128"/>
      <c r="LER4" s="128"/>
      <c r="LES4" s="128"/>
      <c r="LET4" s="128"/>
      <c r="LEU4" s="128"/>
      <c r="LEV4" s="128"/>
      <c r="LEW4" s="128"/>
      <c r="LEX4" s="128"/>
      <c r="LEY4" s="128"/>
      <c r="LEZ4" s="128"/>
      <c r="LFA4" s="128"/>
      <c r="LFB4" s="128"/>
      <c r="LFC4" s="128"/>
      <c r="LFD4" s="128"/>
      <c r="LFE4" s="128"/>
      <c r="LFF4" s="128"/>
      <c r="LFG4" s="128"/>
      <c r="LFH4" s="128"/>
      <c r="LFI4" s="128"/>
      <c r="LFJ4" s="128"/>
      <c r="LFK4" s="128"/>
      <c r="LFL4" s="128"/>
      <c r="LFM4" s="128"/>
      <c r="LFN4" s="128"/>
      <c r="LFO4" s="128"/>
      <c r="LFP4" s="128"/>
      <c r="LFQ4" s="128"/>
      <c r="LFR4" s="128"/>
      <c r="LFS4" s="128"/>
      <c r="LFT4" s="128"/>
      <c r="LFU4" s="128"/>
      <c r="LFV4" s="128"/>
      <c r="LFW4" s="128"/>
      <c r="LFX4" s="128"/>
      <c r="LFY4" s="128"/>
      <c r="LFZ4" s="128"/>
      <c r="LGA4" s="128"/>
      <c r="LGB4" s="128"/>
      <c r="LGC4" s="128"/>
      <c r="LGD4" s="128"/>
      <c r="LGE4" s="128"/>
      <c r="LGF4" s="128"/>
      <c r="LGG4" s="128"/>
      <c r="LGH4" s="128"/>
      <c r="LGI4" s="128"/>
      <c r="LGJ4" s="128"/>
      <c r="LGK4" s="128"/>
      <c r="LGL4" s="128"/>
      <c r="LGM4" s="128"/>
      <c r="LGN4" s="128"/>
      <c r="LGO4" s="128"/>
      <c r="LGP4" s="128"/>
      <c r="LGQ4" s="128"/>
      <c r="LGR4" s="128"/>
      <c r="LGS4" s="128"/>
      <c r="LGT4" s="128"/>
      <c r="LGU4" s="128"/>
      <c r="LGV4" s="128"/>
      <c r="LGW4" s="128"/>
      <c r="LGX4" s="128"/>
      <c r="LGY4" s="128"/>
      <c r="LGZ4" s="128"/>
      <c r="LHA4" s="128"/>
      <c r="LHB4" s="128"/>
      <c r="LHC4" s="128"/>
      <c r="LHD4" s="128"/>
      <c r="LHE4" s="128"/>
      <c r="LHF4" s="128"/>
      <c r="LHG4" s="128"/>
      <c r="LHH4" s="128"/>
      <c r="LHI4" s="128"/>
      <c r="LHJ4" s="128"/>
      <c r="LHK4" s="128"/>
      <c r="LHL4" s="128"/>
      <c r="LHM4" s="128"/>
      <c r="LHN4" s="128"/>
      <c r="LHO4" s="128"/>
      <c r="LHP4" s="128"/>
      <c r="LHQ4" s="128"/>
      <c r="LHR4" s="128"/>
      <c r="LHS4" s="128"/>
      <c r="LHT4" s="128"/>
      <c r="LHU4" s="128"/>
      <c r="LHV4" s="128"/>
      <c r="LHW4" s="128"/>
      <c r="LHX4" s="128"/>
      <c r="LHY4" s="128"/>
      <c r="LHZ4" s="128"/>
      <c r="LIA4" s="128"/>
      <c r="LIB4" s="128"/>
      <c r="LIC4" s="128"/>
      <c r="LID4" s="128"/>
      <c r="LIE4" s="128"/>
      <c r="LIF4" s="128"/>
      <c r="LIG4" s="128"/>
      <c r="LIH4" s="128"/>
      <c r="LII4" s="128"/>
      <c r="LIJ4" s="128"/>
      <c r="LIK4" s="128"/>
      <c r="LIL4" s="128"/>
      <c r="LIM4" s="128"/>
      <c r="LIN4" s="128"/>
      <c r="LIO4" s="128"/>
      <c r="LIP4" s="128"/>
      <c r="LIQ4" s="128"/>
      <c r="LIR4" s="128"/>
      <c r="LIS4" s="128"/>
      <c r="LIT4" s="128"/>
      <c r="LIU4" s="128"/>
      <c r="LIV4" s="128"/>
      <c r="LIW4" s="128"/>
      <c r="LIX4" s="128"/>
      <c r="LIY4" s="128"/>
      <c r="LIZ4" s="128"/>
      <c r="LJA4" s="128"/>
      <c r="LJB4" s="128"/>
      <c r="LJC4" s="128"/>
      <c r="LJD4" s="128"/>
      <c r="LJE4" s="128"/>
      <c r="LJF4" s="128"/>
      <c r="LJG4" s="128"/>
      <c r="LJH4" s="128"/>
      <c r="LJI4" s="128"/>
      <c r="LJJ4" s="128"/>
      <c r="LJK4" s="128"/>
      <c r="LJL4" s="128"/>
      <c r="LJM4" s="128"/>
      <c r="LJN4" s="128"/>
      <c r="LJO4" s="128"/>
      <c r="LJP4" s="128"/>
      <c r="LJQ4" s="128"/>
      <c r="LJR4" s="128"/>
      <c r="LJS4" s="128"/>
      <c r="LJT4" s="128"/>
      <c r="LJU4" s="128"/>
      <c r="LJV4" s="128"/>
      <c r="LJW4" s="128"/>
      <c r="LJX4" s="128"/>
      <c r="LJY4" s="128"/>
      <c r="LJZ4" s="128"/>
      <c r="LKA4" s="128"/>
      <c r="LKB4" s="128"/>
      <c r="LKC4" s="128"/>
      <c r="LKD4" s="128"/>
      <c r="LKE4" s="128"/>
      <c r="LKF4" s="128"/>
      <c r="LKG4" s="128"/>
      <c r="LKH4" s="128"/>
      <c r="LKI4" s="128"/>
      <c r="LKJ4" s="128"/>
      <c r="LKK4" s="128"/>
      <c r="LKL4" s="128"/>
      <c r="LKM4" s="128"/>
      <c r="LKN4" s="128"/>
      <c r="LKO4" s="128"/>
      <c r="LKP4" s="128"/>
      <c r="LKQ4" s="128"/>
      <c r="LKR4" s="128"/>
      <c r="LKS4" s="128"/>
      <c r="LKT4" s="128"/>
      <c r="LKU4" s="128"/>
      <c r="LKV4" s="128"/>
      <c r="LKW4" s="128"/>
      <c r="LKX4" s="128"/>
      <c r="LKY4" s="128"/>
      <c r="LKZ4" s="128"/>
      <c r="LLA4" s="128"/>
      <c r="LLB4" s="128"/>
      <c r="LLC4" s="128"/>
      <c r="LLD4" s="128"/>
      <c r="LLE4" s="128"/>
      <c r="LLF4" s="128"/>
      <c r="LLG4" s="128"/>
      <c r="LLH4" s="128"/>
      <c r="LLI4" s="128"/>
      <c r="LLJ4" s="128"/>
      <c r="LLK4" s="128"/>
      <c r="LLL4" s="128"/>
      <c r="LLM4" s="128"/>
      <c r="LLN4" s="128"/>
      <c r="LLO4" s="128"/>
      <c r="LLP4" s="128"/>
      <c r="LLQ4" s="128"/>
      <c r="LLR4" s="128"/>
      <c r="LLS4" s="128"/>
      <c r="LLT4" s="128"/>
      <c r="LLU4" s="128"/>
      <c r="LLV4" s="128"/>
      <c r="LLW4" s="128"/>
      <c r="LLX4" s="128"/>
      <c r="LLY4" s="128"/>
      <c r="LLZ4" s="128"/>
      <c r="LMA4" s="128"/>
      <c r="LMB4" s="128"/>
      <c r="LMC4" s="128"/>
      <c r="LMD4" s="128"/>
      <c r="LME4" s="128"/>
      <c r="LMF4" s="128"/>
      <c r="LMG4" s="128"/>
      <c r="LMH4" s="128"/>
      <c r="LMI4" s="128"/>
      <c r="LMJ4" s="128"/>
      <c r="LMK4" s="128"/>
      <c r="LML4" s="128"/>
      <c r="LMM4" s="128"/>
      <c r="LMN4" s="128"/>
      <c r="LMO4" s="128"/>
      <c r="LMP4" s="128"/>
      <c r="LMQ4" s="128"/>
      <c r="LMR4" s="128"/>
      <c r="LMS4" s="128"/>
      <c r="LMT4" s="128"/>
      <c r="LMU4" s="128"/>
      <c r="LMV4" s="128"/>
      <c r="LMW4" s="128"/>
      <c r="LMX4" s="128"/>
      <c r="LMY4" s="128"/>
      <c r="LMZ4" s="128"/>
      <c r="LNA4" s="128"/>
      <c r="LNB4" s="128"/>
      <c r="LNC4" s="128"/>
      <c r="LND4" s="128"/>
      <c r="LNE4" s="128"/>
      <c r="LNF4" s="128"/>
      <c r="LNG4" s="128"/>
      <c r="LNH4" s="128"/>
      <c r="LNI4" s="128"/>
      <c r="LNJ4" s="128"/>
      <c r="LNK4" s="128"/>
      <c r="LNL4" s="128"/>
      <c r="LNM4" s="128"/>
      <c r="LNN4" s="128"/>
      <c r="LNO4" s="128"/>
      <c r="LNP4" s="128"/>
      <c r="LNQ4" s="128"/>
      <c r="LNR4" s="128"/>
      <c r="LNS4" s="128"/>
      <c r="LNT4" s="128"/>
      <c r="LNU4" s="128"/>
      <c r="LNV4" s="128"/>
      <c r="LNW4" s="128"/>
      <c r="LNX4" s="128"/>
      <c r="LNY4" s="128"/>
      <c r="LNZ4" s="128"/>
      <c r="LOA4" s="128"/>
      <c r="LOB4" s="128"/>
      <c r="LOC4" s="128"/>
      <c r="LOD4" s="128"/>
      <c r="LOE4" s="128"/>
      <c r="LOF4" s="128"/>
      <c r="LOG4" s="128"/>
      <c r="LOH4" s="128"/>
      <c r="LOI4" s="128"/>
      <c r="LOJ4" s="128"/>
      <c r="LOK4" s="128"/>
      <c r="LOL4" s="128"/>
      <c r="LOM4" s="128"/>
      <c r="LON4" s="128"/>
      <c r="LOO4" s="128"/>
      <c r="LOP4" s="128"/>
      <c r="LOQ4" s="128"/>
      <c r="LOR4" s="128"/>
      <c r="LOS4" s="128"/>
      <c r="LOT4" s="128"/>
      <c r="LOU4" s="128"/>
      <c r="LOV4" s="128"/>
      <c r="LOW4" s="128"/>
      <c r="LOX4" s="128"/>
      <c r="LOY4" s="128"/>
      <c r="LOZ4" s="128"/>
      <c r="LPA4" s="128"/>
      <c r="LPB4" s="128"/>
      <c r="LPC4" s="128"/>
      <c r="LPD4" s="128"/>
      <c r="LPE4" s="128"/>
      <c r="LPF4" s="128"/>
      <c r="LPG4" s="128"/>
      <c r="LPH4" s="128"/>
      <c r="LPI4" s="128"/>
      <c r="LPJ4" s="128"/>
      <c r="LPK4" s="128"/>
      <c r="LPL4" s="128"/>
      <c r="LPM4" s="128"/>
      <c r="LPN4" s="128"/>
      <c r="LPO4" s="128"/>
      <c r="LPP4" s="128"/>
      <c r="LPQ4" s="128"/>
      <c r="LPR4" s="128"/>
      <c r="LPS4" s="128"/>
      <c r="LPT4" s="128"/>
      <c r="LPU4" s="128"/>
      <c r="LPV4" s="128"/>
      <c r="LPW4" s="128"/>
      <c r="LPX4" s="128"/>
      <c r="LPY4" s="128"/>
      <c r="LPZ4" s="128"/>
      <c r="LQA4" s="128"/>
      <c r="LQB4" s="128"/>
      <c r="LQC4" s="128"/>
      <c r="LQD4" s="128"/>
      <c r="LQE4" s="128"/>
      <c r="LQF4" s="128"/>
      <c r="LQG4" s="128"/>
      <c r="LQH4" s="128"/>
      <c r="LQI4" s="128"/>
      <c r="LQJ4" s="128"/>
      <c r="LQK4" s="128"/>
      <c r="LQL4" s="128"/>
      <c r="LQM4" s="128"/>
      <c r="LQN4" s="128"/>
      <c r="LQO4" s="128"/>
      <c r="LQP4" s="128"/>
      <c r="LQQ4" s="128"/>
      <c r="LQR4" s="128"/>
      <c r="LQS4" s="128"/>
      <c r="LQT4" s="128"/>
      <c r="LQU4" s="128"/>
      <c r="LQV4" s="128"/>
      <c r="LQW4" s="128"/>
      <c r="LQX4" s="128"/>
      <c r="LQY4" s="128"/>
      <c r="LQZ4" s="128"/>
      <c r="LRA4" s="128"/>
      <c r="LRB4" s="128"/>
      <c r="LRC4" s="128"/>
      <c r="LRD4" s="128"/>
      <c r="LRE4" s="128"/>
      <c r="LRF4" s="128"/>
      <c r="LRG4" s="128"/>
      <c r="LRH4" s="128"/>
      <c r="LRI4" s="128"/>
      <c r="LRJ4" s="128"/>
      <c r="LRK4" s="128"/>
      <c r="LRL4" s="128"/>
      <c r="LRM4" s="128"/>
      <c r="LRN4" s="128"/>
      <c r="LRO4" s="128"/>
      <c r="LRP4" s="128"/>
      <c r="LRQ4" s="128"/>
      <c r="LRR4" s="128"/>
      <c r="LRS4" s="128"/>
      <c r="LRT4" s="128"/>
      <c r="LRU4" s="128"/>
      <c r="LRV4" s="128"/>
      <c r="LRW4" s="128"/>
      <c r="LRX4" s="128"/>
      <c r="LRY4" s="128"/>
      <c r="LRZ4" s="128"/>
      <c r="LSA4" s="128"/>
      <c r="LSB4" s="128"/>
      <c r="LSC4" s="128"/>
      <c r="LSD4" s="128"/>
      <c r="LSE4" s="128"/>
      <c r="LSF4" s="128"/>
      <c r="LSG4" s="128"/>
      <c r="LSH4" s="128"/>
      <c r="LSI4" s="128"/>
      <c r="LSJ4" s="128"/>
      <c r="LSK4" s="128"/>
      <c r="LSL4" s="128"/>
      <c r="LSM4" s="128"/>
      <c r="LSN4" s="128"/>
      <c r="LSO4" s="128"/>
      <c r="LSP4" s="128"/>
      <c r="LSQ4" s="128"/>
      <c r="LSR4" s="128"/>
      <c r="LSS4" s="128"/>
      <c r="LST4" s="128"/>
      <c r="LSU4" s="128"/>
      <c r="LSV4" s="128"/>
      <c r="LSW4" s="128"/>
      <c r="LSX4" s="128"/>
      <c r="LSY4" s="128"/>
      <c r="LSZ4" s="128"/>
      <c r="LTA4" s="128"/>
      <c r="LTB4" s="128"/>
      <c r="LTC4" s="128"/>
      <c r="LTD4" s="128"/>
      <c r="LTE4" s="128"/>
      <c r="LTF4" s="128"/>
      <c r="LTG4" s="128"/>
      <c r="LTH4" s="128"/>
      <c r="LTI4" s="128"/>
      <c r="LTJ4" s="128"/>
      <c r="LTK4" s="128"/>
      <c r="LTL4" s="128"/>
      <c r="LTM4" s="128"/>
      <c r="LTN4" s="128"/>
      <c r="LTO4" s="128"/>
      <c r="LTP4" s="128"/>
      <c r="LTQ4" s="128"/>
      <c r="LTR4" s="128"/>
      <c r="LTS4" s="128"/>
      <c r="LTT4" s="128"/>
      <c r="LTU4" s="128"/>
      <c r="LTV4" s="128"/>
      <c r="LTW4" s="128"/>
      <c r="LTX4" s="128"/>
      <c r="LTY4" s="128"/>
      <c r="LTZ4" s="128"/>
      <c r="LUA4" s="128"/>
      <c r="LUB4" s="128"/>
      <c r="LUC4" s="128"/>
      <c r="LUD4" s="128"/>
      <c r="LUE4" s="128"/>
      <c r="LUF4" s="128"/>
      <c r="LUG4" s="128"/>
      <c r="LUH4" s="128"/>
      <c r="LUI4" s="128"/>
      <c r="LUJ4" s="128"/>
      <c r="LUK4" s="128"/>
      <c r="LUL4" s="128"/>
      <c r="LUM4" s="128"/>
      <c r="LUN4" s="128"/>
      <c r="LUO4" s="128"/>
      <c r="LUP4" s="128"/>
      <c r="LUQ4" s="128"/>
      <c r="LUR4" s="128"/>
      <c r="LUS4" s="128"/>
      <c r="LUT4" s="128"/>
      <c r="LUU4" s="128"/>
      <c r="LUV4" s="128"/>
      <c r="LUW4" s="128"/>
      <c r="LUX4" s="128"/>
      <c r="LUY4" s="128"/>
      <c r="LUZ4" s="128"/>
      <c r="LVA4" s="128"/>
      <c r="LVB4" s="128"/>
      <c r="LVC4" s="128"/>
      <c r="LVD4" s="128"/>
      <c r="LVE4" s="128"/>
      <c r="LVF4" s="128"/>
      <c r="LVG4" s="128"/>
      <c r="LVH4" s="128"/>
      <c r="LVI4" s="128"/>
      <c r="LVJ4" s="128"/>
      <c r="LVK4" s="128"/>
      <c r="LVL4" s="128"/>
      <c r="LVM4" s="128"/>
      <c r="LVN4" s="128"/>
      <c r="LVO4" s="128"/>
      <c r="LVP4" s="128"/>
      <c r="LVQ4" s="128"/>
      <c r="LVR4" s="128"/>
      <c r="LVS4" s="128"/>
      <c r="LVT4" s="128"/>
      <c r="LVU4" s="128"/>
      <c r="LVV4" s="128"/>
      <c r="LVW4" s="128"/>
      <c r="LVX4" s="128"/>
      <c r="LVY4" s="128"/>
      <c r="LVZ4" s="128"/>
      <c r="LWA4" s="128"/>
      <c r="LWB4" s="128"/>
      <c r="LWC4" s="128"/>
      <c r="LWD4" s="128"/>
      <c r="LWE4" s="128"/>
      <c r="LWF4" s="128"/>
      <c r="LWG4" s="128"/>
      <c r="LWH4" s="128"/>
      <c r="LWI4" s="128"/>
      <c r="LWJ4" s="128"/>
      <c r="LWK4" s="128"/>
      <c r="LWL4" s="128"/>
      <c r="LWM4" s="128"/>
      <c r="LWN4" s="128"/>
      <c r="LWO4" s="128"/>
      <c r="LWP4" s="128"/>
      <c r="LWQ4" s="128"/>
      <c r="LWR4" s="128"/>
      <c r="LWS4" s="128"/>
      <c r="LWT4" s="128"/>
      <c r="LWU4" s="128"/>
      <c r="LWV4" s="128"/>
      <c r="LWW4" s="128"/>
      <c r="LWX4" s="128"/>
      <c r="LWY4" s="128"/>
      <c r="LWZ4" s="128"/>
      <c r="LXA4" s="128"/>
      <c r="LXB4" s="128"/>
      <c r="LXC4" s="128"/>
      <c r="LXD4" s="128"/>
      <c r="LXE4" s="128"/>
      <c r="LXF4" s="128"/>
      <c r="LXG4" s="128"/>
      <c r="LXH4" s="128"/>
      <c r="LXI4" s="128"/>
      <c r="LXJ4" s="128"/>
      <c r="LXK4" s="128"/>
      <c r="LXL4" s="128"/>
      <c r="LXM4" s="128"/>
      <c r="LXN4" s="128"/>
      <c r="LXO4" s="128"/>
      <c r="LXP4" s="128"/>
      <c r="LXQ4" s="128"/>
      <c r="LXR4" s="128"/>
      <c r="LXS4" s="128"/>
      <c r="LXT4" s="128"/>
      <c r="LXU4" s="128"/>
      <c r="LXV4" s="128"/>
      <c r="LXW4" s="128"/>
      <c r="LXX4" s="128"/>
      <c r="LXY4" s="128"/>
      <c r="LXZ4" s="128"/>
      <c r="LYA4" s="128"/>
      <c r="LYB4" s="128"/>
      <c r="LYC4" s="128"/>
      <c r="LYD4" s="128"/>
      <c r="LYE4" s="128"/>
      <c r="LYF4" s="128"/>
      <c r="LYG4" s="128"/>
      <c r="LYH4" s="128"/>
      <c r="LYI4" s="128"/>
      <c r="LYJ4" s="128"/>
      <c r="LYK4" s="128"/>
      <c r="LYL4" s="128"/>
      <c r="LYM4" s="128"/>
      <c r="LYN4" s="128"/>
      <c r="LYO4" s="128"/>
      <c r="LYP4" s="128"/>
      <c r="LYQ4" s="128"/>
      <c r="LYR4" s="128"/>
      <c r="LYS4" s="128"/>
      <c r="LYT4" s="128"/>
      <c r="LYU4" s="128"/>
      <c r="LYV4" s="128"/>
      <c r="LYW4" s="128"/>
      <c r="LYX4" s="128"/>
      <c r="LYY4" s="128"/>
      <c r="LYZ4" s="128"/>
      <c r="LZA4" s="128"/>
      <c r="LZB4" s="128"/>
      <c r="LZC4" s="128"/>
      <c r="LZD4" s="128"/>
      <c r="LZE4" s="128"/>
      <c r="LZF4" s="128"/>
      <c r="LZG4" s="128"/>
      <c r="LZH4" s="128"/>
      <c r="LZI4" s="128"/>
      <c r="LZJ4" s="128"/>
      <c r="LZK4" s="128"/>
      <c r="LZL4" s="128"/>
      <c r="LZM4" s="128"/>
      <c r="LZN4" s="128"/>
      <c r="LZO4" s="128"/>
      <c r="LZP4" s="128"/>
      <c r="LZQ4" s="128"/>
      <c r="LZR4" s="128"/>
      <c r="LZS4" s="128"/>
      <c r="LZT4" s="128"/>
      <c r="LZU4" s="128"/>
      <c r="LZV4" s="128"/>
      <c r="LZW4" s="128"/>
      <c r="LZX4" s="128"/>
      <c r="LZY4" s="128"/>
      <c r="LZZ4" s="128"/>
      <c r="MAA4" s="128"/>
      <c r="MAB4" s="128"/>
      <c r="MAC4" s="128"/>
      <c r="MAD4" s="128"/>
      <c r="MAE4" s="128"/>
      <c r="MAF4" s="128"/>
      <c r="MAG4" s="128"/>
      <c r="MAH4" s="128"/>
      <c r="MAI4" s="128"/>
      <c r="MAJ4" s="128"/>
      <c r="MAK4" s="128"/>
      <c r="MAL4" s="128"/>
      <c r="MAM4" s="128"/>
      <c r="MAN4" s="128"/>
      <c r="MAO4" s="128"/>
      <c r="MAP4" s="128"/>
      <c r="MAQ4" s="128"/>
      <c r="MAR4" s="128"/>
      <c r="MAS4" s="128"/>
      <c r="MAT4" s="128"/>
      <c r="MAU4" s="128"/>
      <c r="MAV4" s="128"/>
      <c r="MAW4" s="128"/>
      <c r="MAX4" s="128"/>
      <c r="MAY4" s="128"/>
      <c r="MAZ4" s="128"/>
      <c r="MBA4" s="128"/>
      <c r="MBB4" s="128"/>
      <c r="MBC4" s="128"/>
      <c r="MBD4" s="128"/>
      <c r="MBE4" s="128"/>
      <c r="MBF4" s="128"/>
      <c r="MBG4" s="128"/>
      <c r="MBH4" s="128"/>
      <c r="MBI4" s="128"/>
      <c r="MBJ4" s="128"/>
      <c r="MBK4" s="128"/>
      <c r="MBL4" s="128"/>
      <c r="MBM4" s="128"/>
      <c r="MBN4" s="128"/>
      <c r="MBO4" s="128"/>
      <c r="MBP4" s="128"/>
      <c r="MBQ4" s="128"/>
      <c r="MBR4" s="128"/>
      <c r="MBS4" s="128"/>
      <c r="MBT4" s="128"/>
      <c r="MBU4" s="128"/>
      <c r="MBV4" s="128"/>
      <c r="MBW4" s="128"/>
      <c r="MBX4" s="128"/>
      <c r="MBY4" s="128"/>
      <c r="MBZ4" s="128"/>
      <c r="MCA4" s="128"/>
      <c r="MCB4" s="128"/>
      <c r="MCC4" s="128"/>
      <c r="MCD4" s="128"/>
      <c r="MCE4" s="128"/>
      <c r="MCF4" s="128"/>
      <c r="MCG4" s="128"/>
      <c r="MCH4" s="128"/>
      <c r="MCI4" s="128"/>
      <c r="MCJ4" s="128"/>
      <c r="MCK4" s="128"/>
      <c r="MCL4" s="128"/>
      <c r="MCM4" s="128"/>
      <c r="MCN4" s="128"/>
      <c r="MCO4" s="128"/>
      <c r="MCP4" s="128"/>
      <c r="MCQ4" s="128"/>
      <c r="MCR4" s="128"/>
      <c r="MCS4" s="128"/>
      <c r="MCT4" s="128"/>
      <c r="MCU4" s="128"/>
      <c r="MCV4" s="128"/>
      <c r="MCW4" s="128"/>
      <c r="MCX4" s="128"/>
      <c r="MCY4" s="128"/>
      <c r="MCZ4" s="128"/>
      <c r="MDA4" s="128"/>
      <c r="MDB4" s="128"/>
      <c r="MDC4" s="128"/>
      <c r="MDD4" s="128"/>
      <c r="MDE4" s="128"/>
      <c r="MDF4" s="128"/>
      <c r="MDG4" s="128"/>
      <c r="MDH4" s="128"/>
      <c r="MDI4" s="128"/>
      <c r="MDJ4" s="128"/>
      <c r="MDK4" s="128"/>
      <c r="MDL4" s="128"/>
      <c r="MDM4" s="128"/>
      <c r="MDN4" s="128"/>
      <c r="MDO4" s="128"/>
      <c r="MDP4" s="128"/>
      <c r="MDQ4" s="128"/>
      <c r="MDR4" s="128"/>
      <c r="MDS4" s="128"/>
      <c r="MDT4" s="128"/>
      <c r="MDU4" s="128"/>
      <c r="MDV4" s="128"/>
      <c r="MDW4" s="128"/>
      <c r="MDX4" s="128"/>
      <c r="MDY4" s="128"/>
      <c r="MDZ4" s="128"/>
      <c r="MEA4" s="128"/>
      <c r="MEB4" s="128"/>
      <c r="MEC4" s="128"/>
      <c r="MED4" s="128"/>
      <c r="MEE4" s="128"/>
      <c r="MEF4" s="128"/>
      <c r="MEG4" s="128"/>
      <c r="MEH4" s="128"/>
      <c r="MEI4" s="128"/>
      <c r="MEJ4" s="128"/>
      <c r="MEK4" s="128"/>
      <c r="MEL4" s="128"/>
      <c r="MEM4" s="128"/>
      <c r="MEN4" s="128"/>
      <c r="MEO4" s="128"/>
      <c r="MEP4" s="128"/>
      <c r="MEQ4" s="128"/>
      <c r="MER4" s="128"/>
      <c r="MES4" s="128"/>
      <c r="MET4" s="128"/>
      <c r="MEU4" s="128"/>
      <c r="MEV4" s="128"/>
      <c r="MEW4" s="128"/>
      <c r="MEX4" s="128"/>
      <c r="MEY4" s="128"/>
      <c r="MEZ4" s="128"/>
      <c r="MFA4" s="128"/>
      <c r="MFB4" s="128"/>
      <c r="MFC4" s="128"/>
      <c r="MFD4" s="128"/>
      <c r="MFE4" s="128"/>
      <c r="MFF4" s="128"/>
      <c r="MFG4" s="128"/>
      <c r="MFH4" s="128"/>
      <c r="MFI4" s="128"/>
      <c r="MFJ4" s="128"/>
      <c r="MFK4" s="128"/>
      <c r="MFL4" s="128"/>
      <c r="MFM4" s="128"/>
      <c r="MFN4" s="128"/>
      <c r="MFO4" s="128"/>
      <c r="MFP4" s="128"/>
      <c r="MFQ4" s="128"/>
      <c r="MFR4" s="128"/>
      <c r="MFS4" s="128"/>
      <c r="MFT4" s="128"/>
      <c r="MFU4" s="128"/>
      <c r="MFV4" s="128"/>
      <c r="MFW4" s="128"/>
      <c r="MFX4" s="128"/>
      <c r="MFY4" s="128"/>
      <c r="MFZ4" s="128"/>
      <c r="MGA4" s="128"/>
      <c r="MGB4" s="128"/>
      <c r="MGC4" s="128"/>
      <c r="MGD4" s="128"/>
      <c r="MGE4" s="128"/>
      <c r="MGF4" s="128"/>
      <c r="MGG4" s="128"/>
      <c r="MGH4" s="128"/>
      <c r="MGI4" s="128"/>
      <c r="MGJ4" s="128"/>
      <c r="MGK4" s="128"/>
      <c r="MGL4" s="128"/>
      <c r="MGM4" s="128"/>
      <c r="MGN4" s="128"/>
      <c r="MGO4" s="128"/>
      <c r="MGP4" s="128"/>
      <c r="MGQ4" s="128"/>
      <c r="MGR4" s="128"/>
      <c r="MGS4" s="128"/>
      <c r="MGT4" s="128"/>
      <c r="MGU4" s="128"/>
      <c r="MGV4" s="128"/>
      <c r="MGW4" s="128"/>
      <c r="MGX4" s="128"/>
      <c r="MGY4" s="128"/>
      <c r="MGZ4" s="128"/>
      <c r="MHA4" s="128"/>
      <c r="MHB4" s="128"/>
      <c r="MHC4" s="128"/>
      <c r="MHD4" s="128"/>
      <c r="MHE4" s="128"/>
      <c r="MHF4" s="128"/>
      <c r="MHG4" s="128"/>
      <c r="MHH4" s="128"/>
      <c r="MHI4" s="128"/>
      <c r="MHJ4" s="128"/>
      <c r="MHK4" s="128"/>
      <c r="MHL4" s="128"/>
      <c r="MHM4" s="128"/>
      <c r="MHN4" s="128"/>
      <c r="MHO4" s="128"/>
      <c r="MHP4" s="128"/>
      <c r="MHQ4" s="128"/>
      <c r="MHR4" s="128"/>
      <c r="MHS4" s="128"/>
      <c r="MHT4" s="128"/>
      <c r="MHU4" s="128"/>
      <c r="MHV4" s="128"/>
      <c r="MHW4" s="128"/>
      <c r="MHX4" s="128"/>
      <c r="MHY4" s="128"/>
      <c r="MHZ4" s="128"/>
      <c r="MIA4" s="128"/>
      <c r="MIB4" s="128"/>
      <c r="MIC4" s="128"/>
      <c r="MID4" s="128"/>
      <c r="MIE4" s="128"/>
      <c r="MIF4" s="128"/>
      <c r="MIG4" s="128"/>
      <c r="MIH4" s="128"/>
      <c r="MII4" s="128"/>
      <c r="MIJ4" s="128"/>
      <c r="MIK4" s="128"/>
      <c r="MIL4" s="128"/>
      <c r="MIM4" s="128"/>
      <c r="MIN4" s="128"/>
      <c r="MIO4" s="128"/>
      <c r="MIP4" s="128"/>
      <c r="MIQ4" s="128"/>
      <c r="MIR4" s="128"/>
      <c r="MIS4" s="128"/>
      <c r="MIT4" s="128"/>
      <c r="MIU4" s="128"/>
      <c r="MIV4" s="128"/>
      <c r="MIW4" s="128"/>
      <c r="MIX4" s="128"/>
      <c r="MIY4" s="128"/>
      <c r="MIZ4" s="128"/>
      <c r="MJA4" s="128"/>
      <c r="MJB4" s="128"/>
      <c r="MJC4" s="128"/>
      <c r="MJD4" s="128"/>
      <c r="MJE4" s="128"/>
      <c r="MJF4" s="128"/>
      <c r="MJG4" s="128"/>
      <c r="MJH4" s="128"/>
      <c r="MJI4" s="128"/>
      <c r="MJJ4" s="128"/>
      <c r="MJK4" s="128"/>
      <c r="MJL4" s="128"/>
      <c r="MJM4" s="128"/>
      <c r="MJN4" s="128"/>
      <c r="MJO4" s="128"/>
      <c r="MJP4" s="128"/>
      <c r="MJQ4" s="128"/>
      <c r="MJR4" s="128"/>
      <c r="MJS4" s="128"/>
      <c r="MJT4" s="128"/>
      <c r="MJU4" s="128"/>
      <c r="MJV4" s="128"/>
      <c r="MJW4" s="128"/>
      <c r="MJX4" s="128"/>
      <c r="MJY4" s="128"/>
      <c r="MJZ4" s="128"/>
      <c r="MKA4" s="128"/>
      <c r="MKB4" s="128"/>
      <c r="MKC4" s="128"/>
      <c r="MKD4" s="128"/>
      <c r="MKE4" s="128"/>
      <c r="MKF4" s="128"/>
      <c r="MKG4" s="128"/>
      <c r="MKH4" s="128"/>
      <c r="MKI4" s="128"/>
      <c r="MKJ4" s="128"/>
      <c r="MKK4" s="128"/>
      <c r="MKL4" s="128"/>
      <c r="MKM4" s="128"/>
      <c r="MKN4" s="128"/>
      <c r="MKO4" s="128"/>
      <c r="MKP4" s="128"/>
      <c r="MKQ4" s="128"/>
      <c r="MKR4" s="128"/>
      <c r="MKS4" s="128"/>
      <c r="MKT4" s="128"/>
      <c r="MKU4" s="128"/>
      <c r="MKV4" s="128"/>
      <c r="MKW4" s="128"/>
      <c r="MKX4" s="128"/>
      <c r="MKY4" s="128"/>
      <c r="MKZ4" s="128"/>
      <c r="MLA4" s="128"/>
      <c r="MLB4" s="128"/>
      <c r="MLC4" s="128"/>
      <c r="MLD4" s="128"/>
      <c r="MLE4" s="128"/>
      <c r="MLF4" s="128"/>
      <c r="MLG4" s="128"/>
      <c r="MLH4" s="128"/>
      <c r="MLI4" s="128"/>
      <c r="MLJ4" s="128"/>
      <c r="MLK4" s="128"/>
      <c r="MLL4" s="128"/>
      <c r="MLM4" s="128"/>
      <c r="MLN4" s="128"/>
      <c r="MLO4" s="128"/>
      <c r="MLP4" s="128"/>
      <c r="MLQ4" s="128"/>
      <c r="MLR4" s="128"/>
      <c r="MLS4" s="128"/>
      <c r="MLT4" s="128"/>
      <c r="MLU4" s="128"/>
      <c r="MLV4" s="128"/>
      <c r="MLW4" s="128"/>
      <c r="MLX4" s="128"/>
      <c r="MLY4" s="128"/>
      <c r="MLZ4" s="128"/>
      <c r="MMA4" s="128"/>
      <c r="MMB4" s="128"/>
      <c r="MMC4" s="128"/>
      <c r="MMD4" s="128"/>
      <c r="MME4" s="128"/>
      <c r="MMF4" s="128"/>
      <c r="MMG4" s="128"/>
      <c r="MMH4" s="128"/>
      <c r="MMI4" s="128"/>
      <c r="MMJ4" s="128"/>
      <c r="MMK4" s="128"/>
      <c r="MML4" s="128"/>
      <c r="MMM4" s="128"/>
      <c r="MMN4" s="128"/>
      <c r="MMO4" s="128"/>
      <c r="MMP4" s="128"/>
      <c r="MMQ4" s="128"/>
      <c r="MMR4" s="128"/>
      <c r="MMS4" s="128"/>
      <c r="MMT4" s="128"/>
      <c r="MMU4" s="128"/>
      <c r="MMV4" s="128"/>
      <c r="MMW4" s="128"/>
      <c r="MMX4" s="128"/>
      <c r="MMY4" s="128"/>
      <c r="MMZ4" s="128"/>
      <c r="MNA4" s="128"/>
      <c r="MNB4" s="128"/>
      <c r="MNC4" s="128"/>
      <c r="MND4" s="128"/>
      <c r="MNE4" s="128"/>
      <c r="MNF4" s="128"/>
      <c r="MNG4" s="128"/>
      <c r="MNH4" s="128"/>
      <c r="MNI4" s="128"/>
      <c r="MNJ4" s="128"/>
      <c r="MNK4" s="128"/>
      <c r="MNL4" s="128"/>
      <c r="MNM4" s="128"/>
      <c r="MNN4" s="128"/>
      <c r="MNO4" s="128"/>
      <c r="MNP4" s="128"/>
      <c r="MNQ4" s="128"/>
      <c r="MNR4" s="128"/>
      <c r="MNS4" s="128"/>
      <c r="MNT4" s="128"/>
      <c r="MNU4" s="128"/>
      <c r="MNV4" s="128"/>
      <c r="MNW4" s="128"/>
      <c r="MNX4" s="128"/>
      <c r="MNY4" s="128"/>
      <c r="MNZ4" s="128"/>
      <c r="MOA4" s="128"/>
      <c r="MOB4" s="128"/>
      <c r="MOC4" s="128"/>
      <c r="MOD4" s="128"/>
      <c r="MOE4" s="128"/>
      <c r="MOF4" s="128"/>
      <c r="MOG4" s="128"/>
      <c r="MOH4" s="128"/>
      <c r="MOI4" s="128"/>
      <c r="MOJ4" s="128"/>
      <c r="MOK4" s="128"/>
      <c r="MOL4" s="128"/>
      <c r="MOM4" s="128"/>
      <c r="MON4" s="128"/>
      <c r="MOO4" s="128"/>
      <c r="MOP4" s="128"/>
      <c r="MOQ4" s="128"/>
      <c r="MOR4" s="128"/>
      <c r="MOS4" s="128"/>
      <c r="MOT4" s="128"/>
      <c r="MOU4" s="128"/>
      <c r="MOV4" s="128"/>
      <c r="MOW4" s="128"/>
      <c r="MOX4" s="128"/>
      <c r="MOY4" s="128"/>
      <c r="MOZ4" s="128"/>
      <c r="MPA4" s="128"/>
      <c r="MPB4" s="128"/>
      <c r="MPC4" s="128"/>
      <c r="MPD4" s="128"/>
      <c r="MPE4" s="128"/>
      <c r="MPF4" s="128"/>
      <c r="MPG4" s="128"/>
      <c r="MPH4" s="128"/>
      <c r="MPI4" s="128"/>
      <c r="MPJ4" s="128"/>
      <c r="MPK4" s="128"/>
      <c r="MPL4" s="128"/>
      <c r="MPM4" s="128"/>
      <c r="MPN4" s="128"/>
      <c r="MPO4" s="128"/>
      <c r="MPP4" s="128"/>
      <c r="MPQ4" s="128"/>
      <c r="MPR4" s="128"/>
      <c r="MPS4" s="128"/>
      <c r="MPT4" s="128"/>
      <c r="MPU4" s="128"/>
      <c r="MPV4" s="128"/>
      <c r="MPW4" s="128"/>
      <c r="MPX4" s="128"/>
      <c r="MPY4" s="128"/>
      <c r="MPZ4" s="128"/>
      <c r="MQA4" s="128"/>
      <c r="MQB4" s="128"/>
      <c r="MQC4" s="128"/>
      <c r="MQD4" s="128"/>
      <c r="MQE4" s="128"/>
      <c r="MQF4" s="128"/>
      <c r="MQG4" s="128"/>
      <c r="MQH4" s="128"/>
      <c r="MQI4" s="128"/>
      <c r="MQJ4" s="128"/>
      <c r="MQK4" s="128"/>
      <c r="MQL4" s="128"/>
      <c r="MQM4" s="128"/>
      <c r="MQN4" s="128"/>
      <c r="MQO4" s="128"/>
      <c r="MQP4" s="128"/>
      <c r="MQQ4" s="128"/>
      <c r="MQR4" s="128"/>
      <c r="MQS4" s="128"/>
      <c r="MQT4" s="128"/>
      <c r="MQU4" s="128"/>
      <c r="MQV4" s="128"/>
      <c r="MQW4" s="128"/>
      <c r="MQX4" s="128"/>
      <c r="MQY4" s="128"/>
      <c r="MQZ4" s="128"/>
      <c r="MRA4" s="128"/>
      <c r="MRB4" s="128"/>
      <c r="MRC4" s="128"/>
      <c r="MRD4" s="128"/>
      <c r="MRE4" s="128"/>
      <c r="MRF4" s="128"/>
      <c r="MRG4" s="128"/>
      <c r="MRH4" s="128"/>
      <c r="MRI4" s="128"/>
      <c r="MRJ4" s="128"/>
      <c r="MRK4" s="128"/>
      <c r="MRL4" s="128"/>
      <c r="MRM4" s="128"/>
      <c r="MRN4" s="128"/>
      <c r="MRO4" s="128"/>
      <c r="MRP4" s="128"/>
      <c r="MRQ4" s="128"/>
      <c r="MRR4" s="128"/>
      <c r="MRS4" s="128"/>
      <c r="MRT4" s="128"/>
      <c r="MRU4" s="128"/>
      <c r="MRV4" s="128"/>
      <c r="MRW4" s="128"/>
      <c r="MRX4" s="128"/>
      <c r="MRY4" s="128"/>
      <c r="MRZ4" s="128"/>
      <c r="MSA4" s="128"/>
      <c r="MSB4" s="128"/>
      <c r="MSC4" s="128"/>
      <c r="MSD4" s="128"/>
      <c r="MSE4" s="128"/>
      <c r="MSF4" s="128"/>
      <c r="MSG4" s="128"/>
      <c r="MSH4" s="128"/>
      <c r="MSI4" s="128"/>
      <c r="MSJ4" s="128"/>
      <c r="MSK4" s="128"/>
      <c r="MSL4" s="128"/>
      <c r="MSM4" s="128"/>
      <c r="MSN4" s="128"/>
      <c r="MSO4" s="128"/>
      <c r="MSP4" s="128"/>
      <c r="MSQ4" s="128"/>
      <c r="MSR4" s="128"/>
      <c r="MSS4" s="128"/>
      <c r="MST4" s="128"/>
      <c r="MSU4" s="128"/>
      <c r="MSV4" s="128"/>
      <c r="MSW4" s="128"/>
      <c r="MSX4" s="128"/>
      <c r="MSY4" s="128"/>
      <c r="MSZ4" s="128"/>
      <c r="MTA4" s="128"/>
      <c r="MTB4" s="128"/>
      <c r="MTC4" s="128"/>
      <c r="MTD4" s="128"/>
      <c r="MTE4" s="128"/>
      <c r="MTF4" s="128"/>
      <c r="MTG4" s="128"/>
      <c r="MTH4" s="128"/>
      <c r="MTI4" s="128"/>
      <c r="MTJ4" s="128"/>
      <c r="MTK4" s="128"/>
      <c r="MTL4" s="128"/>
      <c r="MTM4" s="128"/>
      <c r="MTN4" s="128"/>
      <c r="MTO4" s="128"/>
      <c r="MTP4" s="128"/>
      <c r="MTQ4" s="128"/>
      <c r="MTR4" s="128"/>
      <c r="MTS4" s="128"/>
      <c r="MTT4" s="128"/>
      <c r="MTU4" s="128"/>
      <c r="MTV4" s="128"/>
      <c r="MTW4" s="128"/>
      <c r="MTX4" s="128"/>
      <c r="MTY4" s="128"/>
      <c r="MTZ4" s="128"/>
      <c r="MUA4" s="128"/>
      <c r="MUB4" s="128"/>
      <c r="MUC4" s="128"/>
      <c r="MUD4" s="128"/>
      <c r="MUE4" s="128"/>
      <c r="MUF4" s="128"/>
      <c r="MUG4" s="128"/>
      <c r="MUH4" s="128"/>
      <c r="MUI4" s="128"/>
      <c r="MUJ4" s="128"/>
      <c r="MUK4" s="128"/>
      <c r="MUL4" s="128"/>
      <c r="MUM4" s="128"/>
      <c r="MUN4" s="128"/>
      <c r="MUO4" s="128"/>
      <c r="MUP4" s="128"/>
      <c r="MUQ4" s="128"/>
      <c r="MUR4" s="128"/>
      <c r="MUS4" s="128"/>
      <c r="MUT4" s="128"/>
      <c r="MUU4" s="128"/>
      <c r="MUV4" s="128"/>
      <c r="MUW4" s="128"/>
      <c r="MUX4" s="128"/>
      <c r="MUY4" s="128"/>
      <c r="MUZ4" s="128"/>
      <c r="MVA4" s="128"/>
      <c r="MVB4" s="128"/>
      <c r="MVC4" s="128"/>
      <c r="MVD4" s="128"/>
      <c r="MVE4" s="128"/>
      <c r="MVF4" s="128"/>
      <c r="MVG4" s="128"/>
      <c r="MVH4" s="128"/>
      <c r="MVI4" s="128"/>
      <c r="MVJ4" s="128"/>
      <c r="MVK4" s="128"/>
      <c r="MVL4" s="128"/>
      <c r="MVM4" s="128"/>
      <c r="MVN4" s="128"/>
      <c r="MVO4" s="128"/>
      <c r="MVP4" s="128"/>
      <c r="MVQ4" s="128"/>
      <c r="MVR4" s="128"/>
      <c r="MVS4" s="128"/>
      <c r="MVT4" s="128"/>
      <c r="MVU4" s="128"/>
      <c r="MVV4" s="128"/>
      <c r="MVW4" s="128"/>
      <c r="MVX4" s="128"/>
      <c r="MVY4" s="128"/>
      <c r="MVZ4" s="128"/>
      <c r="MWA4" s="128"/>
      <c r="MWB4" s="128"/>
      <c r="MWC4" s="128"/>
      <c r="MWD4" s="128"/>
      <c r="MWE4" s="128"/>
      <c r="MWF4" s="128"/>
      <c r="MWG4" s="128"/>
      <c r="MWH4" s="128"/>
      <c r="MWI4" s="128"/>
      <c r="MWJ4" s="128"/>
      <c r="MWK4" s="128"/>
      <c r="MWL4" s="128"/>
      <c r="MWM4" s="128"/>
      <c r="MWN4" s="128"/>
      <c r="MWO4" s="128"/>
      <c r="MWP4" s="128"/>
      <c r="MWQ4" s="128"/>
      <c r="MWR4" s="128"/>
      <c r="MWS4" s="128"/>
      <c r="MWT4" s="128"/>
      <c r="MWU4" s="128"/>
      <c r="MWV4" s="128"/>
      <c r="MWW4" s="128"/>
      <c r="MWX4" s="128"/>
      <c r="MWY4" s="128"/>
      <c r="MWZ4" s="128"/>
      <c r="MXA4" s="128"/>
      <c r="MXB4" s="128"/>
      <c r="MXC4" s="128"/>
      <c r="MXD4" s="128"/>
      <c r="MXE4" s="128"/>
      <c r="MXF4" s="128"/>
      <c r="MXG4" s="128"/>
      <c r="MXH4" s="128"/>
      <c r="MXI4" s="128"/>
      <c r="MXJ4" s="128"/>
      <c r="MXK4" s="128"/>
      <c r="MXL4" s="128"/>
      <c r="MXM4" s="128"/>
      <c r="MXN4" s="128"/>
      <c r="MXO4" s="128"/>
      <c r="MXP4" s="128"/>
      <c r="MXQ4" s="128"/>
      <c r="MXR4" s="128"/>
      <c r="MXS4" s="128"/>
      <c r="MXT4" s="128"/>
      <c r="MXU4" s="128"/>
      <c r="MXV4" s="128"/>
      <c r="MXW4" s="128"/>
      <c r="MXX4" s="128"/>
      <c r="MXY4" s="128"/>
      <c r="MXZ4" s="128"/>
      <c r="MYA4" s="128"/>
      <c r="MYB4" s="128"/>
      <c r="MYC4" s="128"/>
      <c r="MYD4" s="128"/>
      <c r="MYE4" s="128"/>
      <c r="MYF4" s="128"/>
      <c r="MYG4" s="128"/>
      <c r="MYH4" s="128"/>
      <c r="MYI4" s="128"/>
      <c r="MYJ4" s="128"/>
      <c r="MYK4" s="128"/>
      <c r="MYL4" s="128"/>
      <c r="MYM4" s="128"/>
      <c r="MYN4" s="128"/>
      <c r="MYO4" s="128"/>
      <c r="MYP4" s="128"/>
      <c r="MYQ4" s="128"/>
      <c r="MYR4" s="128"/>
      <c r="MYS4" s="128"/>
      <c r="MYT4" s="128"/>
      <c r="MYU4" s="128"/>
      <c r="MYV4" s="128"/>
      <c r="MYW4" s="128"/>
      <c r="MYX4" s="128"/>
      <c r="MYY4" s="128"/>
      <c r="MYZ4" s="128"/>
      <c r="MZA4" s="128"/>
      <c r="MZB4" s="128"/>
      <c r="MZC4" s="128"/>
      <c r="MZD4" s="128"/>
      <c r="MZE4" s="128"/>
      <c r="MZF4" s="128"/>
      <c r="MZG4" s="128"/>
      <c r="MZH4" s="128"/>
      <c r="MZI4" s="128"/>
      <c r="MZJ4" s="128"/>
      <c r="MZK4" s="128"/>
      <c r="MZL4" s="128"/>
      <c r="MZM4" s="128"/>
      <c r="MZN4" s="128"/>
      <c r="MZO4" s="128"/>
      <c r="MZP4" s="128"/>
      <c r="MZQ4" s="128"/>
      <c r="MZR4" s="128"/>
      <c r="MZS4" s="128"/>
      <c r="MZT4" s="128"/>
      <c r="MZU4" s="128"/>
      <c r="MZV4" s="128"/>
      <c r="MZW4" s="128"/>
      <c r="MZX4" s="128"/>
      <c r="MZY4" s="128"/>
      <c r="MZZ4" s="128"/>
      <c r="NAA4" s="128"/>
      <c r="NAB4" s="128"/>
      <c r="NAC4" s="128"/>
      <c r="NAD4" s="128"/>
      <c r="NAE4" s="128"/>
      <c r="NAF4" s="128"/>
      <c r="NAG4" s="128"/>
      <c r="NAH4" s="128"/>
      <c r="NAI4" s="128"/>
      <c r="NAJ4" s="128"/>
      <c r="NAK4" s="128"/>
      <c r="NAL4" s="128"/>
      <c r="NAM4" s="128"/>
      <c r="NAN4" s="128"/>
      <c r="NAO4" s="128"/>
      <c r="NAP4" s="128"/>
      <c r="NAQ4" s="128"/>
      <c r="NAR4" s="128"/>
      <c r="NAS4" s="128"/>
      <c r="NAT4" s="128"/>
      <c r="NAU4" s="128"/>
      <c r="NAV4" s="128"/>
      <c r="NAW4" s="128"/>
      <c r="NAX4" s="128"/>
      <c r="NAY4" s="128"/>
      <c r="NAZ4" s="128"/>
      <c r="NBA4" s="128"/>
      <c r="NBB4" s="128"/>
      <c r="NBC4" s="128"/>
      <c r="NBD4" s="128"/>
      <c r="NBE4" s="128"/>
      <c r="NBF4" s="128"/>
      <c r="NBG4" s="128"/>
      <c r="NBH4" s="128"/>
      <c r="NBI4" s="128"/>
      <c r="NBJ4" s="128"/>
      <c r="NBK4" s="128"/>
      <c r="NBL4" s="128"/>
      <c r="NBM4" s="128"/>
      <c r="NBN4" s="128"/>
      <c r="NBO4" s="128"/>
      <c r="NBP4" s="128"/>
      <c r="NBQ4" s="128"/>
      <c r="NBR4" s="128"/>
      <c r="NBS4" s="128"/>
      <c r="NBT4" s="128"/>
      <c r="NBU4" s="128"/>
      <c r="NBV4" s="128"/>
      <c r="NBW4" s="128"/>
      <c r="NBX4" s="128"/>
      <c r="NBY4" s="128"/>
      <c r="NBZ4" s="128"/>
      <c r="NCA4" s="128"/>
      <c r="NCB4" s="128"/>
      <c r="NCC4" s="128"/>
      <c r="NCD4" s="128"/>
      <c r="NCE4" s="128"/>
      <c r="NCF4" s="128"/>
      <c r="NCG4" s="128"/>
      <c r="NCH4" s="128"/>
      <c r="NCI4" s="128"/>
      <c r="NCJ4" s="128"/>
      <c r="NCK4" s="128"/>
      <c r="NCL4" s="128"/>
      <c r="NCM4" s="128"/>
      <c r="NCN4" s="128"/>
      <c r="NCO4" s="128"/>
      <c r="NCP4" s="128"/>
      <c r="NCQ4" s="128"/>
      <c r="NCR4" s="128"/>
      <c r="NCS4" s="128"/>
      <c r="NCT4" s="128"/>
      <c r="NCU4" s="128"/>
      <c r="NCV4" s="128"/>
      <c r="NCW4" s="128"/>
      <c r="NCX4" s="128"/>
      <c r="NCY4" s="128"/>
      <c r="NCZ4" s="128"/>
      <c r="NDA4" s="128"/>
      <c r="NDB4" s="128"/>
      <c r="NDC4" s="128"/>
      <c r="NDD4" s="128"/>
      <c r="NDE4" s="128"/>
      <c r="NDF4" s="128"/>
      <c r="NDG4" s="128"/>
      <c r="NDH4" s="128"/>
      <c r="NDI4" s="128"/>
      <c r="NDJ4" s="128"/>
      <c r="NDK4" s="128"/>
      <c r="NDL4" s="128"/>
      <c r="NDM4" s="128"/>
      <c r="NDN4" s="128"/>
      <c r="NDO4" s="128"/>
      <c r="NDP4" s="128"/>
      <c r="NDQ4" s="128"/>
      <c r="NDR4" s="128"/>
      <c r="NDS4" s="128"/>
      <c r="NDT4" s="128"/>
      <c r="NDU4" s="128"/>
      <c r="NDV4" s="128"/>
      <c r="NDW4" s="128"/>
      <c r="NDX4" s="128"/>
      <c r="NDY4" s="128"/>
      <c r="NDZ4" s="128"/>
      <c r="NEA4" s="128"/>
      <c r="NEB4" s="128"/>
      <c r="NEC4" s="128"/>
      <c r="NED4" s="128"/>
      <c r="NEE4" s="128"/>
      <c r="NEF4" s="128"/>
      <c r="NEG4" s="128"/>
      <c r="NEH4" s="128"/>
      <c r="NEI4" s="128"/>
      <c r="NEJ4" s="128"/>
      <c r="NEK4" s="128"/>
      <c r="NEL4" s="128"/>
      <c r="NEM4" s="128"/>
      <c r="NEN4" s="128"/>
      <c r="NEO4" s="128"/>
      <c r="NEP4" s="128"/>
      <c r="NEQ4" s="128"/>
      <c r="NER4" s="128"/>
      <c r="NES4" s="128"/>
      <c r="NET4" s="128"/>
      <c r="NEU4" s="128"/>
      <c r="NEV4" s="128"/>
      <c r="NEW4" s="128"/>
      <c r="NEX4" s="128"/>
      <c r="NEY4" s="128"/>
      <c r="NEZ4" s="128"/>
      <c r="NFA4" s="128"/>
      <c r="NFB4" s="128"/>
      <c r="NFC4" s="128"/>
      <c r="NFD4" s="128"/>
      <c r="NFE4" s="128"/>
      <c r="NFF4" s="128"/>
      <c r="NFG4" s="128"/>
      <c r="NFH4" s="128"/>
      <c r="NFI4" s="128"/>
      <c r="NFJ4" s="128"/>
      <c r="NFK4" s="128"/>
      <c r="NFL4" s="128"/>
      <c r="NFM4" s="128"/>
      <c r="NFN4" s="128"/>
      <c r="NFO4" s="128"/>
      <c r="NFP4" s="128"/>
      <c r="NFQ4" s="128"/>
      <c r="NFR4" s="128"/>
      <c r="NFS4" s="128"/>
      <c r="NFT4" s="128"/>
      <c r="NFU4" s="128"/>
      <c r="NFV4" s="128"/>
      <c r="NFW4" s="128"/>
      <c r="NFX4" s="128"/>
      <c r="NFY4" s="128"/>
      <c r="NFZ4" s="128"/>
      <c r="NGA4" s="128"/>
      <c r="NGB4" s="128"/>
      <c r="NGC4" s="128"/>
      <c r="NGD4" s="128"/>
      <c r="NGE4" s="128"/>
      <c r="NGF4" s="128"/>
      <c r="NGG4" s="128"/>
      <c r="NGH4" s="128"/>
      <c r="NGI4" s="128"/>
      <c r="NGJ4" s="128"/>
      <c r="NGK4" s="128"/>
      <c r="NGL4" s="128"/>
      <c r="NGM4" s="128"/>
      <c r="NGN4" s="128"/>
      <c r="NGO4" s="128"/>
      <c r="NGP4" s="128"/>
      <c r="NGQ4" s="128"/>
      <c r="NGR4" s="128"/>
      <c r="NGS4" s="128"/>
      <c r="NGT4" s="128"/>
      <c r="NGU4" s="128"/>
      <c r="NGV4" s="128"/>
      <c r="NGW4" s="128"/>
      <c r="NGX4" s="128"/>
      <c r="NGY4" s="128"/>
      <c r="NGZ4" s="128"/>
      <c r="NHA4" s="128"/>
      <c r="NHB4" s="128"/>
      <c r="NHC4" s="128"/>
      <c r="NHD4" s="128"/>
      <c r="NHE4" s="128"/>
      <c r="NHF4" s="128"/>
      <c r="NHG4" s="128"/>
      <c r="NHH4" s="128"/>
      <c r="NHI4" s="128"/>
      <c r="NHJ4" s="128"/>
      <c r="NHK4" s="128"/>
      <c r="NHL4" s="128"/>
      <c r="NHM4" s="128"/>
      <c r="NHN4" s="128"/>
      <c r="NHO4" s="128"/>
      <c r="NHP4" s="128"/>
      <c r="NHQ4" s="128"/>
      <c r="NHR4" s="128"/>
      <c r="NHS4" s="128"/>
      <c r="NHT4" s="128"/>
      <c r="NHU4" s="128"/>
      <c r="NHV4" s="128"/>
      <c r="NHW4" s="128"/>
      <c r="NHX4" s="128"/>
      <c r="NHY4" s="128"/>
      <c r="NHZ4" s="128"/>
      <c r="NIA4" s="128"/>
      <c r="NIB4" s="128"/>
      <c r="NIC4" s="128"/>
      <c r="NID4" s="128"/>
      <c r="NIE4" s="128"/>
      <c r="NIF4" s="128"/>
      <c r="NIG4" s="128"/>
      <c r="NIH4" s="128"/>
      <c r="NII4" s="128"/>
      <c r="NIJ4" s="128"/>
      <c r="NIK4" s="128"/>
      <c r="NIL4" s="128"/>
      <c r="NIM4" s="128"/>
      <c r="NIN4" s="128"/>
      <c r="NIO4" s="128"/>
      <c r="NIP4" s="128"/>
      <c r="NIQ4" s="128"/>
      <c r="NIR4" s="128"/>
      <c r="NIS4" s="128"/>
      <c r="NIT4" s="128"/>
      <c r="NIU4" s="128"/>
      <c r="NIV4" s="128"/>
      <c r="NIW4" s="128"/>
      <c r="NIX4" s="128"/>
      <c r="NIY4" s="128"/>
      <c r="NIZ4" s="128"/>
      <c r="NJA4" s="128"/>
      <c r="NJB4" s="128"/>
      <c r="NJC4" s="128"/>
      <c r="NJD4" s="128"/>
      <c r="NJE4" s="128"/>
      <c r="NJF4" s="128"/>
      <c r="NJG4" s="128"/>
      <c r="NJH4" s="128"/>
      <c r="NJI4" s="128"/>
      <c r="NJJ4" s="128"/>
      <c r="NJK4" s="128"/>
      <c r="NJL4" s="128"/>
      <c r="NJM4" s="128"/>
      <c r="NJN4" s="128"/>
      <c r="NJO4" s="128"/>
      <c r="NJP4" s="128"/>
      <c r="NJQ4" s="128"/>
      <c r="NJR4" s="128"/>
      <c r="NJS4" s="128"/>
      <c r="NJT4" s="128"/>
      <c r="NJU4" s="128"/>
      <c r="NJV4" s="128"/>
      <c r="NJW4" s="128"/>
      <c r="NJX4" s="128"/>
      <c r="NJY4" s="128"/>
      <c r="NJZ4" s="128"/>
      <c r="NKA4" s="128"/>
      <c r="NKB4" s="128"/>
      <c r="NKC4" s="128"/>
      <c r="NKD4" s="128"/>
      <c r="NKE4" s="128"/>
      <c r="NKF4" s="128"/>
      <c r="NKG4" s="128"/>
      <c r="NKH4" s="128"/>
      <c r="NKI4" s="128"/>
      <c r="NKJ4" s="128"/>
      <c r="NKK4" s="128"/>
      <c r="NKL4" s="128"/>
      <c r="NKM4" s="128"/>
      <c r="NKN4" s="128"/>
      <c r="NKO4" s="128"/>
      <c r="NKP4" s="128"/>
      <c r="NKQ4" s="128"/>
      <c r="NKR4" s="128"/>
      <c r="NKS4" s="128"/>
      <c r="NKT4" s="128"/>
      <c r="NKU4" s="128"/>
      <c r="NKV4" s="128"/>
      <c r="NKW4" s="128"/>
      <c r="NKX4" s="128"/>
      <c r="NKY4" s="128"/>
      <c r="NKZ4" s="128"/>
      <c r="NLA4" s="128"/>
      <c r="NLB4" s="128"/>
      <c r="NLC4" s="128"/>
      <c r="NLD4" s="128"/>
      <c r="NLE4" s="128"/>
      <c r="NLF4" s="128"/>
      <c r="NLG4" s="128"/>
      <c r="NLH4" s="128"/>
      <c r="NLI4" s="128"/>
      <c r="NLJ4" s="128"/>
      <c r="NLK4" s="128"/>
      <c r="NLL4" s="128"/>
      <c r="NLM4" s="128"/>
      <c r="NLN4" s="128"/>
      <c r="NLO4" s="128"/>
      <c r="NLP4" s="128"/>
      <c r="NLQ4" s="128"/>
      <c r="NLR4" s="128"/>
      <c r="NLS4" s="128"/>
      <c r="NLT4" s="128"/>
      <c r="NLU4" s="128"/>
      <c r="NLV4" s="128"/>
      <c r="NLW4" s="128"/>
      <c r="NLX4" s="128"/>
      <c r="NLY4" s="128"/>
      <c r="NLZ4" s="128"/>
      <c r="NMA4" s="128"/>
      <c r="NMB4" s="128"/>
      <c r="NMC4" s="128"/>
      <c r="NMD4" s="128"/>
      <c r="NME4" s="128"/>
      <c r="NMF4" s="128"/>
      <c r="NMG4" s="128"/>
      <c r="NMH4" s="128"/>
      <c r="NMI4" s="128"/>
      <c r="NMJ4" s="128"/>
      <c r="NMK4" s="128"/>
      <c r="NML4" s="128"/>
      <c r="NMM4" s="128"/>
      <c r="NMN4" s="128"/>
      <c r="NMO4" s="128"/>
      <c r="NMP4" s="128"/>
      <c r="NMQ4" s="128"/>
      <c r="NMR4" s="128"/>
      <c r="NMS4" s="128"/>
      <c r="NMT4" s="128"/>
      <c r="NMU4" s="128"/>
      <c r="NMV4" s="128"/>
      <c r="NMW4" s="128"/>
      <c r="NMX4" s="128"/>
      <c r="NMY4" s="128"/>
      <c r="NMZ4" s="128"/>
      <c r="NNA4" s="128"/>
      <c r="NNB4" s="128"/>
      <c r="NNC4" s="128"/>
      <c r="NND4" s="128"/>
      <c r="NNE4" s="128"/>
      <c r="NNF4" s="128"/>
      <c r="NNG4" s="128"/>
      <c r="NNH4" s="128"/>
      <c r="NNI4" s="128"/>
      <c r="NNJ4" s="128"/>
      <c r="NNK4" s="128"/>
      <c r="NNL4" s="128"/>
      <c r="NNM4" s="128"/>
      <c r="NNN4" s="128"/>
      <c r="NNO4" s="128"/>
      <c r="NNP4" s="128"/>
      <c r="NNQ4" s="128"/>
      <c r="NNR4" s="128"/>
      <c r="NNS4" s="128"/>
      <c r="NNT4" s="128"/>
      <c r="NNU4" s="128"/>
      <c r="NNV4" s="128"/>
      <c r="NNW4" s="128"/>
      <c r="NNX4" s="128"/>
      <c r="NNY4" s="128"/>
      <c r="NNZ4" s="128"/>
      <c r="NOA4" s="128"/>
      <c r="NOB4" s="128"/>
      <c r="NOC4" s="128"/>
      <c r="NOD4" s="128"/>
      <c r="NOE4" s="128"/>
      <c r="NOF4" s="128"/>
      <c r="NOG4" s="128"/>
      <c r="NOH4" s="128"/>
      <c r="NOI4" s="128"/>
      <c r="NOJ4" s="128"/>
      <c r="NOK4" s="128"/>
      <c r="NOL4" s="128"/>
      <c r="NOM4" s="128"/>
      <c r="NON4" s="128"/>
      <c r="NOO4" s="128"/>
      <c r="NOP4" s="128"/>
      <c r="NOQ4" s="128"/>
      <c r="NOR4" s="128"/>
      <c r="NOS4" s="128"/>
      <c r="NOT4" s="128"/>
      <c r="NOU4" s="128"/>
      <c r="NOV4" s="128"/>
      <c r="NOW4" s="128"/>
      <c r="NOX4" s="128"/>
      <c r="NOY4" s="128"/>
      <c r="NOZ4" s="128"/>
      <c r="NPA4" s="128"/>
      <c r="NPB4" s="128"/>
      <c r="NPC4" s="128"/>
      <c r="NPD4" s="128"/>
      <c r="NPE4" s="128"/>
      <c r="NPF4" s="128"/>
      <c r="NPG4" s="128"/>
      <c r="NPH4" s="128"/>
      <c r="NPI4" s="128"/>
      <c r="NPJ4" s="128"/>
      <c r="NPK4" s="128"/>
      <c r="NPL4" s="128"/>
      <c r="NPM4" s="128"/>
      <c r="NPN4" s="128"/>
      <c r="NPO4" s="128"/>
      <c r="NPP4" s="128"/>
      <c r="NPQ4" s="128"/>
      <c r="NPR4" s="128"/>
      <c r="NPS4" s="128"/>
      <c r="NPT4" s="128"/>
      <c r="NPU4" s="128"/>
      <c r="NPV4" s="128"/>
      <c r="NPW4" s="128"/>
      <c r="NPX4" s="128"/>
      <c r="NPY4" s="128"/>
      <c r="NPZ4" s="128"/>
      <c r="NQA4" s="128"/>
      <c r="NQB4" s="128"/>
      <c r="NQC4" s="128"/>
      <c r="NQD4" s="128"/>
      <c r="NQE4" s="128"/>
      <c r="NQF4" s="128"/>
      <c r="NQG4" s="128"/>
      <c r="NQH4" s="128"/>
      <c r="NQI4" s="128"/>
      <c r="NQJ4" s="128"/>
      <c r="NQK4" s="128"/>
      <c r="NQL4" s="128"/>
      <c r="NQM4" s="128"/>
      <c r="NQN4" s="128"/>
      <c r="NQO4" s="128"/>
      <c r="NQP4" s="128"/>
      <c r="NQQ4" s="128"/>
      <c r="NQR4" s="128"/>
      <c r="NQS4" s="128"/>
      <c r="NQT4" s="128"/>
      <c r="NQU4" s="128"/>
      <c r="NQV4" s="128"/>
      <c r="NQW4" s="128"/>
      <c r="NQX4" s="128"/>
      <c r="NQY4" s="128"/>
      <c r="NQZ4" s="128"/>
      <c r="NRA4" s="128"/>
      <c r="NRB4" s="128"/>
      <c r="NRC4" s="128"/>
      <c r="NRD4" s="128"/>
      <c r="NRE4" s="128"/>
      <c r="NRF4" s="128"/>
      <c r="NRG4" s="128"/>
      <c r="NRH4" s="128"/>
      <c r="NRI4" s="128"/>
      <c r="NRJ4" s="128"/>
      <c r="NRK4" s="128"/>
      <c r="NRL4" s="128"/>
      <c r="NRM4" s="128"/>
      <c r="NRN4" s="128"/>
      <c r="NRO4" s="128"/>
      <c r="NRP4" s="128"/>
      <c r="NRQ4" s="128"/>
      <c r="NRR4" s="128"/>
      <c r="NRS4" s="128"/>
      <c r="NRT4" s="128"/>
      <c r="NRU4" s="128"/>
      <c r="NRV4" s="128"/>
      <c r="NRW4" s="128"/>
      <c r="NRX4" s="128"/>
      <c r="NRY4" s="128"/>
      <c r="NRZ4" s="128"/>
      <c r="NSA4" s="128"/>
      <c r="NSB4" s="128"/>
      <c r="NSC4" s="128"/>
      <c r="NSD4" s="128"/>
      <c r="NSE4" s="128"/>
      <c r="NSF4" s="128"/>
      <c r="NSG4" s="128"/>
      <c r="NSH4" s="128"/>
      <c r="NSI4" s="128"/>
      <c r="NSJ4" s="128"/>
      <c r="NSK4" s="128"/>
      <c r="NSL4" s="128"/>
      <c r="NSM4" s="128"/>
      <c r="NSN4" s="128"/>
      <c r="NSO4" s="128"/>
      <c r="NSP4" s="128"/>
      <c r="NSQ4" s="128"/>
      <c r="NSR4" s="128"/>
      <c r="NSS4" s="128"/>
      <c r="NST4" s="128"/>
      <c r="NSU4" s="128"/>
      <c r="NSV4" s="128"/>
      <c r="NSW4" s="128"/>
      <c r="NSX4" s="128"/>
      <c r="NSY4" s="128"/>
      <c r="NSZ4" s="128"/>
      <c r="NTA4" s="128"/>
      <c r="NTB4" s="128"/>
      <c r="NTC4" s="128"/>
      <c r="NTD4" s="128"/>
      <c r="NTE4" s="128"/>
      <c r="NTF4" s="128"/>
      <c r="NTG4" s="128"/>
      <c r="NTH4" s="128"/>
      <c r="NTI4" s="128"/>
      <c r="NTJ4" s="128"/>
      <c r="NTK4" s="128"/>
      <c r="NTL4" s="128"/>
      <c r="NTM4" s="128"/>
      <c r="NTN4" s="128"/>
      <c r="NTO4" s="128"/>
      <c r="NTP4" s="128"/>
      <c r="NTQ4" s="128"/>
      <c r="NTR4" s="128"/>
      <c r="NTS4" s="128"/>
      <c r="NTT4" s="128"/>
      <c r="NTU4" s="128"/>
      <c r="NTV4" s="128"/>
      <c r="NTW4" s="128"/>
      <c r="NTX4" s="128"/>
      <c r="NTY4" s="128"/>
      <c r="NTZ4" s="128"/>
      <c r="NUA4" s="128"/>
      <c r="NUB4" s="128"/>
      <c r="NUC4" s="128"/>
      <c r="NUD4" s="128"/>
      <c r="NUE4" s="128"/>
      <c r="NUF4" s="128"/>
      <c r="NUG4" s="128"/>
      <c r="NUH4" s="128"/>
      <c r="NUI4" s="128"/>
      <c r="NUJ4" s="128"/>
      <c r="NUK4" s="128"/>
      <c r="NUL4" s="128"/>
      <c r="NUM4" s="128"/>
      <c r="NUN4" s="128"/>
      <c r="NUO4" s="128"/>
      <c r="NUP4" s="128"/>
      <c r="NUQ4" s="128"/>
      <c r="NUR4" s="128"/>
      <c r="NUS4" s="128"/>
      <c r="NUT4" s="128"/>
      <c r="NUU4" s="128"/>
      <c r="NUV4" s="128"/>
      <c r="NUW4" s="128"/>
      <c r="NUX4" s="128"/>
      <c r="NUY4" s="128"/>
      <c r="NUZ4" s="128"/>
      <c r="NVA4" s="128"/>
      <c r="NVB4" s="128"/>
      <c r="NVC4" s="128"/>
      <c r="NVD4" s="128"/>
      <c r="NVE4" s="128"/>
      <c r="NVF4" s="128"/>
      <c r="NVG4" s="128"/>
      <c r="NVH4" s="128"/>
      <c r="NVI4" s="128"/>
      <c r="NVJ4" s="128"/>
      <c r="NVK4" s="128"/>
      <c r="NVL4" s="128"/>
      <c r="NVM4" s="128"/>
      <c r="NVN4" s="128"/>
      <c r="NVO4" s="128"/>
      <c r="NVP4" s="128"/>
      <c r="NVQ4" s="128"/>
      <c r="NVR4" s="128"/>
      <c r="NVS4" s="128"/>
      <c r="NVT4" s="128"/>
      <c r="NVU4" s="128"/>
      <c r="NVV4" s="128"/>
      <c r="NVW4" s="128"/>
      <c r="NVX4" s="128"/>
      <c r="NVY4" s="128"/>
      <c r="NVZ4" s="128"/>
      <c r="NWA4" s="128"/>
      <c r="NWB4" s="128"/>
      <c r="NWC4" s="128"/>
      <c r="NWD4" s="128"/>
      <c r="NWE4" s="128"/>
      <c r="NWF4" s="128"/>
      <c r="NWG4" s="128"/>
      <c r="NWH4" s="128"/>
      <c r="NWI4" s="128"/>
      <c r="NWJ4" s="128"/>
      <c r="NWK4" s="128"/>
      <c r="NWL4" s="128"/>
      <c r="NWM4" s="128"/>
      <c r="NWN4" s="128"/>
      <c r="NWO4" s="128"/>
      <c r="NWP4" s="128"/>
      <c r="NWQ4" s="128"/>
      <c r="NWR4" s="128"/>
      <c r="NWS4" s="128"/>
      <c r="NWT4" s="128"/>
      <c r="NWU4" s="128"/>
      <c r="NWV4" s="128"/>
      <c r="NWW4" s="128"/>
      <c r="NWX4" s="128"/>
      <c r="NWY4" s="128"/>
      <c r="NWZ4" s="128"/>
      <c r="NXA4" s="128"/>
      <c r="NXB4" s="128"/>
      <c r="NXC4" s="128"/>
      <c r="NXD4" s="128"/>
      <c r="NXE4" s="128"/>
      <c r="NXF4" s="128"/>
      <c r="NXG4" s="128"/>
      <c r="NXH4" s="128"/>
      <c r="NXI4" s="128"/>
      <c r="NXJ4" s="128"/>
      <c r="NXK4" s="128"/>
      <c r="NXL4" s="128"/>
      <c r="NXM4" s="128"/>
      <c r="NXN4" s="128"/>
      <c r="NXO4" s="128"/>
      <c r="NXP4" s="128"/>
      <c r="NXQ4" s="128"/>
      <c r="NXR4" s="128"/>
      <c r="NXS4" s="128"/>
      <c r="NXT4" s="128"/>
      <c r="NXU4" s="128"/>
      <c r="NXV4" s="128"/>
      <c r="NXW4" s="128"/>
      <c r="NXX4" s="128"/>
      <c r="NXY4" s="128"/>
      <c r="NXZ4" s="128"/>
      <c r="NYA4" s="128"/>
      <c r="NYB4" s="128"/>
      <c r="NYC4" s="128"/>
      <c r="NYD4" s="128"/>
      <c r="NYE4" s="128"/>
      <c r="NYF4" s="128"/>
      <c r="NYG4" s="128"/>
      <c r="NYH4" s="128"/>
      <c r="NYI4" s="128"/>
      <c r="NYJ4" s="128"/>
      <c r="NYK4" s="128"/>
      <c r="NYL4" s="128"/>
      <c r="NYM4" s="128"/>
      <c r="NYN4" s="128"/>
      <c r="NYO4" s="128"/>
      <c r="NYP4" s="128"/>
      <c r="NYQ4" s="128"/>
      <c r="NYR4" s="128"/>
      <c r="NYS4" s="128"/>
      <c r="NYT4" s="128"/>
      <c r="NYU4" s="128"/>
      <c r="NYV4" s="128"/>
      <c r="NYW4" s="128"/>
      <c r="NYX4" s="128"/>
      <c r="NYY4" s="128"/>
      <c r="NYZ4" s="128"/>
      <c r="NZA4" s="128"/>
      <c r="NZB4" s="128"/>
      <c r="NZC4" s="128"/>
      <c r="NZD4" s="128"/>
      <c r="NZE4" s="128"/>
      <c r="NZF4" s="128"/>
      <c r="NZG4" s="128"/>
      <c r="NZH4" s="128"/>
      <c r="NZI4" s="128"/>
      <c r="NZJ4" s="128"/>
      <c r="NZK4" s="128"/>
      <c r="NZL4" s="128"/>
      <c r="NZM4" s="128"/>
      <c r="NZN4" s="128"/>
      <c r="NZO4" s="128"/>
      <c r="NZP4" s="128"/>
      <c r="NZQ4" s="128"/>
      <c r="NZR4" s="128"/>
      <c r="NZS4" s="128"/>
      <c r="NZT4" s="128"/>
      <c r="NZU4" s="128"/>
      <c r="NZV4" s="128"/>
      <c r="NZW4" s="128"/>
      <c r="NZX4" s="128"/>
      <c r="NZY4" s="128"/>
      <c r="NZZ4" s="128"/>
      <c r="OAA4" s="128"/>
      <c r="OAB4" s="128"/>
      <c r="OAC4" s="128"/>
      <c r="OAD4" s="128"/>
      <c r="OAE4" s="128"/>
      <c r="OAF4" s="128"/>
      <c r="OAG4" s="128"/>
      <c r="OAH4" s="128"/>
      <c r="OAI4" s="128"/>
      <c r="OAJ4" s="128"/>
      <c r="OAK4" s="128"/>
      <c r="OAL4" s="128"/>
      <c r="OAM4" s="128"/>
      <c r="OAN4" s="128"/>
      <c r="OAO4" s="128"/>
      <c r="OAP4" s="128"/>
      <c r="OAQ4" s="128"/>
      <c r="OAR4" s="128"/>
      <c r="OAS4" s="128"/>
      <c r="OAT4" s="128"/>
      <c r="OAU4" s="128"/>
      <c r="OAV4" s="128"/>
      <c r="OAW4" s="128"/>
      <c r="OAX4" s="128"/>
      <c r="OAY4" s="128"/>
      <c r="OAZ4" s="128"/>
      <c r="OBA4" s="128"/>
      <c r="OBB4" s="128"/>
      <c r="OBC4" s="128"/>
      <c r="OBD4" s="128"/>
      <c r="OBE4" s="128"/>
      <c r="OBF4" s="128"/>
      <c r="OBG4" s="128"/>
      <c r="OBH4" s="128"/>
      <c r="OBI4" s="128"/>
      <c r="OBJ4" s="128"/>
      <c r="OBK4" s="128"/>
      <c r="OBL4" s="128"/>
      <c r="OBM4" s="128"/>
      <c r="OBN4" s="128"/>
      <c r="OBO4" s="128"/>
      <c r="OBP4" s="128"/>
      <c r="OBQ4" s="128"/>
      <c r="OBR4" s="128"/>
      <c r="OBS4" s="128"/>
      <c r="OBT4" s="128"/>
      <c r="OBU4" s="128"/>
      <c r="OBV4" s="128"/>
      <c r="OBW4" s="128"/>
      <c r="OBX4" s="128"/>
      <c r="OBY4" s="128"/>
      <c r="OBZ4" s="128"/>
      <c r="OCA4" s="128"/>
      <c r="OCB4" s="128"/>
      <c r="OCC4" s="128"/>
      <c r="OCD4" s="128"/>
      <c r="OCE4" s="128"/>
      <c r="OCF4" s="128"/>
      <c r="OCG4" s="128"/>
      <c r="OCH4" s="128"/>
      <c r="OCI4" s="128"/>
      <c r="OCJ4" s="128"/>
      <c r="OCK4" s="128"/>
      <c r="OCL4" s="128"/>
      <c r="OCM4" s="128"/>
      <c r="OCN4" s="128"/>
      <c r="OCO4" s="128"/>
      <c r="OCP4" s="128"/>
      <c r="OCQ4" s="128"/>
      <c r="OCR4" s="128"/>
      <c r="OCS4" s="128"/>
      <c r="OCT4" s="128"/>
      <c r="OCU4" s="128"/>
      <c r="OCV4" s="128"/>
      <c r="OCW4" s="128"/>
      <c r="OCX4" s="128"/>
      <c r="OCY4" s="128"/>
      <c r="OCZ4" s="128"/>
      <c r="ODA4" s="128"/>
      <c r="ODB4" s="128"/>
      <c r="ODC4" s="128"/>
      <c r="ODD4" s="128"/>
      <c r="ODE4" s="128"/>
      <c r="ODF4" s="128"/>
      <c r="ODG4" s="128"/>
      <c r="ODH4" s="128"/>
      <c r="ODI4" s="128"/>
      <c r="ODJ4" s="128"/>
      <c r="ODK4" s="128"/>
      <c r="ODL4" s="128"/>
      <c r="ODM4" s="128"/>
      <c r="ODN4" s="128"/>
      <c r="ODO4" s="128"/>
      <c r="ODP4" s="128"/>
      <c r="ODQ4" s="128"/>
      <c r="ODR4" s="128"/>
      <c r="ODS4" s="128"/>
      <c r="ODT4" s="128"/>
      <c r="ODU4" s="128"/>
      <c r="ODV4" s="128"/>
      <c r="ODW4" s="128"/>
      <c r="ODX4" s="128"/>
      <c r="ODY4" s="128"/>
      <c r="ODZ4" s="128"/>
      <c r="OEA4" s="128"/>
      <c r="OEB4" s="128"/>
      <c r="OEC4" s="128"/>
      <c r="OED4" s="128"/>
      <c r="OEE4" s="128"/>
      <c r="OEF4" s="128"/>
      <c r="OEG4" s="128"/>
      <c r="OEH4" s="128"/>
      <c r="OEI4" s="128"/>
      <c r="OEJ4" s="128"/>
      <c r="OEK4" s="128"/>
      <c r="OEL4" s="128"/>
      <c r="OEM4" s="128"/>
      <c r="OEN4" s="128"/>
      <c r="OEO4" s="128"/>
      <c r="OEP4" s="128"/>
      <c r="OEQ4" s="128"/>
      <c r="OER4" s="128"/>
      <c r="OES4" s="128"/>
      <c r="OET4" s="128"/>
      <c r="OEU4" s="128"/>
      <c r="OEV4" s="128"/>
      <c r="OEW4" s="128"/>
      <c r="OEX4" s="128"/>
      <c r="OEY4" s="128"/>
      <c r="OEZ4" s="128"/>
      <c r="OFA4" s="128"/>
      <c r="OFB4" s="128"/>
      <c r="OFC4" s="128"/>
      <c r="OFD4" s="128"/>
      <c r="OFE4" s="128"/>
      <c r="OFF4" s="128"/>
      <c r="OFG4" s="128"/>
      <c r="OFH4" s="128"/>
      <c r="OFI4" s="128"/>
      <c r="OFJ4" s="128"/>
      <c r="OFK4" s="128"/>
      <c r="OFL4" s="128"/>
      <c r="OFM4" s="128"/>
      <c r="OFN4" s="128"/>
      <c r="OFO4" s="128"/>
      <c r="OFP4" s="128"/>
      <c r="OFQ4" s="128"/>
      <c r="OFR4" s="128"/>
      <c r="OFS4" s="128"/>
      <c r="OFT4" s="128"/>
      <c r="OFU4" s="128"/>
      <c r="OFV4" s="128"/>
      <c r="OFW4" s="128"/>
      <c r="OFX4" s="128"/>
      <c r="OFY4" s="128"/>
      <c r="OFZ4" s="128"/>
      <c r="OGA4" s="128"/>
      <c r="OGB4" s="128"/>
      <c r="OGC4" s="128"/>
      <c r="OGD4" s="128"/>
      <c r="OGE4" s="128"/>
      <c r="OGF4" s="128"/>
      <c r="OGG4" s="128"/>
      <c r="OGH4" s="128"/>
      <c r="OGI4" s="128"/>
      <c r="OGJ4" s="128"/>
      <c r="OGK4" s="128"/>
      <c r="OGL4" s="128"/>
      <c r="OGM4" s="128"/>
      <c r="OGN4" s="128"/>
      <c r="OGO4" s="128"/>
      <c r="OGP4" s="128"/>
      <c r="OGQ4" s="128"/>
      <c r="OGR4" s="128"/>
      <c r="OGS4" s="128"/>
      <c r="OGT4" s="128"/>
      <c r="OGU4" s="128"/>
      <c r="OGV4" s="128"/>
      <c r="OGW4" s="128"/>
      <c r="OGX4" s="128"/>
      <c r="OGY4" s="128"/>
      <c r="OGZ4" s="128"/>
      <c r="OHA4" s="128"/>
      <c r="OHB4" s="128"/>
      <c r="OHC4" s="128"/>
      <c r="OHD4" s="128"/>
      <c r="OHE4" s="128"/>
      <c r="OHF4" s="128"/>
      <c r="OHG4" s="128"/>
      <c r="OHH4" s="128"/>
      <c r="OHI4" s="128"/>
      <c r="OHJ4" s="128"/>
      <c r="OHK4" s="128"/>
      <c r="OHL4" s="128"/>
      <c r="OHM4" s="128"/>
      <c r="OHN4" s="128"/>
      <c r="OHO4" s="128"/>
      <c r="OHP4" s="128"/>
      <c r="OHQ4" s="128"/>
      <c r="OHR4" s="128"/>
      <c r="OHS4" s="128"/>
      <c r="OHT4" s="128"/>
      <c r="OHU4" s="128"/>
      <c r="OHV4" s="128"/>
      <c r="OHW4" s="128"/>
      <c r="OHX4" s="128"/>
      <c r="OHY4" s="128"/>
      <c r="OHZ4" s="128"/>
      <c r="OIA4" s="128"/>
      <c r="OIB4" s="128"/>
      <c r="OIC4" s="128"/>
      <c r="OID4" s="128"/>
      <c r="OIE4" s="128"/>
      <c r="OIF4" s="128"/>
      <c r="OIG4" s="128"/>
      <c r="OIH4" s="128"/>
      <c r="OII4" s="128"/>
      <c r="OIJ4" s="128"/>
      <c r="OIK4" s="128"/>
      <c r="OIL4" s="128"/>
      <c r="OIM4" s="128"/>
      <c r="OIN4" s="128"/>
      <c r="OIO4" s="128"/>
      <c r="OIP4" s="128"/>
      <c r="OIQ4" s="128"/>
      <c r="OIR4" s="128"/>
      <c r="OIS4" s="128"/>
      <c r="OIT4" s="128"/>
      <c r="OIU4" s="128"/>
      <c r="OIV4" s="128"/>
      <c r="OIW4" s="128"/>
      <c r="OIX4" s="128"/>
      <c r="OIY4" s="128"/>
      <c r="OIZ4" s="128"/>
      <c r="OJA4" s="128"/>
      <c r="OJB4" s="128"/>
      <c r="OJC4" s="128"/>
      <c r="OJD4" s="128"/>
      <c r="OJE4" s="128"/>
      <c r="OJF4" s="128"/>
      <c r="OJG4" s="128"/>
      <c r="OJH4" s="128"/>
      <c r="OJI4" s="128"/>
      <c r="OJJ4" s="128"/>
      <c r="OJK4" s="128"/>
      <c r="OJL4" s="128"/>
      <c r="OJM4" s="128"/>
      <c r="OJN4" s="128"/>
      <c r="OJO4" s="128"/>
      <c r="OJP4" s="128"/>
      <c r="OJQ4" s="128"/>
      <c r="OJR4" s="128"/>
      <c r="OJS4" s="128"/>
      <c r="OJT4" s="128"/>
      <c r="OJU4" s="128"/>
      <c r="OJV4" s="128"/>
      <c r="OJW4" s="128"/>
      <c r="OJX4" s="128"/>
      <c r="OJY4" s="128"/>
      <c r="OJZ4" s="128"/>
      <c r="OKA4" s="128"/>
      <c r="OKB4" s="128"/>
      <c r="OKC4" s="128"/>
      <c r="OKD4" s="128"/>
      <c r="OKE4" s="128"/>
      <c r="OKF4" s="128"/>
      <c r="OKG4" s="128"/>
      <c r="OKH4" s="128"/>
      <c r="OKI4" s="128"/>
      <c r="OKJ4" s="128"/>
      <c r="OKK4" s="128"/>
      <c r="OKL4" s="128"/>
      <c r="OKM4" s="128"/>
      <c r="OKN4" s="128"/>
      <c r="OKO4" s="128"/>
      <c r="OKP4" s="128"/>
      <c r="OKQ4" s="128"/>
      <c r="OKR4" s="128"/>
      <c r="OKS4" s="128"/>
      <c r="OKT4" s="128"/>
      <c r="OKU4" s="128"/>
      <c r="OKV4" s="128"/>
      <c r="OKW4" s="128"/>
      <c r="OKX4" s="128"/>
      <c r="OKY4" s="128"/>
      <c r="OKZ4" s="128"/>
      <c r="OLA4" s="128"/>
      <c r="OLB4" s="128"/>
      <c r="OLC4" s="128"/>
      <c r="OLD4" s="128"/>
      <c r="OLE4" s="128"/>
      <c r="OLF4" s="128"/>
      <c r="OLG4" s="128"/>
      <c r="OLH4" s="128"/>
      <c r="OLI4" s="128"/>
      <c r="OLJ4" s="128"/>
      <c r="OLK4" s="128"/>
      <c r="OLL4" s="128"/>
      <c r="OLM4" s="128"/>
      <c r="OLN4" s="128"/>
      <c r="OLO4" s="128"/>
      <c r="OLP4" s="128"/>
      <c r="OLQ4" s="128"/>
      <c r="OLR4" s="128"/>
      <c r="OLS4" s="128"/>
      <c r="OLT4" s="128"/>
      <c r="OLU4" s="128"/>
      <c r="OLV4" s="128"/>
      <c r="OLW4" s="128"/>
      <c r="OLX4" s="128"/>
      <c r="OLY4" s="128"/>
      <c r="OLZ4" s="128"/>
      <c r="OMA4" s="128"/>
      <c r="OMB4" s="128"/>
      <c r="OMC4" s="128"/>
      <c r="OMD4" s="128"/>
      <c r="OME4" s="128"/>
      <c r="OMF4" s="128"/>
      <c r="OMG4" s="128"/>
      <c r="OMH4" s="128"/>
      <c r="OMI4" s="128"/>
      <c r="OMJ4" s="128"/>
      <c r="OMK4" s="128"/>
      <c r="OML4" s="128"/>
      <c r="OMM4" s="128"/>
      <c r="OMN4" s="128"/>
      <c r="OMO4" s="128"/>
      <c r="OMP4" s="128"/>
      <c r="OMQ4" s="128"/>
      <c r="OMR4" s="128"/>
      <c r="OMS4" s="128"/>
      <c r="OMT4" s="128"/>
      <c r="OMU4" s="128"/>
      <c r="OMV4" s="128"/>
      <c r="OMW4" s="128"/>
      <c r="OMX4" s="128"/>
      <c r="OMY4" s="128"/>
      <c r="OMZ4" s="128"/>
      <c r="ONA4" s="128"/>
      <c r="ONB4" s="128"/>
      <c r="ONC4" s="128"/>
      <c r="OND4" s="128"/>
      <c r="ONE4" s="128"/>
      <c r="ONF4" s="128"/>
      <c r="ONG4" s="128"/>
      <c r="ONH4" s="128"/>
      <c r="ONI4" s="128"/>
      <c r="ONJ4" s="128"/>
      <c r="ONK4" s="128"/>
      <c r="ONL4" s="128"/>
      <c r="ONM4" s="128"/>
      <c r="ONN4" s="128"/>
      <c r="ONO4" s="128"/>
      <c r="ONP4" s="128"/>
      <c r="ONQ4" s="128"/>
      <c r="ONR4" s="128"/>
      <c r="ONS4" s="128"/>
      <c r="ONT4" s="128"/>
      <c r="ONU4" s="128"/>
      <c r="ONV4" s="128"/>
      <c r="ONW4" s="128"/>
      <c r="ONX4" s="128"/>
      <c r="ONY4" s="128"/>
      <c r="ONZ4" s="128"/>
      <c r="OOA4" s="128"/>
      <c r="OOB4" s="128"/>
      <c r="OOC4" s="128"/>
      <c r="OOD4" s="128"/>
      <c r="OOE4" s="128"/>
      <c r="OOF4" s="128"/>
      <c r="OOG4" s="128"/>
      <c r="OOH4" s="128"/>
      <c r="OOI4" s="128"/>
      <c r="OOJ4" s="128"/>
      <c r="OOK4" s="128"/>
      <c r="OOL4" s="128"/>
      <c r="OOM4" s="128"/>
      <c r="OON4" s="128"/>
      <c r="OOO4" s="128"/>
      <c r="OOP4" s="128"/>
      <c r="OOQ4" s="128"/>
      <c r="OOR4" s="128"/>
      <c r="OOS4" s="128"/>
      <c r="OOT4" s="128"/>
      <c r="OOU4" s="128"/>
      <c r="OOV4" s="128"/>
      <c r="OOW4" s="128"/>
      <c r="OOX4" s="128"/>
      <c r="OOY4" s="128"/>
      <c r="OOZ4" s="128"/>
      <c r="OPA4" s="128"/>
      <c r="OPB4" s="128"/>
      <c r="OPC4" s="128"/>
      <c r="OPD4" s="128"/>
      <c r="OPE4" s="128"/>
      <c r="OPF4" s="128"/>
      <c r="OPG4" s="128"/>
      <c r="OPH4" s="128"/>
      <c r="OPI4" s="128"/>
      <c r="OPJ4" s="128"/>
      <c r="OPK4" s="128"/>
      <c r="OPL4" s="128"/>
      <c r="OPM4" s="128"/>
      <c r="OPN4" s="128"/>
      <c r="OPO4" s="128"/>
      <c r="OPP4" s="128"/>
      <c r="OPQ4" s="128"/>
      <c r="OPR4" s="128"/>
      <c r="OPS4" s="128"/>
      <c r="OPT4" s="128"/>
      <c r="OPU4" s="128"/>
      <c r="OPV4" s="128"/>
      <c r="OPW4" s="128"/>
      <c r="OPX4" s="128"/>
      <c r="OPY4" s="128"/>
      <c r="OPZ4" s="128"/>
      <c r="OQA4" s="128"/>
      <c r="OQB4" s="128"/>
      <c r="OQC4" s="128"/>
      <c r="OQD4" s="128"/>
      <c r="OQE4" s="128"/>
      <c r="OQF4" s="128"/>
      <c r="OQG4" s="128"/>
      <c r="OQH4" s="128"/>
      <c r="OQI4" s="128"/>
      <c r="OQJ4" s="128"/>
      <c r="OQK4" s="128"/>
      <c r="OQL4" s="128"/>
      <c r="OQM4" s="128"/>
      <c r="OQN4" s="128"/>
      <c r="OQO4" s="128"/>
      <c r="OQP4" s="128"/>
      <c r="OQQ4" s="128"/>
      <c r="OQR4" s="128"/>
      <c r="OQS4" s="128"/>
      <c r="OQT4" s="128"/>
      <c r="OQU4" s="128"/>
      <c r="OQV4" s="128"/>
      <c r="OQW4" s="128"/>
      <c r="OQX4" s="128"/>
      <c r="OQY4" s="128"/>
      <c r="OQZ4" s="128"/>
      <c r="ORA4" s="128"/>
      <c r="ORB4" s="128"/>
      <c r="ORC4" s="128"/>
      <c r="ORD4" s="128"/>
      <c r="ORE4" s="128"/>
      <c r="ORF4" s="128"/>
      <c r="ORG4" s="128"/>
      <c r="ORH4" s="128"/>
      <c r="ORI4" s="128"/>
      <c r="ORJ4" s="128"/>
      <c r="ORK4" s="128"/>
      <c r="ORL4" s="128"/>
      <c r="ORM4" s="128"/>
      <c r="ORN4" s="128"/>
      <c r="ORO4" s="128"/>
      <c r="ORP4" s="128"/>
      <c r="ORQ4" s="128"/>
      <c r="ORR4" s="128"/>
      <c r="ORS4" s="128"/>
      <c r="ORT4" s="128"/>
      <c r="ORU4" s="128"/>
      <c r="ORV4" s="128"/>
      <c r="ORW4" s="128"/>
      <c r="ORX4" s="128"/>
      <c r="ORY4" s="128"/>
      <c r="ORZ4" s="128"/>
      <c r="OSA4" s="128"/>
      <c r="OSB4" s="128"/>
      <c r="OSC4" s="128"/>
      <c r="OSD4" s="128"/>
      <c r="OSE4" s="128"/>
      <c r="OSF4" s="128"/>
      <c r="OSG4" s="128"/>
      <c r="OSH4" s="128"/>
      <c r="OSI4" s="128"/>
      <c r="OSJ4" s="128"/>
      <c r="OSK4" s="128"/>
      <c r="OSL4" s="128"/>
      <c r="OSM4" s="128"/>
      <c r="OSN4" s="128"/>
      <c r="OSO4" s="128"/>
      <c r="OSP4" s="128"/>
      <c r="OSQ4" s="128"/>
      <c r="OSR4" s="128"/>
      <c r="OSS4" s="128"/>
      <c r="OST4" s="128"/>
      <c r="OSU4" s="128"/>
      <c r="OSV4" s="128"/>
      <c r="OSW4" s="128"/>
      <c r="OSX4" s="128"/>
      <c r="OSY4" s="128"/>
      <c r="OSZ4" s="128"/>
      <c r="OTA4" s="128"/>
      <c r="OTB4" s="128"/>
      <c r="OTC4" s="128"/>
      <c r="OTD4" s="128"/>
      <c r="OTE4" s="128"/>
      <c r="OTF4" s="128"/>
      <c r="OTG4" s="128"/>
      <c r="OTH4" s="128"/>
      <c r="OTI4" s="128"/>
      <c r="OTJ4" s="128"/>
      <c r="OTK4" s="128"/>
      <c r="OTL4" s="128"/>
      <c r="OTM4" s="128"/>
      <c r="OTN4" s="128"/>
      <c r="OTO4" s="128"/>
      <c r="OTP4" s="128"/>
      <c r="OTQ4" s="128"/>
      <c r="OTR4" s="128"/>
      <c r="OTS4" s="128"/>
      <c r="OTT4" s="128"/>
      <c r="OTU4" s="128"/>
      <c r="OTV4" s="128"/>
      <c r="OTW4" s="128"/>
      <c r="OTX4" s="128"/>
      <c r="OTY4" s="128"/>
      <c r="OTZ4" s="128"/>
      <c r="OUA4" s="128"/>
      <c r="OUB4" s="128"/>
      <c r="OUC4" s="128"/>
      <c r="OUD4" s="128"/>
      <c r="OUE4" s="128"/>
      <c r="OUF4" s="128"/>
      <c r="OUG4" s="128"/>
      <c r="OUH4" s="128"/>
      <c r="OUI4" s="128"/>
      <c r="OUJ4" s="128"/>
      <c r="OUK4" s="128"/>
      <c r="OUL4" s="128"/>
      <c r="OUM4" s="128"/>
      <c r="OUN4" s="128"/>
      <c r="OUO4" s="128"/>
      <c r="OUP4" s="128"/>
      <c r="OUQ4" s="128"/>
      <c r="OUR4" s="128"/>
      <c r="OUS4" s="128"/>
      <c r="OUT4" s="128"/>
      <c r="OUU4" s="128"/>
      <c r="OUV4" s="128"/>
      <c r="OUW4" s="128"/>
      <c r="OUX4" s="128"/>
      <c r="OUY4" s="128"/>
      <c r="OUZ4" s="128"/>
      <c r="OVA4" s="128"/>
      <c r="OVB4" s="128"/>
      <c r="OVC4" s="128"/>
      <c r="OVD4" s="128"/>
      <c r="OVE4" s="128"/>
      <c r="OVF4" s="128"/>
      <c r="OVG4" s="128"/>
      <c r="OVH4" s="128"/>
      <c r="OVI4" s="128"/>
      <c r="OVJ4" s="128"/>
      <c r="OVK4" s="128"/>
      <c r="OVL4" s="128"/>
      <c r="OVM4" s="128"/>
      <c r="OVN4" s="128"/>
      <c r="OVO4" s="128"/>
      <c r="OVP4" s="128"/>
      <c r="OVQ4" s="128"/>
      <c r="OVR4" s="128"/>
      <c r="OVS4" s="128"/>
      <c r="OVT4" s="128"/>
      <c r="OVU4" s="128"/>
      <c r="OVV4" s="128"/>
      <c r="OVW4" s="128"/>
      <c r="OVX4" s="128"/>
      <c r="OVY4" s="128"/>
      <c r="OVZ4" s="128"/>
      <c r="OWA4" s="128"/>
      <c r="OWB4" s="128"/>
      <c r="OWC4" s="128"/>
      <c r="OWD4" s="128"/>
      <c r="OWE4" s="128"/>
      <c r="OWF4" s="128"/>
      <c r="OWG4" s="128"/>
      <c r="OWH4" s="128"/>
      <c r="OWI4" s="128"/>
      <c r="OWJ4" s="128"/>
      <c r="OWK4" s="128"/>
      <c r="OWL4" s="128"/>
      <c r="OWM4" s="128"/>
      <c r="OWN4" s="128"/>
      <c r="OWO4" s="128"/>
      <c r="OWP4" s="128"/>
      <c r="OWQ4" s="128"/>
      <c r="OWR4" s="128"/>
      <c r="OWS4" s="128"/>
      <c r="OWT4" s="128"/>
      <c r="OWU4" s="128"/>
      <c r="OWV4" s="128"/>
      <c r="OWW4" s="128"/>
      <c r="OWX4" s="128"/>
      <c r="OWY4" s="128"/>
      <c r="OWZ4" s="128"/>
      <c r="OXA4" s="128"/>
      <c r="OXB4" s="128"/>
      <c r="OXC4" s="128"/>
      <c r="OXD4" s="128"/>
      <c r="OXE4" s="128"/>
      <c r="OXF4" s="128"/>
      <c r="OXG4" s="128"/>
      <c r="OXH4" s="128"/>
      <c r="OXI4" s="128"/>
      <c r="OXJ4" s="128"/>
      <c r="OXK4" s="128"/>
      <c r="OXL4" s="128"/>
      <c r="OXM4" s="128"/>
      <c r="OXN4" s="128"/>
      <c r="OXO4" s="128"/>
      <c r="OXP4" s="128"/>
      <c r="OXQ4" s="128"/>
      <c r="OXR4" s="128"/>
      <c r="OXS4" s="128"/>
      <c r="OXT4" s="128"/>
      <c r="OXU4" s="128"/>
      <c r="OXV4" s="128"/>
      <c r="OXW4" s="128"/>
      <c r="OXX4" s="128"/>
      <c r="OXY4" s="128"/>
      <c r="OXZ4" s="128"/>
      <c r="OYA4" s="128"/>
      <c r="OYB4" s="128"/>
      <c r="OYC4" s="128"/>
      <c r="OYD4" s="128"/>
      <c r="OYE4" s="128"/>
      <c r="OYF4" s="128"/>
      <c r="OYG4" s="128"/>
      <c r="OYH4" s="128"/>
      <c r="OYI4" s="128"/>
      <c r="OYJ4" s="128"/>
      <c r="OYK4" s="128"/>
      <c r="OYL4" s="128"/>
      <c r="OYM4" s="128"/>
      <c r="OYN4" s="128"/>
      <c r="OYO4" s="128"/>
      <c r="OYP4" s="128"/>
      <c r="OYQ4" s="128"/>
      <c r="OYR4" s="128"/>
      <c r="OYS4" s="128"/>
      <c r="OYT4" s="128"/>
      <c r="OYU4" s="128"/>
      <c r="OYV4" s="128"/>
      <c r="OYW4" s="128"/>
      <c r="OYX4" s="128"/>
      <c r="OYY4" s="128"/>
      <c r="OYZ4" s="128"/>
      <c r="OZA4" s="128"/>
      <c r="OZB4" s="128"/>
      <c r="OZC4" s="128"/>
      <c r="OZD4" s="128"/>
      <c r="OZE4" s="128"/>
      <c r="OZF4" s="128"/>
      <c r="OZG4" s="128"/>
      <c r="OZH4" s="128"/>
      <c r="OZI4" s="128"/>
      <c r="OZJ4" s="128"/>
      <c r="OZK4" s="128"/>
      <c r="OZL4" s="128"/>
      <c r="OZM4" s="128"/>
      <c r="OZN4" s="128"/>
      <c r="OZO4" s="128"/>
      <c r="OZP4" s="128"/>
      <c r="OZQ4" s="128"/>
      <c r="OZR4" s="128"/>
      <c r="OZS4" s="128"/>
      <c r="OZT4" s="128"/>
      <c r="OZU4" s="128"/>
      <c r="OZV4" s="128"/>
      <c r="OZW4" s="128"/>
      <c r="OZX4" s="128"/>
      <c r="OZY4" s="128"/>
      <c r="OZZ4" s="128"/>
      <c r="PAA4" s="128"/>
      <c r="PAB4" s="128"/>
      <c r="PAC4" s="128"/>
      <c r="PAD4" s="128"/>
      <c r="PAE4" s="128"/>
      <c r="PAF4" s="128"/>
      <c r="PAG4" s="128"/>
      <c r="PAH4" s="128"/>
      <c r="PAI4" s="128"/>
      <c r="PAJ4" s="128"/>
      <c r="PAK4" s="128"/>
      <c r="PAL4" s="128"/>
      <c r="PAM4" s="128"/>
      <c r="PAN4" s="128"/>
      <c r="PAO4" s="128"/>
      <c r="PAP4" s="128"/>
      <c r="PAQ4" s="128"/>
      <c r="PAR4" s="128"/>
      <c r="PAS4" s="128"/>
      <c r="PAT4" s="128"/>
      <c r="PAU4" s="128"/>
      <c r="PAV4" s="128"/>
      <c r="PAW4" s="128"/>
      <c r="PAX4" s="128"/>
      <c r="PAY4" s="128"/>
      <c r="PAZ4" s="128"/>
      <c r="PBA4" s="128"/>
      <c r="PBB4" s="128"/>
      <c r="PBC4" s="128"/>
      <c r="PBD4" s="128"/>
      <c r="PBE4" s="128"/>
      <c r="PBF4" s="128"/>
      <c r="PBG4" s="128"/>
      <c r="PBH4" s="128"/>
      <c r="PBI4" s="128"/>
      <c r="PBJ4" s="128"/>
      <c r="PBK4" s="128"/>
      <c r="PBL4" s="128"/>
      <c r="PBM4" s="128"/>
      <c r="PBN4" s="128"/>
      <c r="PBO4" s="128"/>
      <c r="PBP4" s="128"/>
      <c r="PBQ4" s="128"/>
      <c r="PBR4" s="128"/>
      <c r="PBS4" s="128"/>
      <c r="PBT4" s="128"/>
      <c r="PBU4" s="128"/>
      <c r="PBV4" s="128"/>
      <c r="PBW4" s="128"/>
      <c r="PBX4" s="128"/>
      <c r="PBY4" s="128"/>
      <c r="PBZ4" s="128"/>
      <c r="PCA4" s="128"/>
      <c r="PCB4" s="128"/>
      <c r="PCC4" s="128"/>
      <c r="PCD4" s="128"/>
      <c r="PCE4" s="128"/>
      <c r="PCF4" s="128"/>
      <c r="PCG4" s="128"/>
      <c r="PCH4" s="128"/>
      <c r="PCI4" s="128"/>
      <c r="PCJ4" s="128"/>
      <c r="PCK4" s="128"/>
      <c r="PCL4" s="128"/>
      <c r="PCM4" s="128"/>
      <c r="PCN4" s="128"/>
      <c r="PCO4" s="128"/>
      <c r="PCP4" s="128"/>
      <c r="PCQ4" s="128"/>
      <c r="PCR4" s="128"/>
      <c r="PCS4" s="128"/>
      <c r="PCT4" s="128"/>
      <c r="PCU4" s="128"/>
      <c r="PCV4" s="128"/>
      <c r="PCW4" s="128"/>
      <c r="PCX4" s="128"/>
      <c r="PCY4" s="128"/>
      <c r="PCZ4" s="128"/>
      <c r="PDA4" s="128"/>
      <c r="PDB4" s="128"/>
      <c r="PDC4" s="128"/>
      <c r="PDD4" s="128"/>
      <c r="PDE4" s="128"/>
      <c r="PDF4" s="128"/>
      <c r="PDG4" s="128"/>
      <c r="PDH4" s="128"/>
      <c r="PDI4" s="128"/>
      <c r="PDJ4" s="128"/>
      <c r="PDK4" s="128"/>
      <c r="PDL4" s="128"/>
      <c r="PDM4" s="128"/>
      <c r="PDN4" s="128"/>
      <c r="PDO4" s="128"/>
      <c r="PDP4" s="128"/>
      <c r="PDQ4" s="128"/>
      <c r="PDR4" s="128"/>
      <c r="PDS4" s="128"/>
      <c r="PDT4" s="128"/>
      <c r="PDU4" s="128"/>
      <c r="PDV4" s="128"/>
      <c r="PDW4" s="128"/>
      <c r="PDX4" s="128"/>
      <c r="PDY4" s="128"/>
      <c r="PDZ4" s="128"/>
      <c r="PEA4" s="128"/>
      <c r="PEB4" s="128"/>
      <c r="PEC4" s="128"/>
      <c r="PED4" s="128"/>
      <c r="PEE4" s="128"/>
      <c r="PEF4" s="128"/>
      <c r="PEG4" s="128"/>
      <c r="PEH4" s="128"/>
      <c r="PEI4" s="128"/>
      <c r="PEJ4" s="128"/>
      <c r="PEK4" s="128"/>
      <c r="PEL4" s="128"/>
      <c r="PEM4" s="128"/>
      <c r="PEN4" s="128"/>
      <c r="PEO4" s="128"/>
      <c r="PEP4" s="128"/>
      <c r="PEQ4" s="128"/>
      <c r="PER4" s="128"/>
      <c r="PES4" s="128"/>
      <c r="PET4" s="128"/>
      <c r="PEU4" s="128"/>
      <c r="PEV4" s="128"/>
      <c r="PEW4" s="128"/>
      <c r="PEX4" s="128"/>
      <c r="PEY4" s="128"/>
      <c r="PEZ4" s="128"/>
      <c r="PFA4" s="128"/>
      <c r="PFB4" s="128"/>
      <c r="PFC4" s="128"/>
      <c r="PFD4" s="128"/>
      <c r="PFE4" s="128"/>
      <c r="PFF4" s="128"/>
      <c r="PFG4" s="128"/>
      <c r="PFH4" s="128"/>
      <c r="PFI4" s="128"/>
      <c r="PFJ4" s="128"/>
      <c r="PFK4" s="128"/>
      <c r="PFL4" s="128"/>
      <c r="PFM4" s="128"/>
      <c r="PFN4" s="128"/>
      <c r="PFO4" s="128"/>
      <c r="PFP4" s="128"/>
      <c r="PFQ4" s="128"/>
      <c r="PFR4" s="128"/>
      <c r="PFS4" s="128"/>
      <c r="PFT4" s="128"/>
      <c r="PFU4" s="128"/>
      <c r="PFV4" s="128"/>
      <c r="PFW4" s="128"/>
      <c r="PFX4" s="128"/>
      <c r="PFY4" s="128"/>
      <c r="PFZ4" s="128"/>
      <c r="PGA4" s="128"/>
      <c r="PGB4" s="128"/>
      <c r="PGC4" s="128"/>
      <c r="PGD4" s="128"/>
      <c r="PGE4" s="128"/>
      <c r="PGF4" s="128"/>
      <c r="PGG4" s="128"/>
      <c r="PGH4" s="128"/>
      <c r="PGI4" s="128"/>
      <c r="PGJ4" s="128"/>
      <c r="PGK4" s="128"/>
      <c r="PGL4" s="128"/>
      <c r="PGM4" s="128"/>
      <c r="PGN4" s="128"/>
      <c r="PGO4" s="128"/>
      <c r="PGP4" s="128"/>
      <c r="PGQ4" s="128"/>
      <c r="PGR4" s="128"/>
      <c r="PGS4" s="128"/>
      <c r="PGT4" s="128"/>
      <c r="PGU4" s="128"/>
      <c r="PGV4" s="128"/>
      <c r="PGW4" s="128"/>
      <c r="PGX4" s="128"/>
      <c r="PGY4" s="128"/>
      <c r="PGZ4" s="128"/>
      <c r="PHA4" s="128"/>
      <c r="PHB4" s="128"/>
      <c r="PHC4" s="128"/>
      <c r="PHD4" s="128"/>
      <c r="PHE4" s="128"/>
      <c r="PHF4" s="128"/>
      <c r="PHG4" s="128"/>
      <c r="PHH4" s="128"/>
      <c r="PHI4" s="128"/>
      <c r="PHJ4" s="128"/>
      <c r="PHK4" s="128"/>
      <c r="PHL4" s="128"/>
      <c r="PHM4" s="128"/>
      <c r="PHN4" s="128"/>
      <c r="PHO4" s="128"/>
      <c r="PHP4" s="128"/>
      <c r="PHQ4" s="128"/>
      <c r="PHR4" s="128"/>
      <c r="PHS4" s="128"/>
      <c r="PHT4" s="128"/>
      <c r="PHU4" s="128"/>
      <c r="PHV4" s="128"/>
      <c r="PHW4" s="128"/>
      <c r="PHX4" s="128"/>
      <c r="PHY4" s="128"/>
      <c r="PHZ4" s="128"/>
      <c r="PIA4" s="128"/>
      <c r="PIB4" s="128"/>
      <c r="PIC4" s="128"/>
      <c r="PID4" s="128"/>
      <c r="PIE4" s="128"/>
      <c r="PIF4" s="128"/>
      <c r="PIG4" s="128"/>
      <c r="PIH4" s="128"/>
      <c r="PII4" s="128"/>
      <c r="PIJ4" s="128"/>
      <c r="PIK4" s="128"/>
      <c r="PIL4" s="128"/>
      <c r="PIM4" s="128"/>
      <c r="PIN4" s="128"/>
      <c r="PIO4" s="128"/>
      <c r="PIP4" s="128"/>
      <c r="PIQ4" s="128"/>
      <c r="PIR4" s="128"/>
      <c r="PIS4" s="128"/>
      <c r="PIT4" s="128"/>
      <c r="PIU4" s="128"/>
      <c r="PIV4" s="128"/>
      <c r="PIW4" s="128"/>
      <c r="PIX4" s="128"/>
      <c r="PIY4" s="128"/>
      <c r="PIZ4" s="128"/>
      <c r="PJA4" s="128"/>
      <c r="PJB4" s="128"/>
      <c r="PJC4" s="128"/>
      <c r="PJD4" s="128"/>
      <c r="PJE4" s="128"/>
      <c r="PJF4" s="128"/>
      <c r="PJG4" s="128"/>
      <c r="PJH4" s="128"/>
      <c r="PJI4" s="128"/>
      <c r="PJJ4" s="128"/>
      <c r="PJK4" s="128"/>
      <c r="PJL4" s="128"/>
      <c r="PJM4" s="128"/>
      <c r="PJN4" s="128"/>
      <c r="PJO4" s="128"/>
      <c r="PJP4" s="128"/>
      <c r="PJQ4" s="128"/>
      <c r="PJR4" s="128"/>
      <c r="PJS4" s="128"/>
      <c r="PJT4" s="128"/>
      <c r="PJU4" s="128"/>
      <c r="PJV4" s="128"/>
      <c r="PJW4" s="128"/>
      <c r="PJX4" s="128"/>
      <c r="PJY4" s="128"/>
      <c r="PJZ4" s="128"/>
      <c r="PKA4" s="128"/>
      <c r="PKB4" s="128"/>
      <c r="PKC4" s="128"/>
      <c r="PKD4" s="128"/>
      <c r="PKE4" s="128"/>
      <c r="PKF4" s="128"/>
      <c r="PKG4" s="128"/>
      <c r="PKH4" s="128"/>
      <c r="PKI4" s="128"/>
      <c r="PKJ4" s="128"/>
      <c r="PKK4" s="128"/>
      <c r="PKL4" s="128"/>
      <c r="PKM4" s="128"/>
      <c r="PKN4" s="128"/>
      <c r="PKO4" s="128"/>
      <c r="PKP4" s="128"/>
      <c r="PKQ4" s="128"/>
      <c r="PKR4" s="128"/>
      <c r="PKS4" s="128"/>
      <c r="PKT4" s="128"/>
      <c r="PKU4" s="128"/>
      <c r="PKV4" s="128"/>
      <c r="PKW4" s="128"/>
      <c r="PKX4" s="128"/>
      <c r="PKY4" s="128"/>
      <c r="PKZ4" s="128"/>
      <c r="PLA4" s="128"/>
      <c r="PLB4" s="128"/>
      <c r="PLC4" s="128"/>
      <c r="PLD4" s="128"/>
      <c r="PLE4" s="128"/>
      <c r="PLF4" s="128"/>
      <c r="PLG4" s="128"/>
      <c r="PLH4" s="128"/>
      <c r="PLI4" s="128"/>
      <c r="PLJ4" s="128"/>
      <c r="PLK4" s="128"/>
      <c r="PLL4" s="128"/>
      <c r="PLM4" s="128"/>
      <c r="PLN4" s="128"/>
      <c r="PLO4" s="128"/>
      <c r="PLP4" s="128"/>
      <c r="PLQ4" s="128"/>
      <c r="PLR4" s="128"/>
      <c r="PLS4" s="128"/>
      <c r="PLT4" s="128"/>
      <c r="PLU4" s="128"/>
      <c r="PLV4" s="128"/>
      <c r="PLW4" s="128"/>
      <c r="PLX4" s="128"/>
      <c r="PLY4" s="128"/>
      <c r="PLZ4" s="128"/>
      <c r="PMA4" s="128"/>
      <c r="PMB4" s="128"/>
      <c r="PMC4" s="128"/>
      <c r="PMD4" s="128"/>
      <c r="PME4" s="128"/>
      <c r="PMF4" s="128"/>
      <c r="PMG4" s="128"/>
      <c r="PMH4" s="128"/>
      <c r="PMI4" s="128"/>
      <c r="PMJ4" s="128"/>
      <c r="PMK4" s="128"/>
      <c r="PML4" s="128"/>
      <c r="PMM4" s="128"/>
      <c r="PMN4" s="128"/>
      <c r="PMO4" s="128"/>
      <c r="PMP4" s="128"/>
      <c r="PMQ4" s="128"/>
      <c r="PMR4" s="128"/>
      <c r="PMS4" s="128"/>
      <c r="PMT4" s="128"/>
      <c r="PMU4" s="128"/>
      <c r="PMV4" s="128"/>
      <c r="PMW4" s="128"/>
      <c r="PMX4" s="128"/>
      <c r="PMY4" s="128"/>
      <c r="PMZ4" s="128"/>
      <c r="PNA4" s="128"/>
      <c r="PNB4" s="128"/>
      <c r="PNC4" s="128"/>
      <c r="PND4" s="128"/>
      <c r="PNE4" s="128"/>
      <c r="PNF4" s="128"/>
      <c r="PNG4" s="128"/>
      <c r="PNH4" s="128"/>
      <c r="PNI4" s="128"/>
      <c r="PNJ4" s="128"/>
      <c r="PNK4" s="128"/>
      <c r="PNL4" s="128"/>
      <c r="PNM4" s="128"/>
      <c r="PNN4" s="128"/>
      <c r="PNO4" s="128"/>
      <c r="PNP4" s="128"/>
      <c r="PNQ4" s="128"/>
      <c r="PNR4" s="128"/>
      <c r="PNS4" s="128"/>
      <c r="PNT4" s="128"/>
      <c r="PNU4" s="128"/>
      <c r="PNV4" s="128"/>
      <c r="PNW4" s="128"/>
      <c r="PNX4" s="128"/>
      <c r="PNY4" s="128"/>
      <c r="PNZ4" s="128"/>
      <c r="POA4" s="128"/>
      <c r="POB4" s="128"/>
      <c r="POC4" s="128"/>
      <c r="POD4" s="128"/>
      <c r="POE4" s="128"/>
      <c r="POF4" s="128"/>
      <c r="POG4" s="128"/>
      <c r="POH4" s="128"/>
      <c r="POI4" s="128"/>
      <c r="POJ4" s="128"/>
      <c r="POK4" s="128"/>
      <c r="POL4" s="128"/>
      <c r="POM4" s="128"/>
      <c r="PON4" s="128"/>
      <c r="POO4" s="128"/>
      <c r="POP4" s="128"/>
      <c r="POQ4" s="128"/>
      <c r="POR4" s="128"/>
      <c r="POS4" s="128"/>
      <c r="POT4" s="128"/>
      <c r="POU4" s="128"/>
      <c r="POV4" s="128"/>
      <c r="POW4" s="128"/>
      <c r="POX4" s="128"/>
      <c r="POY4" s="128"/>
      <c r="POZ4" s="128"/>
      <c r="PPA4" s="128"/>
      <c r="PPB4" s="128"/>
      <c r="PPC4" s="128"/>
      <c r="PPD4" s="128"/>
      <c r="PPE4" s="128"/>
      <c r="PPF4" s="128"/>
      <c r="PPG4" s="128"/>
      <c r="PPH4" s="128"/>
      <c r="PPI4" s="128"/>
      <c r="PPJ4" s="128"/>
      <c r="PPK4" s="128"/>
      <c r="PPL4" s="128"/>
      <c r="PPM4" s="128"/>
      <c r="PPN4" s="128"/>
      <c r="PPO4" s="128"/>
      <c r="PPP4" s="128"/>
      <c r="PPQ4" s="128"/>
      <c r="PPR4" s="128"/>
      <c r="PPS4" s="128"/>
      <c r="PPT4" s="128"/>
      <c r="PPU4" s="128"/>
      <c r="PPV4" s="128"/>
      <c r="PPW4" s="128"/>
      <c r="PPX4" s="128"/>
      <c r="PPY4" s="128"/>
      <c r="PPZ4" s="128"/>
      <c r="PQA4" s="128"/>
      <c r="PQB4" s="128"/>
      <c r="PQC4" s="128"/>
      <c r="PQD4" s="128"/>
      <c r="PQE4" s="128"/>
      <c r="PQF4" s="128"/>
      <c r="PQG4" s="128"/>
      <c r="PQH4" s="128"/>
      <c r="PQI4" s="128"/>
      <c r="PQJ4" s="128"/>
      <c r="PQK4" s="128"/>
      <c r="PQL4" s="128"/>
      <c r="PQM4" s="128"/>
      <c r="PQN4" s="128"/>
      <c r="PQO4" s="128"/>
      <c r="PQP4" s="128"/>
      <c r="PQQ4" s="128"/>
      <c r="PQR4" s="128"/>
      <c r="PQS4" s="128"/>
      <c r="PQT4" s="128"/>
      <c r="PQU4" s="128"/>
      <c r="PQV4" s="128"/>
      <c r="PQW4" s="128"/>
      <c r="PQX4" s="128"/>
      <c r="PQY4" s="128"/>
      <c r="PQZ4" s="128"/>
      <c r="PRA4" s="128"/>
      <c r="PRB4" s="128"/>
      <c r="PRC4" s="128"/>
      <c r="PRD4" s="128"/>
      <c r="PRE4" s="128"/>
      <c r="PRF4" s="128"/>
      <c r="PRG4" s="128"/>
      <c r="PRH4" s="128"/>
      <c r="PRI4" s="128"/>
      <c r="PRJ4" s="128"/>
      <c r="PRK4" s="128"/>
      <c r="PRL4" s="128"/>
      <c r="PRM4" s="128"/>
      <c r="PRN4" s="128"/>
      <c r="PRO4" s="128"/>
      <c r="PRP4" s="128"/>
      <c r="PRQ4" s="128"/>
      <c r="PRR4" s="128"/>
      <c r="PRS4" s="128"/>
      <c r="PRT4" s="128"/>
      <c r="PRU4" s="128"/>
      <c r="PRV4" s="128"/>
      <c r="PRW4" s="128"/>
      <c r="PRX4" s="128"/>
      <c r="PRY4" s="128"/>
      <c r="PRZ4" s="128"/>
      <c r="PSA4" s="128"/>
      <c r="PSB4" s="128"/>
      <c r="PSC4" s="128"/>
      <c r="PSD4" s="128"/>
      <c r="PSE4" s="128"/>
      <c r="PSF4" s="128"/>
      <c r="PSG4" s="128"/>
      <c r="PSH4" s="128"/>
      <c r="PSI4" s="128"/>
      <c r="PSJ4" s="128"/>
      <c r="PSK4" s="128"/>
      <c r="PSL4" s="128"/>
      <c r="PSM4" s="128"/>
      <c r="PSN4" s="128"/>
      <c r="PSO4" s="128"/>
      <c r="PSP4" s="128"/>
      <c r="PSQ4" s="128"/>
      <c r="PSR4" s="128"/>
      <c r="PSS4" s="128"/>
      <c r="PST4" s="128"/>
      <c r="PSU4" s="128"/>
      <c r="PSV4" s="128"/>
      <c r="PSW4" s="128"/>
      <c r="PSX4" s="128"/>
      <c r="PSY4" s="128"/>
      <c r="PSZ4" s="128"/>
      <c r="PTA4" s="128"/>
      <c r="PTB4" s="128"/>
      <c r="PTC4" s="128"/>
      <c r="PTD4" s="128"/>
      <c r="PTE4" s="128"/>
      <c r="PTF4" s="128"/>
      <c r="PTG4" s="128"/>
      <c r="PTH4" s="128"/>
      <c r="PTI4" s="128"/>
      <c r="PTJ4" s="128"/>
      <c r="PTK4" s="128"/>
      <c r="PTL4" s="128"/>
      <c r="PTM4" s="128"/>
      <c r="PTN4" s="128"/>
      <c r="PTO4" s="128"/>
      <c r="PTP4" s="128"/>
      <c r="PTQ4" s="128"/>
      <c r="PTR4" s="128"/>
      <c r="PTS4" s="128"/>
      <c r="PTT4" s="128"/>
      <c r="PTU4" s="128"/>
      <c r="PTV4" s="128"/>
      <c r="PTW4" s="128"/>
      <c r="PTX4" s="128"/>
      <c r="PTY4" s="128"/>
      <c r="PTZ4" s="128"/>
      <c r="PUA4" s="128"/>
      <c r="PUB4" s="128"/>
      <c r="PUC4" s="128"/>
      <c r="PUD4" s="128"/>
      <c r="PUE4" s="128"/>
      <c r="PUF4" s="128"/>
      <c r="PUG4" s="128"/>
      <c r="PUH4" s="128"/>
      <c r="PUI4" s="128"/>
      <c r="PUJ4" s="128"/>
      <c r="PUK4" s="128"/>
      <c r="PUL4" s="128"/>
      <c r="PUM4" s="128"/>
      <c r="PUN4" s="128"/>
      <c r="PUO4" s="128"/>
      <c r="PUP4" s="128"/>
      <c r="PUQ4" s="128"/>
      <c r="PUR4" s="128"/>
      <c r="PUS4" s="128"/>
      <c r="PUT4" s="128"/>
      <c r="PUU4" s="128"/>
      <c r="PUV4" s="128"/>
      <c r="PUW4" s="128"/>
      <c r="PUX4" s="128"/>
      <c r="PUY4" s="128"/>
      <c r="PUZ4" s="128"/>
      <c r="PVA4" s="128"/>
      <c r="PVB4" s="128"/>
      <c r="PVC4" s="128"/>
      <c r="PVD4" s="128"/>
      <c r="PVE4" s="128"/>
      <c r="PVF4" s="128"/>
      <c r="PVG4" s="128"/>
      <c r="PVH4" s="128"/>
      <c r="PVI4" s="128"/>
      <c r="PVJ4" s="128"/>
      <c r="PVK4" s="128"/>
      <c r="PVL4" s="128"/>
      <c r="PVM4" s="128"/>
      <c r="PVN4" s="128"/>
      <c r="PVO4" s="128"/>
      <c r="PVP4" s="128"/>
      <c r="PVQ4" s="128"/>
      <c r="PVR4" s="128"/>
      <c r="PVS4" s="128"/>
      <c r="PVT4" s="128"/>
      <c r="PVU4" s="128"/>
      <c r="PVV4" s="128"/>
      <c r="PVW4" s="128"/>
      <c r="PVX4" s="128"/>
      <c r="PVY4" s="128"/>
      <c r="PVZ4" s="128"/>
      <c r="PWA4" s="128"/>
      <c r="PWB4" s="128"/>
      <c r="PWC4" s="128"/>
      <c r="PWD4" s="128"/>
      <c r="PWE4" s="128"/>
      <c r="PWF4" s="128"/>
      <c r="PWG4" s="128"/>
      <c r="PWH4" s="128"/>
      <c r="PWI4" s="128"/>
      <c r="PWJ4" s="128"/>
      <c r="PWK4" s="128"/>
      <c r="PWL4" s="128"/>
      <c r="PWM4" s="128"/>
      <c r="PWN4" s="128"/>
      <c r="PWO4" s="128"/>
      <c r="PWP4" s="128"/>
      <c r="PWQ4" s="128"/>
      <c r="PWR4" s="128"/>
      <c r="PWS4" s="128"/>
      <c r="PWT4" s="128"/>
      <c r="PWU4" s="128"/>
      <c r="PWV4" s="128"/>
      <c r="PWW4" s="128"/>
      <c r="PWX4" s="128"/>
      <c r="PWY4" s="128"/>
      <c r="PWZ4" s="128"/>
      <c r="PXA4" s="128"/>
      <c r="PXB4" s="128"/>
      <c r="PXC4" s="128"/>
      <c r="PXD4" s="128"/>
      <c r="PXE4" s="128"/>
      <c r="PXF4" s="128"/>
      <c r="PXG4" s="128"/>
      <c r="PXH4" s="128"/>
      <c r="PXI4" s="128"/>
      <c r="PXJ4" s="128"/>
      <c r="PXK4" s="128"/>
      <c r="PXL4" s="128"/>
      <c r="PXM4" s="128"/>
      <c r="PXN4" s="128"/>
      <c r="PXO4" s="128"/>
      <c r="PXP4" s="128"/>
      <c r="PXQ4" s="128"/>
      <c r="PXR4" s="128"/>
      <c r="PXS4" s="128"/>
      <c r="PXT4" s="128"/>
      <c r="PXU4" s="128"/>
      <c r="PXV4" s="128"/>
      <c r="PXW4" s="128"/>
      <c r="PXX4" s="128"/>
      <c r="PXY4" s="128"/>
      <c r="PXZ4" s="128"/>
      <c r="PYA4" s="128"/>
      <c r="PYB4" s="128"/>
      <c r="PYC4" s="128"/>
      <c r="PYD4" s="128"/>
      <c r="PYE4" s="128"/>
      <c r="PYF4" s="128"/>
      <c r="PYG4" s="128"/>
      <c r="PYH4" s="128"/>
      <c r="PYI4" s="128"/>
      <c r="PYJ4" s="128"/>
      <c r="PYK4" s="128"/>
      <c r="PYL4" s="128"/>
      <c r="PYM4" s="128"/>
      <c r="PYN4" s="128"/>
      <c r="PYO4" s="128"/>
      <c r="PYP4" s="128"/>
      <c r="PYQ4" s="128"/>
      <c r="PYR4" s="128"/>
      <c r="PYS4" s="128"/>
      <c r="PYT4" s="128"/>
      <c r="PYU4" s="128"/>
      <c r="PYV4" s="128"/>
      <c r="PYW4" s="128"/>
      <c r="PYX4" s="128"/>
      <c r="PYY4" s="128"/>
      <c r="PYZ4" s="128"/>
      <c r="PZA4" s="128"/>
      <c r="PZB4" s="128"/>
      <c r="PZC4" s="128"/>
      <c r="PZD4" s="128"/>
      <c r="PZE4" s="128"/>
      <c r="PZF4" s="128"/>
      <c r="PZG4" s="128"/>
      <c r="PZH4" s="128"/>
      <c r="PZI4" s="128"/>
      <c r="PZJ4" s="128"/>
      <c r="PZK4" s="128"/>
      <c r="PZL4" s="128"/>
      <c r="PZM4" s="128"/>
      <c r="PZN4" s="128"/>
      <c r="PZO4" s="128"/>
      <c r="PZP4" s="128"/>
      <c r="PZQ4" s="128"/>
      <c r="PZR4" s="128"/>
      <c r="PZS4" s="128"/>
      <c r="PZT4" s="128"/>
      <c r="PZU4" s="128"/>
      <c r="PZV4" s="128"/>
      <c r="PZW4" s="128"/>
      <c r="PZX4" s="128"/>
      <c r="PZY4" s="128"/>
      <c r="PZZ4" s="128"/>
      <c r="QAA4" s="128"/>
      <c r="QAB4" s="128"/>
      <c r="QAC4" s="128"/>
      <c r="QAD4" s="128"/>
      <c r="QAE4" s="128"/>
      <c r="QAF4" s="128"/>
      <c r="QAG4" s="128"/>
      <c r="QAH4" s="128"/>
      <c r="QAI4" s="128"/>
      <c r="QAJ4" s="128"/>
      <c r="QAK4" s="128"/>
      <c r="QAL4" s="128"/>
      <c r="QAM4" s="128"/>
      <c r="QAN4" s="128"/>
      <c r="QAO4" s="128"/>
      <c r="QAP4" s="128"/>
      <c r="QAQ4" s="128"/>
      <c r="QAR4" s="128"/>
      <c r="QAS4" s="128"/>
      <c r="QAT4" s="128"/>
      <c r="QAU4" s="128"/>
      <c r="QAV4" s="128"/>
      <c r="QAW4" s="128"/>
      <c r="QAX4" s="128"/>
      <c r="QAY4" s="128"/>
      <c r="QAZ4" s="128"/>
      <c r="QBA4" s="128"/>
      <c r="QBB4" s="128"/>
      <c r="QBC4" s="128"/>
      <c r="QBD4" s="128"/>
      <c r="QBE4" s="128"/>
      <c r="QBF4" s="128"/>
      <c r="QBG4" s="128"/>
      <c r="QBH4" s="128"/>
      <c r="QBI4" s="128"/>
      <c r="QBJ4" s="128"/>
      <c r="QBK4" s="128"/>
      <c r="QBL4" s="128"/>
      <c r="QBM4" s="128"/>
      <c r="QBN4" s="128"/>
      <c r="QBO4" s="128"/>
      <c r="QBP4" s="128"/>
      <c r="QBQ4" s="128"/>
      <c r="QBR4" s="128"/>
      <c r="QBS4" s="128"/>
      <c r="QBT4" s="128"/>
      <c r="QBU4" s="128"/>
      <c r="QBV4" s="128"/>
      <c r="QBW4" s="128"/>
      <c r="QBX4" s="128"/>
      <c r="QBY4" s="128"/>
      <c r="QBZ4" s="128"/>
      <c r="QCA4" s="128"/>
      <c r="QCB4" s="128"/>
      <c r="QCC4" s="128"/>
      <c r="QCD4" s="128"/>
      <c r="QCE4" s="128"/>
      <c r="QCF4" s="128"/>
      <c r="QCG4" s="128"/>
      <c r="QCH4" s="128"/>
      <c r="QCI4" s="128"/>
      <c r="QCJ4" s="128"/>
      <c r="QCK4" s="128"/>
      <c r="QCL4" s="128"/>
      <c r="QCM4" s="128"/>
      <c r="QCN4" s="128"/>
      <c r="QCO4" s="128"/>
      <c r="QCP4" s="128"/>
      <c r="QCQ4" s="128"/>
      <c r="QCR4" s="128"/>
      <c r="QCS4" s="128"/>
      <c r="QCT4" s="128"/>
      <c r="QCU4" s="128"/>
      <c r="QCV4" s="128"/>
      <c r="QCW4" s="128"/>
      <c r="QCX4" s="128"/>
      <c r="QCY4" s="128"/>
      <c r="QCZ4" s="128"/>
      <c r="QDA4" s="128"/>
      <c r="QDB4" s="128"/>
      <c r="QDC4" s="128"/>
      <c r="QDD4" s="128"/>
      <c r="QDE4" s="128"/>
      <c r="QDF4" s="128"/>
      <c r="QDG4" s="128"/>
      <c r="QDH4" s="128"/>
      <c r="QDI4" s="128"/>
      <c r="QDJ4" s="128"/>
      <c r="QDK4" s="128"/>
      <c r="QDL4" s="128"/>
      <c r="QDM4" s="128"/>
      <c r="QDN4" s="128"/>
      <c r="QDO4" s="128"/>
      <c r="QDP4" s="128"/>
      <c r="QDQ4" s="128"/>
      <c r="QDR4" s="128"/>
      <c r="QDS4" s="128"/>
      <c r="QDT4" s="128"/>
      <c r="QDU4" s="128"/>
      <c r="QDV4" s="128"/>
      <c r="QDW4" s="128"/>
      <c r="QDX4" s="128"/>
      <c r="QDY4" s="128"/>
      <c r="QDZ4" s="128"/>
      <c r="QEA4" s="128"/>
      <c r="QEB4" s="128"/>
      <c r="QEC4" s="128"/>
      <c r="QED4" s="128"/>
      <c r="QEE4" s="128"/>
      <c r="QEF4" s="128"/>
      <c r="QEG4" s="128"/>
      <c r="QEH4" s="128"/>
      <c r="QEI4" s="128"/>
      <c r="QEJ4" s="128"/>
      <c r="QEK4" s="128"/>
      <c r="QEL4" s="128"/>
      <c r="QEM4" s="128"/>
      <c r="QEN4" s="128"/>
      <c r="QEO4" s="128"/>
      <c r="QEP4" s="128"/>
      <c r="QEQ4" s="128"/>
      <c r="QER4" s="128"/>
      <c r="QES4" s="128"/>
      <c r="QET4" s="128"/>
      <c r="QEU4" s="128"/>
      <c r="QEV4" s="128"/>
      <c r="QEW4" s="128"/>
      <c r="QEX4" s="128"/>
      <c r="QEY4" s="128"/>
      <c r="QEZ4" s="128"/>
      <c r="QFA4" s="128"/>
      <c r="QFB4" s="128"/>
      <c r="QFC4" s="128"/>
      <c r="QFD4" s="128"/>
      <c r="QFE4" s="128"/>
      <c r="QFF4" s="128"/>
      <c r="QFG4" s="128"/>
      <c r="QFH4" s="128"/>
      <c r="QFI4" s="128"/>
      <c r="QFJ4" s="128"/>
      <c r="QFK4" s="128"/>
      <c r="QFL4" s="128"/>
      <c r="QFM4" s="128"/>
      <c r="QFN4" s="128"/>
      <c r="QFO4" s="128"/>
      <c r="QFP4" s="128"/>
      <c r="QFQ4" s="128"/>
      <c r="QFR4" s="128"/>
      <c r="QFS4" s="128"/>
      <c r="QFT4" s="128"/>
      <c r="QFU4" s="128"/>
      <c r="QFV4" s="128"/>
      <c r="QFW4" s="128"/>
      <c r="QFX4" s="128"/>
      <c r="QFY4" s="128"/>
      <c r="QFZ4" s="128"/>
      <c r="QGA4" s="128"/>
      <c r="QGB4" s="128"/>
      <c r="QGC4" s="128"/>
      <c r="QGD4" s="128"/>
      <c r="QGE4" s="128"/>
      <c r="QGF4" s="128"/>
      <c r="QGG4" s="128"/>
      <c r="QGH4" s="128"/>
      <c r="QGI4" s="128"/>
      <c r="QGJ4" s="128"/>
      <c r="QGK4" s="128"/>
      <c r="QGL4" s="128"/>
      <c r="QGM4" s="128"/>
      <c r="QGN4" s="128"/>
      <c r="QGO4" s="128"/>
      <c r="QGP4" s="128"/>
      <c r="QGQ4" s="128"/>
      <c r="QGR4" s="128"/>
      <c r="QGS4" s="128"/>
      <c r="QGT4" s="128"/>
      <c r="QGU4" s="128"/>
      <c r="QGV4" s="128"/>
      <c r="QGW4" s="128"/>
      <c r="QGX4" s="128"/>
      <c r="QGY4" s="128"/>
      <c r="QGZ4" s="128"/>
      <c r="QHA4" s="128"/>
      <c r="QHB4" s="128"/>
      <c r="QHC4" s="128"/>
      <c r="QHD4" s="128"/>
      <c r="QHE4" s="128"/>
      <c r="QHF4" s="128"/>
      <c r="QHG4" s="128"/>
      <c r="QHH4" s="128"/>
      <c r="QHI4" s="128"/>
      <c r="QHJ4" s="128"/>
      <c r="QHK4" s="128"/>
      <c r="QHL4" s="128"/>
      <c r="QHM4" s="128"/>
      <c r="QHN4" s="128"/>
      <c r="QHO4" s="128"/>
      <c r="QHP4" s="128"/>
      <c r="QHQ4" s="128"/>
      <c r="QHR4" s="128"/>
      <c r="QHS4" s="128"/>
      <c r="QHT4" s="128"/>
      <c r="QHU4" s="128"/>
      <c r="QHV4" s="128"/>
      <c r="QHW4" s="128"/>
      <c r="QHX4" s="128"/>
      <c r="QHY4" s="128"/>
      <c r="QHZ4" s="128"/>
      <c r="QIA4" s="128"/>
      <c r="QIB4" s="128"/>
      <c r="QIC4" s="128"/>
      <c r="QID4" s="128"/>
      <c r="QIE4" s="128"/>
      <c r="QIF4" s="128"/>
      <c r="QIG4" s="128"/>
      <c r="QIH4" s="128"/>
      <c r="QII4" s="128"/>
      <c r="QIJ4" s="128"/>
      <c r="QIK4" s="128"/>
      <c r="QIL4" s="128"/>
      <c r="QIM4" s="128"/>
      <c r="QIN4" s="128"/>
      <c r="QIO4" s="128"/>
      <c r="QIP4" s="128"/>
      <c r="QIQ4" s="128"/>
      <c r="QIR4" s="128"/>
      <c r="QIS4" s="128"/>
      <c r="QIT4" s="128"/>
      <c r="QIU4" s="128"/>
      <c r="QIV4" s="128"/>
      <c r="QIW4" s="128"/>
      <c r="QIX4" s="128"/>
      <c r="QIY4" s="128"/>
      <c r="QIZ4" s="128"/>
      <c r="QJA4" s="128"/>
      <c r="QJB4" s="128"/>
      <c r="QJC4" s="128"/>
      <c r="QJD4" s="128"/>
      <c r="QJE4" s="128"/>
      <c r="QJF4" s="128"/>
      <c r="QJG4" s="128"/>
      <c r="QJH4" s="128"/>
      <c r="QJI4" s="128"/>
      <c r="QJJ4" s="128"/>
      <c r="QJK4" s="128"/>
      <c r="QJL4" s="128"/>
      <c r="QJM4" s="128"/>
      <c r="QJN4" s="128"/>
      <c r="QJO4" s="128"/>
      <c r="QJP4" s="128"/>
      <c r="QJQ4" s="128"/>
      <c r="QJR4" s="128"/>
      <c r="QJS4" s="128"/>
      <c r="QJT4" s="128"/>
      <c r="QJU4" s="128"/>
      <c r="QJV4" s="128"/>
      <c r="QJW4" s="128"/>
      <c r="QJX4" s="128"/>
      <c r="QJY4" s="128"/>
      <c r="QJZ4" s="128"/>
      <c r="QKA4" s="128"/>
      <c r="QKB4" s="128"/>
      <c r="QKC4" s="128"/>
      <c r="QKD4" s="128"/>
      <c r="QKE4" s="128"/>
      <c r="QKF4" s="128"/>
      <c r="QKG4" s="128"/>
      <c r="QKH4" s="128"/>
      <c r="QKI4" s="128"/>
      <c r="QKJ4" s="128"/>
      <c r="QKK4" s="128"/>
      <c r="QKL4" s="128"/>
      <c r="QKM4" s="128"/>
      <c r="QKN4" s="128"/>
      <c r="QKO4" s="128"/>
      <c r="QKP4" s="128"/>
      <c r="QKQ4" s="128"/>
      <c r="QKR4" s="128"/>
      <c r="QKS4" s="128"/>
      <c r="QKT4" s="128"/>
      <c r="QKU4" s="128"/>
      <c r="QKV4" s="128"/>
      <c r="QKW4" s="128"/>
      <c r="QKX4" s="128"/>
      <c r="QKY4" s="128"/>
      <c r="QKZ4" s="128"/>
      <c r="QLA4" s="128"/>
      <c r="QLB4" s="128"/>
      <c r="QLC4" s="128"/>
      <c r="QLD4" s="128"/>
      <c r="QLE4" s="128"/>
      <c r="QLF4" s="128"/>
      <c r="QLG4" s="128"/>
      <c r="QLH4" s="128"/>
      <c r="QLI4" s="128"/>
      <c r="QLJ4" s="128"/>
      <c r="QLK4" s="128"/>
      <c r="QLL4" s="128"/>
      <c r="QLM4" s="128"/>
      <c r="QLN4" s="128"/>
      <c r="QLO4" s="128"/>
      <c r="QLP4" s="128"/>
      <c r="QLQ4" s="128"/>
      <c r="QLR4" s="128"/>
      <c r="QLS4" s="128"/>
      <c r="QLT4" s="128"/>
      <c r="QLU4" s="128"/>
      <c r="QLV4" s="128"/>
      <c r="QLW4" s="128"/>
      <c r="QLX4" s="128"/>
      <c r="QLY4" s="128"/>
      <c r="QLZ4" s="128"/>
      <c r="QMA4" s="128"/>
      <c r="QMB4" s="128"/>
      <c r="QMC4" s="128"/>
      <c r="QMD4" s="128"/>
      <c r="QME4" s="128"/>
      <c r="QMF4" s="128"/>
      <c r="QMG4" s="128"/>
      <c r="QMH4" s="128"/>
      <c r="QMI4" s="128"/>
      <c r="QMJ4" s="128"/>
      <c r="QMK4" s="128"/>
      <c r="QML4" s="128"/>
      <c r="QMM4" s="128"/>
      <c r="QMN4" s="128"/>
      <c r="QMO4" s="128"/>
      <c r="QMP4" s="128"/>
      <c r="QMQ4" s="128"/>
      <c r="QMR4" s="128"/>
      <c r="QMS4" s="128"/>
      <c r="QMT4" s="128"/>
      <c r="QMU4" s="128"/>
      <c r="QMV4" s="128"/>
      <c r="QMW4" s="128"/>
      <c r="QMX4" s="128"/>
      <c r="QMY4" s="128"/>
      <c r="QMZ4" s="128"/>
      <c r="QNA4" s="128"/>
      <c r="QNB4" s="128"/>
      <c r="QNC4" s="128"/>
      <c r="QND4" s="128"/>
      <c r="QNE4" s="128"/>
      <c r="QNF4" s="128"/>
      <c r="QNG4" s="128"/>
      <c r="QNH4" s="128"/>
      <c r="QNI4" s="128"/>
      <c r="QNJ4" s="128"/>
      <c r="QNK4" s="128"/>
      <c r="QNL4" s="128"/>
      <c r="QNM4" s="128"/>
      <c r="QNN4" s="128"/>
      <c r="QNO4" s="128"/>
      <c r="QNP4" s="128"/>
      <c r="QNQ4" s="128"/>
      <c r="QNR4" s="128"/>
      <c r="QNS4" s="128"/>
      <c r="QNT4" s="128"/>
      <c r="QNU4" s="128"/>
      <c r="QNV4" s="128"/>
      <c r="QNW4" s="128"/>
      <c r="QNX4" s="128"/>
      <c r="QNY4" s="128"/>
      <c r="QNZ4" s="128"/>
      <c r="QOA4" s="128"/>
      <c r="QOB4" s="128"/>
      <c r="QOC4" s="128"/>
      <c r="QOD4" s="128"/>
      <c r="QOE4" s="128"/>
      <c r="QOF4" s="128"/>
      <c r="QOG4" s="128"/>
      <c r="QOH4" s="128"/>
      <c r="QOI4" s="128"/>
      <c r="QOJ4" s="128"/>
      <c r="QOK4" s="128"/>
      <c r="QOL4" s="128"/>
      <c r="QOM4" s="128"/>
      <c r="QON4" s="128"/>
      <c r="QOO4" s="128"/>
      <c r="QOP4" s="128"/>
      <c r="QOQ4" s="128"/>
      <c r="QOR4" s="128"/>
      <c r="QOS4" s="128"/>
      <c r="QOT4" s="128"/>
      <c r="QOU4" s="128"/>
      <c r="QOV4" s="128"/>
      <c r="QOW4" s="128"/>
      <c r="QOX4" s="128"/>
      <c r="QOY4" s="128"/>
      <c r="QOZ4" s="128"/>
      <c r="QPA4" s="128"/>
      <c r="QPB4" s="128"/>
      <c r="QPC4" s="128"/>
      <c r="QPD4" s="128"/>
      <c r="QPE4" s="128"/>
      <c r="QPF4" s="128"/>
      <c r="QPG4" s="128"/>
      <c r="QPH4" s="128"/>
      <c r="QPI4" s="128"/>
      <c r="QPJ4" s="128"/>
      <c r="QPK4" s="128"/>
      <c r="QPL4" s="128"/>
      <c r="QPM4" s="128"/>
      <c r="QPN4" s="128"/>
      <c r="QPO4" s="128"/>
      <c r="QPP4" s="128"/>
      <c r="QPQ4" s="128"/>
      <c r="QPR4" s="128"/>
      <c r="QPS4" s="128"/>
      <c r="QPT4" s="128"/>
      <c r="QPU4" s="128"/>
      <c r="QPV4" s="128"/>
      <c r="QPW4" s="128"/>
      <c r="QPX4" s="128"/>
      <c r="QPY4" s="128"/>
      <c r="QPZ4" s="128"/>
      <c r="QQA4" s="128"/>
      <c r="QQB4" s="128"/>
      <c r="QQC4" s="128"/>
      <c r="QQD4" s="128"/>
      <c r="QQE4" s="128"/>
      <c r="QQF4" s="128"/>
      <c r="QQG4" s="128"/>
      <c r="QQH4" s="128"/>
      <c r="QQI4" s="128"/>
      <c r="QQJ4" s="128"/>
      <c r="QQK4" s="128"/>
      <c r="QQL4" s="128"/>
      <c r="QQM4" s="128"/>
      <c r="QQN4" s="128"/>
      <c r="QQO4" s="128"/>
      <c r="QQP4" s="128"/>
      <c r="QQQ4" s="128"/>
      <c r="QQR4" s="128"/>
      <c r="QQS4" s="128"/>
      <c r="QQT4" s="128"/>
      <c r="QQU4" s="128"/>
      <c r="QQV4" s="128"/>
      <c r="QQW4" s="128"/>
      <c r="QQX4" s="128"/>
      <c r="QQY4" s="128"/>
      <c r="QQZ4" s="128"/>
      <c r="QRA4" s="128"/>
      <c r="QRB4" s="128"/>
      <c r="QRC4" s="128"/>
      <c r="QRD4" s="128"/>
      <c r="QRE4" s="128"/>
      <c r="QRF4" s="128"/>
      <c r="QRG4" s="128"/>
      <c r="QRH4" s="128"/>
      <c r="QRI4" s="128"/>
      <c r="QRJ4" s="128"/>
      <c r="QRK4" s="128"/>
      <c r="QRL4" s="128"/>
      <c r="QRM4" s="128"/>
      <c r="QRN4" s="128"/>
      <c r="QRO4" s="128"/>
      <c r="QRP4" s="128"/>
      <c r="QRQ4" s="128"/>
      <c r="QRR4" s="128"/>
      <c r="QRS4" s="128"/>
      <c r="QRT4" s="128"/>
      <c r="QRU4" s="128"/>
      <c r="QRV4" s="128"/>
      <c r="QRW4" s="128"/>
      <c r="QRX4" s="128"/>
      <c r="QRY4" s="128"/>
      <c r="QRZ4" s="128"/>
      <c r="QSA4" s="128"/>
      <c r="QSB4" s="128"/>
      <c r="QSC4" s="128"/>
      <c r="QSD4" s="128"/>
      <c r="QSE4" s="128"/>
      <c r="QSF4" s="128"/>
      <c r="QSG4" s="128"/>
      <c r="QSH4" s="128"/>
      <c r="QSI4" s="128"/>
      <c r="QSJ4" s="128"/>
      <c r="QSK4" s="128"/>
      <c r="QSL4" s="128"/>
      <c r="QSM4" s="128"/>
      <c r="QSN4" s="128"/>
      <c r="QSO4" s="128"/>
      <c r="QSP4" s="128"/>
      <c r="QSQ4" s="128"/>
      <c r="QSR4" s="128"/>
      <c r="QSS4" s="128"/>
      <c r="QST4" s="128"/>
      <c r="QSU4" s="128"/>
      <c r="QSV4" s="128"/>
      <c r="QSW4" s="128"/>
      <c r="QSX4" s="128"/>
      <c r="QSY4" s="128"/>
      <c r="QSZ4" s="128"/>
      <c r="QTA4" s="128"/>
      <c r="QTB4" s="128"/>
      <c r="QTC4" s="128"/>
      <c r="QTD4" s="128"/>
      <c r="QTE4" s="128"/>
      <c r="QTF4" s="128"/>
      <c r="QTG4" s="128"/>
      <c r="QTH4" s="128"/>
      <c r="QTI4" s="128"/>
      <c r="QTJ4" s="128"/>
      <c r="QTK4" s="128"/>
      <c r="QTL4" s="128"/>
      <c r="QTM4" s="128"/>
      <c r="QTN4" s="128"/>
      <c r="QTO4" s="128"/>
      <c r="QTP4" s="128"/>
      <c r="QTQ4" s="128"/>
      <c r="QTR4" s="128"/>
      <c r="QTS4" s="128"/>
      <c r="QTT4" s="128"/>
      <c r="QTU4" s="128"/>
      <c r="QTV4" s="128"/>
      <c r="QTW4" s="128"/>
      <c r="QTX4" s="128"/>
      <c r="QTY4" s="128"/>
      <c r="QTZ4" s="128"/>
      <c r="QUA4" s="128"/>
      <c r="QUB4" s="128"/>
      <c r="QUC4" s="128"/>
      <c r="QUD4" s="128"/>
      <c r="QUE4" s="128"/>
      <c r="QUF4" s="128"/>
      <c r="QUG4" s="128"/>
      <c r="QUH4" s="128"/>
      <c r="QUI4" s="128"/>
      <c r="QUJ4" s="128"/>
      <c r="QUK4" s="128"/>
      <c r="QUL4" s="128"/>
      <c r="QUM4" s="128"/>
      <c r="QUN4" s="128"/>
      <c r="QUO4" s="128"/>
      <c r="QUP4" s="128"/>
      <c r="QUQ4" s="128"/>
      <c r="QUR4" s="128"/>
      <c r="QUS4" s="128"/>
      <c r="QUT4" s="128"/>
      <c r="QUU4" s="128"/>
      <c r="QUV4" s="128"/>
      <c r="QUW4" s="128"/>
      <c r="QUX4" s="128"/>
      <c r="QUY4" s="128"/>
      <c r="QUZ4" s="128"/>
      <c r="QVA4" s="128"/>
      <c r="QVB4" s="128"/>
      <c r="QVC4" s="128"/>
      <c r="QVD4" s="128"/>
      <c r="QVE4" s="128"/>
      <c r="QVF4" s="128"/>
      <c r="QVG4" s="128"/>
      <c r="QVH4" s="128"/>
      <c r="QVI4" s="128"/>
      <c r="QVJ4" s="128"/>
      <c r="QVK4" s="128"/>
      <c r="QVL4" s="128"/>
      <c r="QVM4" s="128"/>
      <c r="QVN4" s="128"/>
      <c r="QVO4" s="128"/>
      <c r="QVP4" s="128"/>
      <c r="QVQ4" s="128"/>
      <c r="QVR4" s="128"/>
      <c r="QVS4" s="128"/>
      <c r="QVT4" s="128"/>
      <c r="QVU4" s="128"/>
      <c r="QVV4" s="128"/>
      <c r="QVW4" s="128"/>
      <c r="QVX4" s="128"/>
      <c r="QVY4" s="128"/>
      <c r="QVZ4" s="128"/>
      <c r="QWA4" s="128"/>
      <c r="QWB4" s="128"/>
      <c r="QWC4" s="128"/>
      <c r="QWD4" s="128"/>
      <c r="QWE4" s="128"/>
      <c r="QWF4" s="128"/>
      <c r="QWG4" s="128"/>
      <c r="QWH4" s="128"/>
      <c r="QWI4" s="128"/>
      <c r="QWJ4" s="128"/>
      <c r="QWK4" s="128"/>
      <c r="QWL4" s="128"/>
      <c r="QWM4" s="128"/>
      <c r="QWN4" s="128"/>
      <c r="QWO4" s="128"/>
      <c r="QWP4" s="128"/>
      <c r="QWQ4" s="128"/>
      <c r="QWR4" s="128"/>
      <c r="QWS4" s="128"/>
      <c r="QWT4" s="128"/>
      <c r="QWU4" s="128"/>
      <c r="QWV4" s="128"/>
      <c r="QWW4" s="128"/>
      <c r="QWX4" s="128"/>
      <c r="QWY4" s="128"/>
      <c r="QWZ4" s="128"/>
      <c r="QXA4" s="128"/>
      <c r="QXB4" s="128"/>
      <c r="QXC4" s="128"/>
      <c r="QXD4" s="128"/>
      <c r="QXE4" s="128"/>
      <c r="QXF4" s="128"/>
      <c r="QXG4" s="128"/>
      <c r="QXH4" s="128"/>
      <c r="QXI4" s="128"/>
      <c r="QXJ4" s="128"/>
      <c r="QXK4" s="128"/>
      <c r="QXL4" s="128"/>
      <c r="QXM4" s="128"/>
      <c r="QXN4" s="128"/>
      <c r="QXO4" s="128"/>
      <c r="QXP4" s="128"/>
      <c r="QXQ4" s="128"/>
      <c r="QXR4" s="128"/>
      <c r="QXS4" s="128"/>
      <c r="QXT4" s="128"/>
      <c r="QXU4" s="128"/>
      <c r="QXV4" s="128"/>
      <c r="QXW4" s="128"/>
      <c r="QXX4" s="128"/>
      <c r="QXY4" s="128"/>
      <c r="QXZ4" s="128"/>
      <c r="QYA4" s="128"/>
      <c r="QYB4" s="128"/>
      <c r="QYC4" s="128"/>
      <c r="QYD4" s="128"/>
      <c r="QYE4" s="128"/>
      <c r="QYF4" s="128"/>
      <c r="QYG4" s="128"/>
      <c r="QYH4" s="128"/>
      <c r="QYI4" s="128"/>
      <c r="QYJ4" s="128"/>
      <c r="QYK4" s="128"/>
      <c r="QYL4" s="128"/>
      <c r="QYM4" s="128"/>
      <c r="QYN4" s="128"/>
      <c r="QYO4" s="128"/>
      <c r="QYP4" s="128"/>
      <c r="QYQ4" s="128"/>
      <c r="QYR4" s="128"/>
      <c r="QYS4" s="128"/>
      <c r="QYT4" s="128"/>
      <c r="QYU4" s="128"/>
      <c r="QYV4" s="128"/>
      <c r="QYW4" s="128"/>
      <c r="QYX4" s="128"/>
      <c r="QYY4" s="128"/>
      <c r="QYZ4" s="128"/>
      <c r="QZA4" s="128"/>
      <c r="QZB4" s="128"/>
      <c r="QZC4" s="128"/>
      <c r="QZD4" s="128"/>
      <c r="QZE4" s="128"/>
      <c r="QZF4" s="128"/>
      <c r="QZG4" s="128"/>
      <c r="QZH4" s="128"/>
      <c r="QZI4" s="128"/>
      <c r="QZJ4" s="128"/>
      <c r="QZK4" s="128"/>
      <c r="QZL4" s="128"/>
      <c r="QZM4" s="128"/>
      <c r="QZN4" s="128"/>
      <c r="QZO4" s="128"/>
      <c r="QZP4" s="128"/>
      <c r="QZQ4" s="128"/>
      <c r="QZR4" s="128"/>
      <c r="QZS4" s="128"/>
      <c r="QZT4" s="128"/>
      <c r="QZU4" s="128"/>
      <c r="QZV4" s="128"/>
      <c r="QZW4" s="128"/>
      <c r="QZX4" s="128"/>
      <c r="QZY4" s="128"/>
      <c r="QZZ4" s="128"/>
      <c r="RAA4" s="128"/>
      <c r="RAB4" s="128"/>
      <c r="RAC4" s="128"/>
      <c r="RAD4" s="128"/>
      <c r="RAE4" s="128"/>
      <c r="RAF4" s="128"/>
      <c r="RAG4" s="128"/>
      <c r="RAH4" s="128"/>
      <c r="RAI4" s="128"/>
      <c r="RAJ4" s="128"/>
      <c r="RAK4" s="128"/>
      <c r="RAL4" s="128"/>
      <c r="RAM4" s="128"/>
      <c r="RAN4" s="128"/>
      <c r="RAO4" s="128"/>
      <c r="RAP4" s="128"/>
      <c r="RAQ4" s="128"/>
      <c r="RAR4" s="128"/>
      <c r="RAS4" s="128"/>
      <c r="RAT4" s="128"/>
      <c r="RAU4" s="128"/>
      <c r="RAV4" s="128"/>
      <c r="RAW4" s="128"/>
      <c r="RAX4" s="128"/>
      <c r="RAY4" s="128"/>
      <c r="RAZ4" s="128"/>
      <c r="RBA4" s="128"/>
      <c r="RBB4" s="128"/>
      <c r="RBC4" s="128"/>
      <c r="RBD4" s="128"/>
      <c r="RBE4" s="128"/>
      <c r="RBF4" s="128"/>
      <c r="RBG4" s="128"/>
      <c r="RBH4" s="128"/>
      <c r="RBI4" s="128"/>
      <c r="RBJ4" s="128"/>
      <c r="RBK4" s="128"/>
      <c r="RBL4" s="128"/>
      <c r="RBM4" s="128"/>
      <c r="RBN4" s="128"/>
      <c r="RBO4" s="128"/>
      <c r="RBP4" s="128"/>
      <c r="RBQ4" s="128"/>
      <c r="RBR4" s="128"/>
      <c r="RBS4" s="128"/>
      <c r="RBT4" s="128"/>
      <c r="RBU4" s="128"/>
      <c r="RBV4" s="128"/>
      <c r="RBW4" s="128"/>
      <c r="RBX4" s="128"/>
      <c r="RBY4" s="128"/>
      <c r="RBZ4" s="128"/>
      <c r="RCA4" s="128"/>
      <c r="RCB4" s="128"/>
      <c r="RCC4" s="128"/>
      <c r="RCD4" s="128"/>
      <c r="RCE4" s="128"/>
      <c r="RCF4" s="128"/>
      <c r="RCG4" s="128"/>
      <c r="RCH4" s="128"/>
      <c r="RCI4" s="128"/>
      <c r="RCJ4" s="128"/>
      <c r="RCK4" s="128"/>
      <c r="RCL4" s="128"/>
      <c r="RCM4" s="128"/>
      <c r="RCN4" s="128"/>
      <c r="RCO4" s="128"/>
      <c r="RCP4" s="128"/>
      <c r="RCQ4" s="128"/>
      <c r="RCR4" s="128"/>
      <c r="RCS4" s="128"/>
      <c r="RCT4" s="128"/>
      <c r="RCU4" s="128"/>
      <c r="RCV4" s="128"/>
      <c r="RCW4" s="128"/>
      <c r="RCX4" s="128"/>
      <c r="RCY4" s="128"/>
      <c r="RCZ4" s="128"/>
      <c r="RDA4" s="128"/>
      <c r="RDB4" s="128"/>
      <c r="RDC4" s="128"/>
      <c r="RDD4" s="128"/>
      <c r="RDE4" s="128"/>
      <c r="RDF4" s="128"/>
      <c r="RDG4" s="128"/>
      <c r="RDH4" s="128"/>
      <c r="RDI4" s="128"/>
      <c r="RDJ4" s="128"/>
      <c r="RDK4" s="128"/>
      <c r="RDL4" s="128"/>
      <c r="RDM4" s="128"/>
      <c r="RDN4" s="128"/>
      <c r="RDO4" s="128"/>
      <c r="RDP4" s="128"/>
      <c r="RDQ4" s="128"/>
      <c r="RDR4" s="128"/>
      <c r="RDS4" s="128"/>
      <c r="RDT4" s="128"/>
      <c r="RDU4" s="128"/>
      <c r="RDV4" s="128"/>
      <c r="RDW4" s="128"/>
      <c r="RDX4" s="128"/>
      <c r="RDY4" s="128"/>
      <c r="RDZ4" s="128"/>
      <c r="REA4" s="128"/>
      <c r="REB4" s="128"/>
      <c r="REC4" s="128"/>
      <c r="RED4" s="128"/>
      <c r="REE4" s="128"/>
      <c r="REF4" s="128"/>
      <c r="REG4" s="128"/>
      <c r="REH4" s="128"/>
      <c r="REI4" s="128"/>
      <c r="REJ4" s="128"/>
      <c r="REK4" s="128"/>
      <c r="REL4" s="128"/>
      <c r="REM4" s="128"/>
      <c r="REN4" s="128"/>
      <c r="REO4" s="128"/>
      <c r="REP4" s="128"/>
      <c r="REQ4" s="128"/>
      <c r="RER4" s="128"/>
      <c r="RES4" s="128"/>
      <c r="RET4" s="128"/>
      <c r="REU4" s="128"/>
      <c r="REV4" s="128"/>
      <c r="REW4" s="128"/>
      <c r="REX4" s="128"/>
      <c r="REY4" s="128"/>
      <c r="REZ4" s="128"/>
      <c r="RFA4" s="128"/>
      <c r="RFB4" s="128"/>
      <c r="RFC4" s="128"/>
      <c r="RFD4" s="128"/>
      <c r="RFE4" s="128"/>
      <c r="RFF4" s="128"/>
      <c r="RFG4" s="128"/>
      <c r="RFH4" s="128"/>
      <c r="RFI4" s="128"/>
      <c r="RFJ4" s="128"/>
      <c r="RFK4" s="128"/>
      <c r="RFL4" s="128"/>
      <c r="RFM4" s="128"/>
      <c r="RFN4" s="128"/>
      <c r="RFO4" s="128"/>
      <c r="RFP4" s="128"/>
      <c r="RFQ4" s="128"/>
      <c r="RFR4" s="128"/>
      <c r="RFS4" s="128"/>
      <c r="RFT4" s="128"/>
      <c r="RFU4" s="128"/>
      <c r="RFV4" s="128"/>
      <c r="RFW4" s="128"/>
      <c r="RFX4" s="128"/>
      <c r="RFY4" s="128"/>
      <c r="RFZ4" s="128"/>
      <c r="RGA4" s="128"/>
      <c r="RGB4" s="128"/>
      <c r="RGC4" s="128"/>
      <c r="RGD4" s="128"/>
      <c r="RGE4" s="128"/>
      <c r="RGF4" s="128"/>
      <c r="RGG4" s="128"/>
      <c r="RGH4" s="128"/>
      <c r="RGI4" s="128"/>
      <c r="RGJ4" s="128"/>
      <c r="RGK4" s="128"/>
      <c r="RGL4" s="128"/>
      <c r="RGM4" s="128"/>
      <c r="RGN4" s="128"/>
      <c r="RGO4" s="128"/>
      <c r="RGP4" s="128"/>
      <c r="RGQ4" s="128"/>
      <c r="RGR4" s="128"/>
      <c r="RGS4" s="128"/>
      <c r="RGT4" s="128"/>
      <c r="RGU4" s="128"/>
      <c r="RGV4" s="128"/>
      <c r="RGW4" s="128"/>
      <c r="RGX4" s="128"/>
      <c r="RGY4" s="128"/>
      <c r="RGZ4" s="128"/>
      <c r="RHA4" s="128"/>
      <c r="RHB4" s="128"/>
      <c r="RHC4" s="128"/>
      <c r="RHD4" s="128"/>
      <c r="RHE4" s="128"/>
      <c r="RHF4" s="128"/>
      <c r="RHG4" s="128"/>
      <c r="RHH4" s="128"/>
      <c r="RHI4" s="128"/>
      <c r="RHJ4" s="128"/>
      <c r="RHK4" s="128"/>
      <c r="RHL4" s="128"/>
      <c r="RHM4" s="128"/>
      <c r="RHN4" s="128"/>
      <c r="RHO4" s="128"/>
      <c r="RHP4" s="128"/>
      <c r="RHQ4" s="128"/>
      <c r="RHR4" s="128"/>
      <c r="RHS4" s="128"/>
      <c r="RHT4" s="128"/>
      <c r="RHU4" s="128"/>
      <c r="RHV4" s="128"/>
      <c r="RHW4" s="128"/>
      <c r="RHX4" s="128"/>
      <c r="RHY4" s="128"/>
      <c r="RHZ4" s="128"/>
      <c r="RIA4" s="128"/>
      <c r="RIB4" s="128"/>
      <c r="RIC4" s="128"/>
      <c r="RID4" s="128"/>
      <c r="RIE4" s="128"/>
      <c r="RIF4" s="128"/>
      <c r="RIG4" s="128"/>
      <c r="RIH4" s="128"/>
      <c r="RII4" s="128"/>
      <c r="RIJ4" s="128"/>
      <c r="RIK4" s="128"/>
      <c r="RIL4" s="128"/>
      <c r="RIM4" s="128"/>
      <c r="RIN4" s="128"/>
      <c r="RIO4" s="128"/>
      <c r="RIP4" s="128"/>
      <c r="RIQ4" s="128"/>
      <c r="RIR4" s="128"/>
      <c r="RIS4" s="128"/>
      <c r="RIT4" s="128"/>
      <c r="RIU4" s="128"/>
      <c r="RIV4" s="128"/>
      <c r="RIW4" s="128"/>
      <c r="RIX4" s="128"/>
      <c r="RIY4" s="128"/>
      <c r="RIZ4" s="128"/>
      <c r="RJA4" s="128"/>
      <c r="RJB4" s="128"/>
      <c r="RJC4" s="128"/>
      <c r="RJD4" s="128"/>
      <c r="RJE4" s="128"/>
      <c r="RJF4" s="128"/>
      <c r="RJG4" s="128"/>
      <c r="RJH4" s="128"/>
      <c r="RJI4" s="128"/>
      <c r="RJJ4" s="128"/>
      <c r="RJK4" s="128"/>
      <c r="RJL4" s="128"/>
      <c r="RJM4" s="128"/>
      <c r="RJN4" s="128"/>
      <c r="RJO4" s="128"/>
      <c r="RJP4" s="128"/>
      <c r="RJQ4" s="128"/>
      <c r="RJR4" s="128"/>
      <c r="RJS4" s="128"/>
      <c r="RJT4" s="128"/>
      <c r="RJU4" s="128"/>
      <c r="RJV4" s="128"/>
      <c r="RJW4" s="128"/>
      <c r="RJX4" s="128"/>
      <c r="RJY4" s="128"/>
      <c r="RJZ4" s="128"/>
      <c r="RKA4" s="128"/>
      <c r="RKB4" s="128"/>
      <c r="RKC4" s="128"/>
      <c r="RKD4" s="128"/>
      <c r="RKE4" s="128"/>
      <c r="RKF4" s="128"/>
      <c r="RKG4" s="128"/>
      <c r="RKH4" s="128"/>
      <c r="RKI4" s="128"/>
      <c r="RKJ4" s="128"/>
      <c r="RKK4" s="128"/>
      <c r="RKL4" s="128"/>
      <c r="RKM4" s="128"/>
      <c r="RKN4" s="128"/>
      <c r="RKO4" s="128"/>
      <c r="RKP4" s="128"/>
      <c r="RKQ4" s="128"/>
      <c r="RKR4" s="128"/>
      <c r="RKS4" s="128"/>
      <c r="RKT4" s="128"/>
      <c r="RKU4" s="128"/>
      <c r="RKV4" s="128"/>
      <c r="RKW4" s="128"/>
      <c r="RKX4" s="128"/>
      <c r="RKY4" s="128"/>
      <c r="RKZ4" s="128"/>
      <c r="RLA4" s="128"/>
      <c r="RLB4" s="128"/>
      <c r="RLC4" s="128"/>
      <c r="RLD4" s="128"/>
      <c r="RLE4" s="128"/>
      <c r="RLF4" s="128"/>
      <c r="RLG4" s="128"/>
      <c r="RLH4" s="128"/>
      <c r="RLI4" s="128"/>
      <c r="RLJ4" s="128"/>
      <c r="RLK4" s="128"/>
      <c r="RLL4" s="128"/>
      <c r="RLM4" s="128"/>
      <c r="RLN4" s="128"/>
      <c r="RLO4" s="128"/>
      <c r="RLP4" s="128"/>
      <c r="RLQ4" s="128"/>
      <c r="RLR4" s="128"/>
      <c r="RLS4" s="128"/>
      <c r="RLT4" s="128"/>
      <c r="RLU4" s="128"/>
      <c r="RLV4" s="128"/>
      <c r="RLW4" s="128"/>
      <c r="RLX4" s="128"/>
      <c r="RLY4" s="128"/>
      <c r="RLZ4" s="128"/>
      <c r="RMA4" s="128"/>
      <c r="RMB4" s="128"/>
      <c r="RMC4" s="128"/>
      <c r="RMD4" s="128"/>
      <c r="RME4" s="128"/>
      <c r="RMF4" s="128"/>
      <c r="RMG4" s="128"/>
      <c r="RMH4" s="128"/>
      <c r="RMI4" s="128"/>
      <c r="RMJ4" s="128"/>
      <c r="RMK4" s="128"/>
      <c r="RML4" s="128"/>
      <c r="RMM4" s="128"/>
      <c r="RMN4" s="128"/>
      <c r="RMO4" s="128"/>
      <c r="RMP4" s="128"/>
      <c r="RMQ4" s="128"/>
      <c r="RMR4" s="128"/>
      <c r="RMS4" s="128"/>
      <c r="RMT4" s="128"/>
      <c r="RMU4" s="128"/>
      <c r="RMV4" s="128"/>
      <c r="RMW4" s="128"/>
      <c r="RMX4" s="128"/>
      <c r="RMY4" s="128"/>
      <c r="RMZ4" s="128"/>
      <c r="RNA4" s="128"/>
      <c r="RNB4" s="128"/>
      <c r="RNC4" s="128"/>
      <c r="RND4" s="128"/>
      <c r="RNE4" s="128"/>
      <c r="RNF4" s="128"/>
      <c r="RNG4" s="128"/>
      <c r="RNH4" s="128"/>
      <c r="RNI4" s="128"/>
      <c r="RNJ4" s="128"/>
      <c r="RNK4" s="128"/>
      <c r="RNL4" s="128"/>
      <c r="RNM4" s="128"/>
      <c r="RNN4" s="128"/>
      <c r="RNO4" s="128"/>
      <c r="RNP4" s="128"/>
      <c r="RNQ4" s="128"/>
      <c r="RNR4" s="128"/>
      <c r="RNS4" s="128"/>
      <c r="RNT4" s="128"/>
      <c r="RNU4" s="128"/>
      <c r="RNV4" s="128"/>
      <c r="RNW4" s="128"/>
      <c r="RNX4" s="128"/>
      <c r="RNY4" s="128"/>
      <c r="RNZ4" s="128"/>
      <c r="ROA4" s="128"/>
      <c r="ROB4" s="128"/>
      <c r="ROC4" s="128"/>
      <c r="ROD4" s="128"/>
      <c r="ROE4" s="128"/>
      <c r="ROF4" s="128"/>
      <c r="ROG4" s="128"/>
      <c r="ROH4" s="128"/>
      <c r="ROI4" s="128"/>
      <c r="ROJ4" s="128"/>
      <c r="ROK4" s="128"/>
      <c r="ROL4" s="128"/>
      <c r="ROM4" s="128"/>
      <c r="RON4" s="128"/>
      <c r="ROO4" s="128"/>
      <c r="ROP4" s="128"/>
      <c r="ROQ4" s="128"/>
      <c r="ROR4" s="128"/>
      <c r="ROS4" s="128"/>
      <c r="ROT4" s="128"/>
      <c r="ROU4" s="128"/>
      <c r="ROV4" s="128"/>
      <c r="ROW4" s="128"/>
      <c r="ROX4" s="128"/>
      <c r="ROY4" s="128"/>
      <c r="ROZ4" s="128"/>
      <c r="RPA4" s="128"/>
      <c r="RPB4" s="128"/>
      <c r="RPC4" s="128"/>
      <c r="RPD4" s="128"/>
      <c r="RPE4" s="128"/>
      <c r="RPF4" s="128"/>
      <c r="RPG4" s="128"/>
      <c r="RPH4" s="128"/>
      <c r="RPI4" s="128"/>
      <c r="RPJ4" s="128"/>
      <c r="RPK4" s="128"/>
      <c r="RPL4" s="128"/>
      <c r="RPM4" s="128"/>
      <c r="RPN4" s="128"/>
      <c r="RPO4" s="128"/>
      <c r="RPP4" s="128"/>
      <c r="RPQ4" s="128"/>
      <c r="RPR4" s="128"/>
      <c r="RPS4" s="128"/>
      <c r="RPT4" s="128"/>
      <c r="RPU4" s="128"/>
      <c r="RPV4" s="128"/>
      <c r="RPW4" s="128"/>
      <c r="RPX4" s="128"/>
      <c r="RPY4" s="128"/>
      <c r="RPZ4" s="128"/>
      <c r="RQA4" s="128"/>
      <c r="RQB4" s="128"/>
      <c r="RQC4" s="128"/>
      <c r="RQD4" s="128"/>
      <c r="RQE4" s="128"/>
      <c r="RQF4" s="128"/>
      <c r="RQG4" s="128"/>
      <c r="RQH4" s="128"/>
      <c r="RQI4" s="128"/>
      <c r="RQJ4" s="128"/>
      <c r="RQK4" s="128"/>
      <c r="RQL4" s="128"/>
      <c r="RQM4" s="128"/>
      <c r="RQN4" s="128"/>
      <c r="RQO4" s="128"/>
      <c r="RQP4" s="128"/>
      <c r="RQQ4" s="128"/>
      <c r="RQR4" s="128"/>
      <c r="RQS4" s="128"/>
      <c r="RQT4" s="128"/>
      <c r="RQU4" s="128"/>
      <c r="RQV4" s="128"/>
      <c r="RQW4" s="128"/>
      <c r="RQX4" s="128"/>
      <c r="RQY4" s="128"/>
      <c r="RQZ4" s="128"/>
      <c r="RRA4" s="128"/>
      <c r="RRB4" s="128"/>
      <c r="RRC4" s="128"/>
      <c r="RRD4" s="128"/>
      <c r="RRE4" s="128"/>
      <c r="RRF4" s="128"/>
      <c r="RRG4" s="128"/>
      <c r="RRH4" s="128"/>
      <c r="RRI4" s="128"/>
      <c r="RRJ4" s="128"/>
      <c r="RRK4" s="128"/>
      <c r="RRL4" s="128"/>
      <c r="RRM4" s="128"/>
      <c r="RRN4" s="128"/>
      <c r="RRO4" s="128"/>
      <c r="RRP4" s="128"/>
      <c r="RRQ4" s="128"/>
      <c r="RRR4" s="128"/>
      <c r="RRS4" s="128"/>
      <c r="RRT4" s="128"/>
      <c r="RRU4" s="128"/>
      <c r="RRV4" s="128"/>
      <c r="RRW4" s="128"/>
      <c r="RRX4" s="128"/>
      <c r="RRY4" s="128"/>
      <c r="RRZ4" s="128"/>
      <c r="RSA4" s="128"/>
      <c r="RSB4" s="128"/>
      <c r="RSC4" s="128"/>
      <c r="RSD4" s="128"/>
      <c r="RSE4" s="128"/>
      <c r="RSF4" s="128"/>
      <c r="RSG4" s="128"/>
      <c r="RSH4" s="128"/>
      <c r="RSI4" s="128"/>
      <c r="RSJ4" s="128"/>
      <c r="RSK4" s="128"/>
      <c r="RSL4" s="128"/>
      <c r="RSM4" s="128"/>
      <c r="RSN4" s="128"/>
      <c r="RSO4" s="128"/>
      <c r="RSP4" s="128"/>
      <c r="RSQ4" s="128"/>
      <c r="RSR4" s="128"/>
      <c r="RSS4" s="128"/>
      <c r="RST4" s="128"/>
      <c r="RSU4" s="128"/>
      <c r="RSV4" s="128"/>
      <c r="RSW4" s="128"/>
      <c r="RSX4" s="128"/>
      <c r="RSY4" s="128"/>
      <c r="RSZ4" s="128"/>
      <c r="RTA4" s="128"/>
      <c r="RTB4" s="128"/>
      <c r="RTC4" s="128"/>
      <c r="RTD4" s="128"/>
      <c r="RTE4" s="128"/>
      <c r="RTF4" s="128"/>
      <c r="RTG4" s="128"/>
      <c r="RTH4" s="128"/>
      <c r="RTI4" s="128"/>
      <c r="RTJ4" s="128"/>
      <c r="RTK4" s="128"/>
      <c r="RTL4" s="128"/>
      <c r="RTM4" s="128"/>
      <c r="RTN4" s="128"/>
      <c r="RTO4" s="128"/>
      <c r="RTP4" s="128"/>
      <c r="RTQ4" s="128"/>
      <c r="RTR4" s="128"/>
      <c r="RTS4" s="128"/>
      <c r="RTT4" s="128"/>
      <c r="RTU4" s="128"/>
      <c r="RTV4" s="128"/>
      <c r="RTW4" s="128"/>
      <c r="RTX4" s="128"/>
      <c r="RTY4" s="128"/>
      <c r="RTZ4" s="128"/>
      <c r="RUA4" s="128"/>
      <c r="RUB4" s="128"/>
      <c r="RUC4" s="128"/>
      <c r="RUD4" s="128"/>
      <c r="RUE4" s="128"/>
      <c r="RUF4" s="128"/>
      <c r="RUG4" s="128"/>
      <c r="RUH4" s="128"/>
      <c r="RUI4" s="128"/>
      <c r="RUJ4" s="128"/>
      <c r="RUK4" s="128"/>
      <c r="RUL4" s="128"/>
      <c r="RUM4" s="128"/>
      <c r="RUN4" s="128"/>
      <c r="RUO4" s="128"/>
      <c r="RUP4" s="128"/>
      <c r="RUQ4" s="128"/>
      <c r="RUR4" s="128"/>
      <c r="RUS4" s="128"/>
      <c r="RUT4" s="128"/>
      <c r="RUU4" s="128"/>
      <c r="RUV4" s="128"/>
      <c r="RUW4" s="128"/>
      <c r="RUX4" s="128"/>
      <c r="RUY4" s="128"/>
      <c r="RUZ4" s="128"/>
      <c r="RVA4" s="128"/>
      <c r="RVB4" s="128"/>
      <c r="RVC4" s="128"/>
      <c r="RVD4" s="128"/>
      <c r="RVE4" s="128"/>
      <c r="RVF4" s="128"/>
      <c r="RVG4" s="128"/>
      <c r="RVH4" s="128"/>
      <c r="RVI4" s="128"/>
      <c r="RVJ4" s="128"/>
      <c r="RVK4" s="128"/>
      <c r="RVL4" s="128"/>
      <c r="RVM4" s="128"/>
      <c r="RVN4" s="128"/>
      <c r="RVO4" s="128"/>
      <c r="RVP4" s="128"/>
      <c r="RVQ4" s="128"/>
      <c r="RVR4" s="128"/>
      <c r="RVS4" s="128"/>
      <c r="RVT4" s="128"/>
      <c r="RVU4" s="128"/>
      <c r="RVV4" s="128"/>
      <c r="RVW4" s="128"/>
      <c r="RVX4" s="128"/>
      <c r="RVY4" s="128"/>
      <c r="RVZ4" s="128"/>
      <c r="RWA4" s="128"/>
      <c r="RWB4" s="128"/>
      <c r="RWC4" s="128"/>
      <c r="RWD4" s="128"/>
      <c r="RWE4" s="128"/>
      <c r="RWF4" s="128"/>
      <c r="RWG4" s="128"/>
      <c r="RWH4" s="128"/>
      <c r="RWI4" s="128"/>
      <c r="RWJ4" s="128"/>
      <c r="RWK4" s="128"/>
      <c r="RWL4" s="128"/>
      <c r="RWM4" s="128"/>
      <c r="RWN4" s="128"/>
      <c r="RWO4" s="128"/>
      <c r="RWP4" s="128"/>
      <c r="RWQ4" s="128"/>
      <c r="RWR4" s="128"/>
      <c r="RWS4" s="128"/>
      <c r="RWT4" s="128"/>
      <c r="RWU4" s="128"/>
      <c r="RWV4" s="128"/>
      <c r="RWW4" s="128"/>
      <c r="RWX4" s="128"/>
      <c r="RWY4" s="128"/>
      <c r="RWZ4" s="128"/>
      <c r="RXA4" s="128"/>
      <c r="RXB4" s="128"/>
      <c r="RXC4" s="128"/>
      <c r="RXD4" s="128"/>
      <c r="RXE4" s="128"/>
      <c r="RXF4" s="128"/>
      <c r="RXG4" s="128"/>
      <c r="RXH4" s="128"/>
      <c r="RXI4" s="128"/>
      <c r="RXJ4" s="128"/>
      <c r="RXK4" s="128"/>
      <c r="RXL4" s="128"/>
      <c r="RXM4" s="128"/>
      <c r="RXN4" s="128"/>
      <c r="RXO4" s="128"/>
      <c r="RXP4" s="128"/>
      <c r="RXQ4" s="128"/>
      <c r="RXR4" s="128"/>
      <c r="RXS4" s="128"/>
      <c r="RXT4" s="128"/>
      <c r="RXU4" s="128"/>
      <c r="RXV4" s="128"/>
      <c r="RXW4" s="128"/>
      <c r="RXX4" s="128"/>
      <c r="RXY4" s="128"/>
      <c r="RXZ4" s="128"/>
      <c r="RYA4" s="128"/>
      <c r="RYB4" s="128"/>
      <c r="RYC4" s="128"/>
      <c r="RYD4" s="128"/>
      <c r="RYE4" s="128"/>
      <c r="RYF4" s="128"/>
      <c r="RYG4" s="128"/>
      <c r="RYH4" s="128"/>
      <c r="RYI4" s="128"/>
      <c r="RYJ4" s="128"/>
      <c r="RYK4" s="128"/>
      <c r="RYL4" s="128"/>
      <c r="RYM4" s="128"/>
      <c r="RYN4" s="128"/>
      <c r="RYO4" s="128"/>
      <c r="RYP4" s="128"/>
      <c r="RYQ4" s="128"/>
      <c r="RYR4" s="128"/>
      <c r="RYS4" s="128"/>
      <c r="RYT4" s="128"/>
      <c r="RYU4" s="128"/>
      <c r="RYV4" s="128"/>
      <c r="RYW4" s="128"/>
      <c r="RYX4" s="128"/>
      <c r="RYY4" s="128"/>
      <c r="RYZ4" s="128"/>
      <c r="RZA4" s="128"/>
      <c r="RZB4" s="128"/>
      <c r="RZC4" s="128"/>
      <c r="RZD4" s="128"/>
      <c r="RZE4" s="128"/>
      <c r="RZF4" s="128"/>
      <c r="RZG4" s="128"/>
      <c r="RZH4" s="128"/>
      <c r="RZI4" s="128"/>
      <c r="RZJ4" s="128"/>
      <c r="RZK4" s="128"/>
      <c r="RZL4" s="128"/>
      <c r="RZM4" s="128"/>
      <c r="RZN4" s="128"/>
      <c r="RZO4" s="128"/>
      <c r="RZP4" s="128"/>
      <c r="RZQ4" s="128"/>
      <c r="RZR4" s="128"/>
      <c r="RZS4" s="128"/>
      <c r="RZT4" s="128"/>
      <c r="RZU4" s="128"/>
      <c r="RZV4" s="128"/>
      <c r="RZW4" s="128"/>
      <c r="RZX4" s="128"/>
      <c r="RZY4" s="128"/>
      <c r="RZZ4" s="128"/>
      <c r="SAA4" s="128"/>
      <c r="SAB4" s="128"/>
      <c r="SAC4" s="128"/>
      <c r="SAD4" s="128"/>
      <c r="SAE4" s="128"/>
      <c r="SAF4" s="128"/>
      <c r="SAG4" s="128"/>
      <c r="SAH4" s="128"/>
      <c r="SAI4" s="128"/>
      <c r="SAJ4" s="128"/>
      <c r="SAK4" s="128"/>
      <c r="SAL4" s="128"/>
      <c r="SAM4" s="128"/>
      <c r="SAN4" s="128"/>
      <c r="SAO4" s="128"/>
      <c r="SAP4" s="128"/>
      <c r="SAQ4" s="128"/>
      <c r="SAR4" s="128"/>
      <c r="SAS4" s="128"/>
      <c r="SAT4" s="128"/>
      <c r="SAU4" s="128"/>
      <c r="SAV4" s="128"/>
      <c r="SAW4" s="128"/>
      <c r="SAX4" s="128"/>
      <c r="SAY4" s="128"/>
      <c r="SAZ4" s="128"/>
      <c r="SBA4" s="128"/>
      <c r="SBB4" s="128"/>
      <c r="SBC4" s="128"/>
      <c r="SBD4" s="128"/>
      <c r="SBE4" s="128"/>
      <c r="SBF4" s="128"/>
      <c r="SBG4" s="128"/>
      <c r="SBH4" s="128"/>
      <c r="SBI4" s="128"/>
      <c r="SBJ4" s="128"/>
      <c r="SBK4" s="128"/>
      <c r="SBL4" s="128"/>
      <c r="SBM4" s="128"/>
      <c r="SBN4" s="128"/>
      <c r="SBO4" s="128"/>
      <c r="SBP4" s="128"/>
      <c r="SBQ4" s="128"/>
      <c r="SBR4" s="128"/>
      <c r="SBS4" s="128"/>
      <c r="SBT4" s="128"/>
      <c r="SBU4" s="128"/>
      <c r="SBV4" s="128"/>
      <c r="SBW4" s="128"/>
      <c r="SBX4" s="128"/>
      <c r="SBY4" s="128"/>
      <c r="SBZ4" s="128"/>
      <c r="SCA4" s="128"/>
      <c r="SCB4" s="128"/>
      <c r="SCC4" s="128"/>
      <c r="SCD4" s="128"/>
      <c r="SCE4" s="128"/>
      <c r="SCF4" s="128"/>
      <c r="SCG4" s="128"/>
      <c r="SCH4" s="128"/>
      <c r="SCI4" s="128"/>
      <c r="SCJ4" s="128"/>
      <c r="SCK4" s="128"/>
      <c r="SCL4" s="128"/>
      <c r="SCM4" s="128"/>
      <c r="SCN4" s="128"/>
      <c r="SCO4" s="128"/>
      <c r="SCP4" s="128"/>
      <c r="SCQ4" s="128"/>
      <c r="SCR4" s="128"/>
      <c r="SCS4" s="128"/>
      <c r="SCT4" s="128"/>
      <c r="SCU4" s="128"/>
      <c r="SCV4" s="128"/>
      <c r="SCW4" s="128"/>
      <c r="SCX4" s="128"/>
      <c r="SCY4" s="128"/>
      <c r="SCZ4" s="128"/>
      <c r="SDA4" s="128"/>
      <c r="SDB4" s="128"/>
      <c r="SDC4" s="128"/>
      <c r="SDD4" s="128"/>
      <c r="SDE4" s="128"/>
      <c r="SDF4" s="128"/>
      <c r="SDG4" s="128"/>
      <c r="SDH4" s="128"/>
      <c r="SDI4" s="128"/>
      <c r="SDJ4" s="128"/>
      <c r="SDK4" s="128"/>
      <c r="SDL4" s="128"/>
      <c r="SDM4" s="128"/>
      <c r="SDN4" s="128"/>
      <c r="SDO4" s="128"/>
      <c r="SDP4" s="128"/>
      <c r="SDQ4" s="128"/>
      <c r="SDR4" s="128"/>
      <c r="SDS4" s="128"/>
      <c r="SDT4" s="128"/>
      <c r="SDU4" s="128"/>
      <c r="SDV4" s="128"/>
      <c r="SDW4" s="128"/>
      <c r="SDX4" s="128"/>
      <c r="SDY4" s="128"/>
      <c r="SDZ4" s="128"/>
      <c r="SEA4" s="128"/>
      <c r="SEB4" s="128"/>
      <c r="SEC4" s="128"/>
      <c r="SED4" s="128"/>
      <c r="SEE4" s="128"/>
      <c r="SEF4" s="128"/>
      <c r="SEG4" s="128"/>
      <c r="SEH4" s="128"/>
      <c r="SEI4" s="128"/>
      <c r="SEJ4" s="128"/>
      <c r="SEK4" s="128"/>
      <c r="SEL4" s="128"/>
      <c r="SEM4" s="128"/>
      <c r="SEN4" s="128"/>
      <c r="SEO4" s="128"/>
      <c r="SEP4" s="128"/>
      <c r="SEQ4" s="128"/>
      <c r="SER4" s="128"/>
      <c r="SES4" s="128"/>
      <c r="SET4" s="128"/>
      <c r="SEU4" s="128"/>
      <c r="SEV4" s="128"/>
      <c r="SEW4" s="128"/>
      <c r="SEX4" s="128"/>
      <c r="SEY4" s="128"/>
      <c r="SEZ4" s="128"/>
      <c r="SFA4" s="128"/>
      <c r="SFB4" s="128"/>
      <c r="SFC4" s="128"/>
      <c r="SFD4" s="128"/>
      <c r="SFE4" s="128"/>
      <c r="SFF4" s="128"/>
      <c r="SFG4" s="128"/>
      <c r="SFH4" s="128"/>
      <c r="SFI4" s="128"/>
      <c r="SFJ4" s="128"/>
      <c r="SFK4" s="128"/>
      <c r="SFL4" s="128"/>
      <c r="SFM4" s="128"/>
      <c r="SFN4" s="128"/>
      <c r="SFO4" s="128"/>
      <c r="SFP4" s="128"/>
      <c r="SFQ4" s="128"/>
      <c r="SFR4" s="128"/>
      <c r="SFS4" s="128"/>
      <c r="SFT4" s="128"/>
      <c r="SFU4" s="128"/>
      <c r="SFV4" s="128"/>
      <c r="SFW4" s="128"/>
      <c r="SFX4" s="128"/>
      <c r="SFY4" s="128"/>
      <c r="SFZ4" s="128"/>
      <c r="SGA4" s="128"/>
      <c r="SGB4" s="128"/>
      <c r="SGC4" s="128"/>
      <c r="SGD4" s="128"/>
      <c r="SGE4" s="128"/>
      <c r="SGF4" s="128"/>
      <c r="SGG4" s="128"/>
      <c r="SGH4" s="128"/>
      <c r="SGI4" s="128"/>
      <c r="SGJ4" s="128"/>
      <c r="SGK4" s="128"/>
      <c r="SGL4" s="128"/>
      <c r="SGM4" s="128"/>
      <c r="SGN4" s="128"/>
      <c r="SGO4" s="128"/>
      <c r="SGP4" s="128"/>
      <c r="SGQ4" s="128"/>
      <c r="SGR4" s="128"/>
      <c r="SGS4" s="128"/>
      <c r="SGT4" s="128"/>
      <c r="SGU4" s="128"/>
      <c r="SGV4" s="128"/>
      <c r="SGW4" s="128"/>
      <c r="SGX4" s="128"/>
      <c r="SGY4" s="128"/>
      <c r="SGZ4" s="128"/>
      <c r="SHA4" s="128"/>
      <c r="SHB4" s="128"/>
      <c r="SHC4" s="128"/>
      <c r="SHD4" s="128"/>
      <c r="SHE4" s="128"/>
      <c r="SHF4" s="128"/>
      <c r="SHG4" s="128"/>
      <c r="SHH4" s="128"/>
      <c r="SHI4" s="128"/>
      <c r="SHJ4" s="128"/>
      <c r="SHK4" s="128"/>
      <c r="SHL4" s="128"/>
      <c r="SHM4" s="128"/>
      <c r="SHN4" s="128"/>
      <c r="SHO4" s="128"/>
      <c r="SHP4" s="128"/>
      <c r="SHQ4" s="128"/>
      <c r="SHR4" s="128"/>
      <c r="SHS4" s="128"/>
      <c r="SHT4" s="128"/>
      <c r="SHU4" s="128"/>
      <c r="SHV4" s="128"/>
      <c r="SHW4" s="128"/>
      <c r="SHX4" s="128"/>
      <c r="SHY4" s="128"/>
      <c r="SHZ4" s="128"/>
      <c r="SIA4" s="128"/>
      <c r="SIB4" s="128"/>
      <c r="SIC4" s="128"/>
      <c r="SID4" s="128"/>
      <c r="SIE4" s="128"/>
      <c r="SIF4" s="128"/>
      <c r="SIG4" s="128"/>
      <c r="SIH4" s="128"/>
      <c r="SII4" s="128"/>
      <c r="SIJ4" s="128"/>
      <c r="SIK4" s="128"/>
      <c r="SIL4" s="128"/>
      <c r="SIM4" s="128"/>
      <c r="SIN4" s="128"/>
      <c r="SIO4" s="128"/>
      <c r="SIP4" s="128"/>
      <c r="SIQ4" s="128"/>
      <c r="SIR4" s="128"/>
      <c r="SIS4" s="128"/>
      <c r="SIT4" s="128"/>
      <c r="SIU4" s="128"/>
      <c r="SIV4" s="128"/>
      <c r="SIW4" s="128"/>
      <c r="SIX4" s="128"/>
      <c r="SIY4" s="128"/>
      <c r="SIZ4" s="128"/>
      <c r="SJA4" s="128"/>
      <c r="SJB4" s="128"/>
      <c r="SJC4" s="128"/>
      <c r="SJD4" s="128"/>
      <c r="SJE4" s="128"/>
      <c r="SJF4" s="128"/>
      <c r="SJG4" s="128"/>
      <c r="SJH4" s="128"/>
      <c r="SJI4" s="128"/>
      <c r="SJJ4" s="128"/>
      <c r="SJK4" s="128"/>
      <c r="SJL4" s="128"/>
      <c r="SJM4" s="128"/>
      <c r="SJN4" s="128"/>
      <c r="SJO4" s="128"/>
      <c r="SJP4" s="128"/>
      <c r="SJQ4" s="128"/>
      <c r="SJR4" s="128"/>
      <c r="SJS4" s="128"/>
      <c r="SJT4" s="128"/>
      <c r="SJU4" s="128"/>
      <c r="SJV4" s="128"/>
      <c r="SJW4" s="128"/>
      <c r="SJX4" s="128"/>
      <c r="SJY4" s="128"/>
      <c r="SJZ4" s="128"/>
      <c r="SKA4" s="128"/>
      <c r="SKB4" s="128"/>
      <c r="SKC4" s="128"/>
      <c r="SKD4" s="128"/>
      <c r="SKE4" s="128"/>
      <c r="SKF4" s="128"/>
      <c r="SKG4" s="128"/>
      <c r="SKH4" s="128"/>
      <c r="SKI4" s="128"/>
      <c r="SKJ4" s="128"/>
      <c r="SKK4" s="128"/>
      <c r="SKL4" s="128"/>
      <c r="SKM4" s="128"/>
      <c r="SKN4" s="128"/>
      <c r="SKO4" s="128"/>
      <c r="SKP4" s="128"/>
      <c r="SKQ4" s="128"/>
      <c r="SKR4" s="128"/>
      <c r="SKS4" s="128"/>
      <c r="SKT4" s="128"/>
      <c r="SKU4" s="128"/>
      <c r="SKV4" s="128"/>
      <c r="SKW4" s="128"/>
      <c r="SKX4" s="128"/>
      <c r="SKY4" s="128"/>
      <c r="SKZ4" s="128"/>
      <c r="SLA4" s="128"/>
      <c r="SLB4" s="128"/>
      <c r="SLC4" s="128"/>
      <c r="SLD4" s="128"/>
      <c r="SLE4" s="128"/>
      <c r="SLF4" s="128"/>
      <c r="SLG4" s="128"/>
      <c r="SLH4" s="128"/>
      <c r="SLI4" s="128"/>
      <c r="SLJ4" s="128"/>
      <c r="SLK4" s="128"/>
      <c r="SLL4" s="128"/>
      <c r="SLM4" s="128"/>
      <c r="SLN4" s="128"/>
      <c r="SLO4" s="128"/>
      <c r="SLP4" s="128"/>
      <c r="SLQ4" s="128"/>
      <c r="SLR4" s="128"/>
      <c r="SLS4" s="128"/>
      <c r="SLT4" s="128"/>
      <c r="SLU4" s="128"/>
      <c r="SLV4" s="128"/>
      <c r="SLW4" s="128"/>
      <c r="SLX4" s="128"/>
      <c r="SLY4" s="128"/>
      <c r="SLZ4" s="128"/>
      <c r="SMA4" s="128"/>
      <c r="SMB4" s="128"/>
      <c r="SMC4" s="128"/>
      <c r="SMD4" s="128"/>
      <c r="SME4" s="128"/>
      <c r="SMF4" s="128"/>
      <c r="SMG4" s="128"/>
      <c r="SMH4" s="128"/>
      <c r="SMI4" s="128"/>
      <c r="SMJ4" s="128"/>
      <c r="SMK4" s="128"/>
      <c r="SML4" s="128"/>
      <c r="SMM4" s="128"/>
      <c r="SMN4" s="128"/>
      <c r="SMO4" s="128"/>
      <c r="SMP4" s="128"/>
      <c r="SMQ4" s="128"/>
      <c r="SMR4" s="128"/>
      <c r="SMS4" s="128"/>
      <c r="SMT4" s="128"/>
      <c r="SMU4" s="128"/>
      <c r="SMV4" s="128"/>
      <c r="SMW4" s="128"/>
      <c r="SMX4" s="128"/>
      <c r="SMY4" s="128"/>
      <c r="SMZ4" s="128"/>
      <c r="SNA4" s="128"/>
      <c r="SNB4" s="128"/>
      <c r="SNC4" s="128"/>
      <c r="SND4" s="128"/>
      <c r="SNE4" s="128"/>
      <c r="SNF4" s="128"/>
      <c r="SNG4" s="128"/>
      <c r="SNH4" s="128"/>
      <c r="SNI4" s="128"/>
      <c r="SNJ4" s="128"/>
      <c r="SNK4" s="128"/>
      <c r="SNL4" s="128"/>
      <c r="SNM4" s="128"/>
      <c r="SNN4" s="128"/>
      <c r="SNO4" s="128"/>
      <c r="SNP4" s="128"/>
      <c r="SNQ4" s="128"/>
      <c r="SNR4" s="128"/>
      <c r="SNS4" s="128"/>
      <c r="SNT4" s="128"/>
      <c r="SNU4" s="128"/>
      <c r="SNV4" s="128"/>
      <c r="SNW4" s="128"/>
      <c r="SNX4" s="128"/>
      <c r="SNY4" s="128"/>
      <c r="SNZ4" s="128"/>
      <c r="SOA4" s="128"/>
      <c r="SOB4" s="128"/>
      <c r="SOC4" s="128"/>
      <c r="SOD4" s="128"/>
      <c r="SOE4" s="128"/>
      <c r="SOF4" s="128"/>
      <c r="SOG4" s="128"/>
      <c r="SOH4" s="128"/>
      <c r="SOI4" s="128"/>
      <c r="SOJ4" s="128"/>
      <c r="SOK4" s="128"/>
      <c r="SOL4" s="128"/>
      <c r="SOM4" s="128"/>
      <c r="SON4" s="128"/>
      <c r="SOO4" s="128"/>
      <c r="SOP4" s="128"/>
      <c r="SOQ4" s="128"/>
      <c r="SOR4" s="128"/>
      <c r="SOS4" s="128"/>
      <c r="SOT4" s="128"/>
      <c r="SOU4" s="128"/>
      <c r="SOV4" s="128"/>
      <c r="SOW4" s="128"/>
      <c r="SOX4" s="128"/>
      <c r="SOY4" s="128"/>
      <c r="SOZ4" s="128"/>
      <c r="SPA4" s="128"/>
      <c r="SPB4" s="128"/>
      <c r="SPC4" s="128"/>
      <c r="SPD4" s="128"/>
      <c r="SPE4" s="128"/>
      <c r="SPF4" s="128"/>
      <c r="SPG4" s="128"/>
      <c r="SPH4" s="128"/>
      <c r="SPI4" s="128"/>
      <c r="SPJ4" s="128"/>
      <c r="SPK4" s="128"/>
      <c r="SPL4" s="128"/>
      <c r="SPM4" s="128"/>
      <c r="SPN4" s="128"/>
      <c r="SPO4" s="128"/>
      <c r="SPP4" s="128"/>
      <c r="SPQ4" s="128"/>
      <c r="SPR4" s="128"/>
      <c r="SPS4" s="128"/>
      <c r="SPT4" s="128"/>
      <c r="SPU4" s="128"/>
      <c r="SPV4" s="128"/>
      <c r="SPW4" s="128"/>
      <c r="SPX4" s="128"/>
      <c r="SPY4" s="128"/>
      <c r="SPZ4" s="128"/>
      <c r="SQA4" s="128"/>
      <c r="SQB4" s="128"/>
      <c r="SQC4" s="128"/>
      <c r="SQD4" s="128"/>
      <c r="SQE4" s="128"/>
      <c r="SQF4" s="128"/>
      <c r="SQG4" s="128"/>
      <c r="SQH4" s="128"/>
      <c r="SQI4" s="128"/>
      <c r="SQJ4" s="128"/>
      <c r="SQK4" s="128"/>
      <c r="SQL4" s="128"/>
      <c r="SQM4" s="128"/>
      <c r="SQN4" s="128"/>
      <c r="SQO4" s="128"/>
      <c r="SQP4" s="128"/>
      <c r="SQQ4" s="128"/>
      <c r="SQR4" s="128"/>
      <c r="SQS4" s="128"/>
      <c r="SQT4" s="128"/>
      <c r="SQU4" s="128"/>
      <c r="SQV4" s="128"/>
      <c r="SQW4" s="128"/>
      <c r="SQX4" s="128"/>
      <c r="SQY4" s="128"/>
      <c r="SQZ4" s="128"/>
      <c r="SRA4" s="128"/>
      <c r="SRB4" s="128"/>
      <c r="SRC4" s="128"/>
      <c r="SRD4" s="128"/>
      <c r="SRE4" s="128"/>
      <c r="SRF4" s="128"/>
      <c r="SRG4" s="128"/>
      <c r="SRH4" s="128"/>
      <c r="SRI4" s="128"/>
      <c r="SRJ4" s="128"/>
      <c r="SRK4" s="128"/>
      <c r="SRL4" s="128"/>
      <c r="SRM4" s="128"/>
      <c r="SRN4" s="128"/>
      <c r="SRO4" s="128"/>
      <c r="SRP4" s="128"/>
      <c r="SRQ4" s="128"/>
      <c r="SRR4" s="128"/>
      <c r="SRS4" s="128"/>
      <c r="SRT4" s="128"/>
      <c r="SRU4" s="128"/>
      <c r="SRV4" s="128"/>
      <c r="SRW4" s="128"/>
      <c r="SRX4" s="128"/>
      <c r="SRY4" s="128"/>
      <c r="SRZ4" s="128"/>
      <c r="SSA4" s="128"/>
      <c r="SSB4" s="128"/>
      <c r="SSC4" s="128"/>
      <c r="SSD4" s="128"/>
      <c r="SSE4" s="128"/>
      <c r="SSF4" s="128"/>
      <c r="SSG4" s="128"/>
      <c r="SSH4" s="128"/>
      <c r="SSI4" s="128"/>
      <c r="SSJ4" s="128"/>
      <c r="SSK4" s="128"/>
      <c r="SSL4" s="128"/>
      <c r="SSM4" s="128"/>
      <c r="SSN4" s="128"/>
      <c r="SSO4" s="128"/>
      <c r="SSP4" s="128"/>
      <c r="SSQ4" s="128"/>
      <c r="SSR4" s="128"/>
      <c r="SSS4" s="128"/>
      <c r="SST4" s="128"/>
      <c r="SSU4" s="128"/>
      <c r="SSV4" s="128"/>
      <c r="SSW4" s="128"/>
      <c r="SSX4" s="128"/>
      <c r="SSY4" s="128"/>
      <c r="SSZ4" s="128"/>
      <c r="STA4" s="128"/>
      <c r="STB4" s="128"/>
      <c r="STC4" s="128"/>
      <c r="STD4" s="128"/>
      <c r="STE4" s="128"/>
      <c r="STF4" s="128"/>
      <c r="STG4" s="128"/>
      <c r="STH4" s="128"/>
      <c r="STI4" s="128"/>
      <c r="STJ4" s="128"/>
      <c r="STK4" s="128"/>
      <c r="STL4" s="128"/>
      <c r="STM4" s="128"/>
      <c r="STN4" s="128"/>
      <c r="STO4" s="128"/>
      <c r="STP4" s="128"/>
      <c r="STQ4" s="128"/>
      <c r="STR4" s="128"/>
      <c r="STS4" s="128"/>
      <c r="STT4" s="128"/>
      <c r="STU4" s="128"/>
      <c r="STV4" s="128"/>
      <c r="STW4" s="128"/>
      <c r="STX4" s="128"/>
      <c r="STY4" s="128"/>
      <c r="STZ4" s="128"/>
      <c r="SUA4" s="128"/>
      <c r="SUB4" s="128"/>
      <c r="SUC4" s="128"/>
      <c r="SUD4" s="128"/>
      <c r="SUE4" s="128"/>
      <c r="SUF4" s="128"/>
      <c r="SUG4" s="128"/>
      <c r="SUH4" s="128"/>
      <c r="SUI4" s="128"/>
      <c r="SUJ4" s="128"/>
      <c r="SUK4" s="128"/>
      <c r="SUL4" s="128"/>
      <c r="SUM4" s="128"/>
      <c r="SUN4" s="128"/>
      <c r="SUO4" s="128"/>
      <c r="SUP4" s="128"/>
      <c r="SUQ4" s="128"/>
      <c r="SUR4" s="128"/>
      <c r="SUS4" s="128"/>
      <c r="SUT4" s="128"/>
      <c r="SUU4" s="128"/>
      <c r="SUV4" s="128"/>
      <c r="SUW4" s="128"/>
      <c r="SUX4" s="128"/>
      <c r="SUY4" s="128"/>
      <c r="SUZ4" s="128"/>
      <c r="SVA4" s="128"/>
      <c r="SVB4" s="128"/>
      <c r="SVC4" s="128"/>
      <c r="SVD4" s="128"/>
      <c r="SVE4" s="128"/>
      <c r="SVF4" s="128"/>
      <c r="SVG4" s="128"/>
      <c r="SVH4" s="128"/>
      <c r="SVI4" s="128"/>
      <c r="SVJ4" s="128"/>
      <c r="SVK4" s="128"/>
      <c r="SVL4" s="128"/>
      <c r="SVM4" s="128"/>
      <c r="SVN4" s="128"/>
      <c r="SVO4" s="128"/>
      <c r="SVP4" s="128"/>
      <c r="SVQ4" s="128"/>
      <c r="SVR4" s="128"/>
      <c r="SVS4" s="128"/>
      <c r="SVT4" s="128"/>
      <c r="SVU4" s="128"/>
      <c r="SVV4" s="128"/>
      <c r="SVW4" s="128"/>
      <c r="SVX4" s="128"/>
      <c r="SVY4" s="128"/>
      <c r="SVZ4" s="128"/>
      <c r="SWA4" s="128"/>
      <c r="SWB4" s="128"/>
      <c r="SWC4" s="128"/>
      <c r="SWD4" s="128"/>
      <c r="SWE4" s="128"/>
      <c r="SWF4" s="128"/>
      <c r="SWG4" s="128"/>
      <c r="SWH4" s="128"/>
      <c r="SWI4" s="128"/>
      <c r="SWJ4" s="128"/>
      <c r="SWK4" s="128"/>
      <c r="SWL4" s="128"/>
      <c r="SWM4" s="128"/>
      <c r="SWN4" s="128"/>
      <c r="SWO4" s="128"/>
      <c r="SWP4" s="128"/>
      <c r="SWQ4" s="128"/>
      <c r="SWR4" s="128"/>
      <c r="SWS4" s="128"/>
      <c r="SWT4" s="128"/>
      <c r="SWU4" s="128"/>
      <c r="SWV4" s="128"/>
      <c r="SWW4" s="128"/>
      <c r="SWX4" s="128"/>
      <c r="SWY4" s="128"/>
      <c r="SWZ4" s="128"/>
      <c r="SXA4" s="128"/>
      <c r="SXB4" s="128"/>
      <c r="SXC4" s="128"/>
      <c r="SXD4" s="128"/>
      <c r="SXE4" s="128"/>
      <c r="SXF4" s="128"/>
      <c r="SXG4" s="128"/>
      <c r="SXH4" s="128"/>
      <c r="SXI4" s="128"/>
      <c r="SXJ4" s="128"/>
      <c r="SXK4" s="128"/>
      <c r="SXL4" s="128"/>
      <c r="SXM4" s="128"/>
      <c r="SXN4" s="128"/>
      <c r="SXO4" s="128"/>
      <c r="SXP4" s="128"/>
      <c r="SXQ4" s="128"/>
      <c r="SXR4" s="128"/>
      <c r="SXS4" s="128"/>
      <c r="SXT4" s="128"/>
      <c r="SXU4" s="128"/>
      <c r="SXV4" s="128"/>
      <c r="SXW4" s="128"/>
      <c r="SXX4" s="128"/>
      <c r="SXY4" s="128"/>
      <c r="SXZ4" s="128"/>
      <c r="SYA4" s="128"/>
      <c r="SYB4" s="128"/>
      <c r="SYC4" s="128"/>
      <c r="SYD4" s="128"/>
      <c r="SYE4" s="128"/>
      <c r="SYF4" s="128"/>
      <c r="SYG4" s="128"/>
      <c r="SYH4" s="128"/>
      <c r="SYI4" s="128"/>
      <c r="SYJ4" s="128"/>
      <c r="SYK4" s="128"/>
      <c r="SYL4" s="128"/>
      <c r="SYM4" s="128"/>
      <c r="SYN4" s="128"/>
      <c r="SYO4" s="128"/>
      <c r="SYP4" s="128"/>
      <c r="SYQ4" s="128"/>
      <c r="SYR4" s="128"/>
      <c r="SYS4" s="128"/>
      <c r="SYT4" s="128"/>
      <c r="SYU4" s="128"/>
      <c r="SYV4" s="128"/>
      <c r="SYW4" s="128"/>
      <c r="SYX4" s="128"/>
      <c r="SYY4" s="128"/>
      <c r="SYZ4" s="128"/>
      <c r="SZA4" s="128"/>
      <c r="SZB4" s="128"/>
      <c r="SZC4" s="128"/>
      <c r="SZD4" s="128"/>
      <c r="SZE4" s="128"/>
      <c r="SZF4" s="128"/>
      <c r="SZG4" s="128"/>
      <c r="SZH4" s="128"/>
      <c r="SZI4" s="128"/>
      <c r="SZJ4" s="128"/>
      <c r="SZK4" s="128"/>
      <c r="SZL4" s="128"/>
      <c r="SZM4" s="128"/>
      <c r="SZN4" s="128"/>
      <c r="SZO4" s="128"/>
      <c r="SZP4" s="128"/>
      <c r="SZQ4" s="128"/>
      <c r="SZR4" s="128"/>
      <c r="SZS4" s="128"/>
      <c r="SZT4" s="128"/>
      <c r="SZU4" s="128"/>
      <c r="SZV4" s="128"/>
      <c r="SZW4" s="128"/>
      <c r="SZX4" s="128"/>
      <c r="SZY4" s="128"/>
      <c r="SZZ4" s="128"/>
      <c r="TAA4" s="128"/>
      <c r="TAB4" s="128"/>
      <c r="TAC4" s="128"/>
      <c r="TAD4" s="128"/>
      <c r="TAE4" s="128"/>
      <c r="TAF4" s="128"/>
      <c r="TAG4" s="128"/>
      <c r="TAH4" s="128"/>
      <c r="TAI4" s="128"/>
      <c r="TAJ4" s="128"/>
      <c r="TAK4" s="128"/>
      <c r="TAL4" s="128"/>
      <c r="TAM4" s="128"/>
      <c r="TAN4" s="128"/>
      <c r="TAO4" s="128"/>
      <c r="TAP4" s="128"/>
      <c r="TAQ4" s="128"/>
      <c r="TAR4" s="128"/>
      <c r="TAS4" s="128"/>
      <c r="TAT4" s="128"/>
      <c r="TAU4" s="128"/>
      <c r="TAV4" s="128"/>
      <c r="TAW4" s="128"/>
      <c r="TAX4" s="128"/>
      <c r="TAY4" s="128"/>
      <c r="TAZ4" s="128"/>
      <c r="TBA4" s="128"/>
      <c r="TBB4" s="128"/>
      <c r="TBC4" s="128"/>
      <c r="TBD4" s="128"/>
      <c r="TBE4" s="128"/>
      <c r="TBF4" s="128"/>
      <c r="TBG4" s="128"/>
      <c r="TBH4" s="128"/>
      <c r="TBI4" s="128"/>
      <c r="TBJ4" s="128"/>
      <c r="TBK4" s="128"/>
      <c r="TBL4" s="128"/>
      <c r="TBM4" s="128"/>
      <c r="TBN4" s="128"/>
      <c r="TBO4" s="128"/>
      <c r="TBP4" s="128"/>
      <c r="TBQ4" s="128"/>
      <c r="TBR4" s="128"/>
      <c r="TBS4" s="128"/>
      <c r="TBT4" s="128"/>
      <c r="TBU4" s="128"/>
      <c r="TBV4" s="128"/>
      <c r="TBW4" s="128"/>
      <c r="TBX4" s="128"/>
      <c r="TBY4" s="128"/>
      <c r="TBZ4" s="128"/>
      <c r="TCA4" s="128"/>
      <c r="TCB4" s="128"/>
      <c r="TCC4" s="128"/>
      <c r="TCD4" s="128"/>
      <c r="TCE4" s="128"/>
      <c r="TCF4" s="128"/>
      <c r="TCG4" s="128"/>
      <c r="TCH4" s="128"/>
      <c r="TCI4" s="128"/>
      <c r="TCJ4" s="128"/>
      <c r="TCK4" s="128"/>
      <c r="TCL4" s="128"/>
      <c r="TCM4" s="128"/>
      <c r="TCN4" s="128"/>
      <c r="TCO4" s="128"/>
      <c r="TCP4" s="128"/>
      <c r="TCQ4" s="128"/>
      <c r="TCR4" s="128"/>
      <c r="TCS4" s="128"/>
      <c r="TCT4" s="128"/>
      <c r="TCU4" s="128"/>
      <c r="TCV4" s="128"/>
      <c r="TCW4" s="128"/>
      <c r="TCX4" s="128"/>
      <c r="TCY4" s="128"/>
      <c r="TCZ4" s="128"/>
      <c r="TDA4" s="128"/>
      <c r="TDB4" s="128"/>
      <c r="TDC4" s="128"/>
      <c r="TDD4" s="128"/>
      <c r="TDE4" s="128"/>
      <c r="TDF4" s="128"/>
      <c r="TDG4" s="128"/>
      <c r="TDH4" s="128"/>
      <c r="TDI4" s="128"/>
      <c r="TDJ4" s="128"/>
      <c r="TDK4" s="128"/>
      <c r="TDL4" s="128"/>
      <c r="TDM4" s="128"/>
      <c r="TDN4" s="128"/>
      <c r="TDO4" s="128"/>
      <c r="TDP4" s="128"/>
      <c r="TDQ4" s="128"/>
      <c r="TDR4" s="128"/>
      <c r="TDS4" s="128"/>
      <c r="TDT4" s="128"/>
      <c r="TDU4" s="128"/>
      <c r="TDV4" s="128"/>
      <c r="TDW4" s="128"/>
      <c r="TDX4" s="128"/>
      <c r="TDY4" s="128"/>
      <c r="TDZ4" s="128"/>
      <c r="TEA4" s="128"/>
      <c r="TEB4" s="128"/>
      <c r="TEC4" s="128"/>
      <c r="TED4" s="128"/>
      <c r="TEE4" s="128"/>
      <c r="TEF4" s="128"/>
      <c r="TEG4" s="128"/>
      <c r="TEH4" s="128"/>
      <c r="TEI4" s="128"/>
      <c r="TEJ4" s="128"/>
      <c r="TEK4" s="128"/>
      <c r="TEL4" s="128"/>
      <c r="TEM4" s="128"/>
      <c r="TEN4" s="128"/>
      <c r="TEO4" s="128"/>
      <c r="TEP4" s="128"/>
      <c r="TEQ4" s="128"/>
      <c r="TER4" s="128"/>
      <c r="TES4" s="128"/>
      <c r="TET4" s="128"/>
      <c r="TEU4" s="128"/>
      <c r="TEV4" s="128"/>
      <c r="TEW4" s="128"/>
      <c r="TEX4" s="128"/>
      <c r="TEY4" s="128"/>
      <c r="TEZ4" s="128"/>
      <c r="TFA4" s="128"/>
      <c r="TFB4" s="128"/>
      <c r="TFC4" s="128"/>
      <c r="TFD4" s="128"/>
      <c r="TFE4" s="128"/>
      <c r="TFF4" s="128"/>
      <c r="TFG4" s="128"/>
      <c r="TFH4" s="128"/>
      <c r="TFI4" s="128"/>
      <c r="TFJ4" s="128"/>
      <c r="TFK4" s="128"/>
      <c r="TFL4" s="128"/>
      <c r="TFM4" s="128"/>
      <c r="TFN4" s="128"/>
      <c r="TFO4" s="128"/>
      <c r="TFP4" s="128"/>
      <c r="TFQ4" s="128"/>
      <c r="TFR4" s="128"/>
      <c r="TFS4" s="128"/>
      <c r="TFT4" s="128"/>
      <c r="TFU4" s="128"/>
      <c r="TFV4" s="128"/>
      <c r="TFW4" s="128"/>
      <c r="TFX4" s="128"/>
      <c r="TFY4" s="128"/>
      <c r="TFZ4" s="128"/>
      <c r="TGA4" s="128"/>
      <c r="TGB4" s="128"/>
      <c r="TGC4" s="128"/>
      <c r="TGD4" s="128"/>
      <c r="TGE4" s="128"/>
      <c r="TGF4" s="128"/>
      <c r="TGG4" s="128"/>
      <c r="TGH4" s="128"/>
      <c r="TGI4" s="128"/>
      <c r="TGJ4" s="128"/>
      <c r="TGK4" s="128"/>
      <c r="TGL4" s="128"/>
      <c r="TGM4" s="128"/>
      <c r="TGN4" s="128"/>
      <c r="TGO4" s="128"/>
      <c r="TGP4" s="128"/>
      <c r="TGQ4" s="128"/>
      <c r="TGR4" s="128"/>
      <c r="TGS4" s="128"/>
      <c r="TGT4" s="128"/>
      <c r="TGU4" s="128"/>
      <c r="TGV4" s="128"/>
      <c r="TGW4" s="128"/>
      <c r="TGX4" s="128"/>
      <c r="TGY4" s="128"/>
      <c r="TGZ4" s="128"/>
      <c r="THA4" s="128"/>
      <c r="THB4" s="128"/>
      <c r="THC4" s="128"/>
      <c r="THD4" s="128"/>
      <c r="THE4" s="128"/>
      <c r="THF4" s="128"/>
      <c r="THG4" s="128"/>
      <c r="THH4" s="128"/>
      <c r="THI4" s="128"/>
      <c r="THJ4" s="128"/>
      <c r="THK4" s="128"/>
      <c r="THL4" s="128"/>
      <c r="THM4" s="128"/>
      <c r="THN4" s="128"/>
      <c r="THO4" s="128"/>
      <c r="THP4" s="128"/>
      <c r="THQ4" s="128"/>
      <c r="THR4" s="128"/>
      <c r="THS4" s="128"/>
      <c r="THT4" s="128"/>
      <c r="THU4" s="128"/>
      <c r="THV4" s="128"/>
      <c r="THW4" s="128"/>
      <c r="THX4" s="128"/>
      <c r="THY4" s="128"/>
      <c r="THZ4" s="128"/>
      <c r="TIA4" s="128"/>
      <c r="TIB4" s="128"/>
      <c r="TIC4" s="128"/>
      <c r="TID4" s="128"/>
      <c r="TIE4" s="128"/>
      <c r="TIF4" s="128"/>
      <c r="TIG4" s="128"/>
      <c r="TIH4" s="128"/>
      <c r="TII4" s="128"/>
      <c r="TIJ4" s="128"/>
      <c r="TIK4" s="128"/>
      <c r="TIL4" s="128"/>
      <c r="TIM4" s="128"/>
      <c r="TIN4" s="128"/>
      <c r="TIO4" s="128"/>
      <c r="TIP4" s="128"/>
      <c r="TIQ4" s="128"/>
      <c r="TIR4" s="128"/>
      <c r="TIS4" s="128"/>
      <c r="TIT4" s="128"/>
      <c r="TIU4" s="128"/>
      <c r="TIV4" s="128"/>
      <c r="TIW4" s="128"/>
      <c r="TIX4" s="128"/>
      <c r="TIY4" s="128"/>
      <c r="TIZ4" s="128"/>
      <c r="TJA4" s="128"/>
      <c r="TJB4" s="128"/>
      <c r="TJC4" s="128"/>
      <c r="TJD4" s="128"/>
      <c r="TJE4" s="128"/>
      <c r="TJF4" s="128"/>
      <c r="TJG4" s="128"/>
      <c r="TJH4" s="128"/>
      <c r="TJI4" s="128"/>
      <c r="TJJ4" s="128"/>
      <c r="TJK4" s="128"/>
      <c r="TJL4" s="128"/>
      <c r="TJM4" s="128"/>
      <c r="TJN4" s="128"/>
      <c r="TJO4" s="128"/>
      <c r="TJP4" s="128"/>
      <c r="TJQ4" s="128"/>
      <c r="TJR4" s="128"/>
      <c r="TJS4" s="128"/>
      <c r="TJT4" s="128"/>
      <c r="TJU4" s="128"/>
      <c r="TJV4" s="128"/>
      <c r="TJW4" s="128"/>
      <c r="TJX4" s="128"/>
      <c r="TJY4" s="128"/>
      <c r="TJZ4" s="128"/>
      <c r="TKA4" s="128"/>
      <c r="TKB4" s="128"/>
      <c r="TKC4" s="128"/>
      <c r="TKD4" s="128"/>
      <c r="TKE4" s="128"/>
      <c r="TKF4" s="128"/>
      <c r="TKG4" s="128"/>
      <c r="TKH4" s="128"/>
      <c r="TKI4" s="128"/>
      <c r="TKJ4" s="128"/>
      <c r="TKK4" s="128"/>
      <c r="TKL4" s="128"/>
      <c r="TKM4" s="128"/>
      <c r="TKN4" s="128"/>
      <c r="TKO4" s="128"/>
      <c r="TKP4" s="128"/>
      <c r="TKQ4" s="128"/>
      <c r="TKR4" s="128"/>
      <c r="TKS4" s="128"/>
      <c r="TKT4" s="128"/>
      <c r="TKU4" s="128"/>
      <c r="TKV4" s="128"/>
      <c r="TKW4" s="128"/>
      <c r="TKX4" s="128"/>
      <c r="TKY4" s="128"/>
      <c r="TKZ4" s="128"/>
      <c r="TLA4" s="128"/>
      <c r="TLB4" s="128"/>
      <c r="TLC4" s="128"/>
      <c r="TLD4" s="128"/>
      <c r="TLE4" s="128"/>
      <c r="TLF4" s="128"/>
      <c r="TLG4" s="128"/>
      <c r="TLH4" s="128"/>
      <c r="TLI4" s="128"/>
      <c r="TLJ4" s="128"/>
      <c r="TLK4" s="128"/>
      <c r="TLL4" s="128"/>
      <c r="TLM4" s="128"/>
      <c r="TLN4" s="128"/>
      <c r="TLO4" s="128"/>
      <c r="TLP4" s="128"/>
      <c r="TLQ4" s="128"/>
      <c r="TLR4" s="128"/>
      <c r="TLS4" s="128"/>
      <c r="TLT4" s="128"/>
      <c r="TLU4" s="128"/>
      <c r="TLV4" s="128"/>
      <c r="TLW4" s="128"/>
      <c r="TLX4" s="128"/>
      <c r="TLY4" s="128"/>
      <c r="TLZ4" s="128"/>
      <c r="TMA4" s="128"/>
      <c r="TMB4" s="128"/>
      <c r="TMC4" s="128"/>
      <c r="TMD4" s="128"/>
      <c r="TME4" s="128"/>
      <c r="TMF4" s="128"/>
      <c r="TMG4" s="128"/>
      <c r="TMH4" s="128"/>
      <c r="TMI4" s="128"/>
      <c r="TMJ4" s="128"/>
      <c r="TMK4" s="128"/>
      <c r="TML4" s="128"/>
      <c r="TMM4" s="128"/>
      <c r="TMN4" s="128"/>
      <c r="TMO4" s="128"/>
      <c r="TMP4" s="128"/>
      <c r="TMQ4" s="128"/>
      <c r="TMR4" s="128"/>
      <c r="TMS4" s="128"/>
      <c r="TMT4" s="128"/>
      <c r="TMU4" s="128"/>
      <c r="TMV4" s="128"/>
      <c r="TMW4" s="128"/>
      <c r="TMX4" s="128"/>
      <c r="TMY4" s="128"/>
      <c r="TMZ4" s="128"/>
      <c r="TNA4" s="128"/>
      <c r="TNB4" s="128"/>
      <c r="TNC4" s="128"/>
      <c r="TND4" s="128"/>
      <c r="TNE4" s="128"/>
      <c r="TNF4" s="128"/>
      <c r="TNG4" s="128"/>
      <c r="TNH4" s="128"/>
      <c r="TNI4" s="128"/>
      <c r="TNJ4" s="128"/>
      <c r="TNK4" s="128"/>
      <c r="TNL4" s="128"/>
      <c r="TNM4" s="128"/>
      <c r="TNN4" s="128"/>
      <c r="TNO4" s="128"/>
      <c r="TNP4" s="128"/>
      <c r="TNQ4" s="128"/>
      <c r="TNR4" s="128"/>
      <c r="TNS4" s="128"/>
      <c r="TNT4" s="128"/>
      <c r="TNU4" s="128"/>
      <c r="TNV4" s="128"/>
      <c r="TNW4" s="128"/>
      <c r="TNX4" s="128"/>
      <c r="TNY4" s="128"/>
      <c r="TNZ4" s="128"/>
      <c r="TOA4" s="128"/>
      <c r="TOB4" s="128"/>
      <c r="TOC4" s="128"/>
      <c r="TOD4" s="128"/>
      <c r="TOE4" s="128"/>
      <c r="TOF4" s="128"/>
      <c r="TOG4" s="128"/>
      <c r="TOH4" s="128"/>
      <c r="TOI4" s="128"/>
      <c r="TOJ4" s="128"/>
      <c r="TOK4" s="128"/>
      <c r="TOL4" s="128"/>
      <c r="TOM4" s="128"/>
      <c r="TON4" s="128"/>
      <c r="TOO4" s="128"/>
      <c r="TOP4" s="128"/>
      <c r="TOQ4" s="128"/>
      <c r="TOR4" s="128"/>
      <c r="TOS4" s="128"/>
      <c r="TOT4" s="128"/>
      <c r="TOU4" s="128"/>
      <c r="TOV4" s="128"/>
      <c r="TOW4" s="128"/>
      <c r="TOX4" s="128"/>
      <c r="TOY4" s="128"/>
      <c r="TOZ4" s="128"/>
      <c r="TPA4" s="128"/>
      <c r="TPB4" s="128"/>
      <c r="TPC4" s="128"/>
      <c r="TPD4" s="128"/>
      <c r="TPE4" s="128"/>
      <c r="TPF4" s="128"/>
      <c r="TPG4" s="128"/>
      <c r="TPH4" s="128"/>
      <c r="TPI4" s="128"/>
      <c r="TPJ4" s="128"/>
      <c r="TPK4" s="128"/>
      <c r="TPL4" s="128"/>
      <c r="TPM4" s="128"/>
      <c r="TPN4" s="128"/>
      <c r="TPO4" s="128"/>
      <c r="TPP4" s="128"/>
      <c r="TPQ4" s="128"/>
      <c r="TPR4" s="128"/>
      <c r="TPS4" s="128"/>
      <c r="TPT4" s="128"/>
      <c r="TPU4" s="128"/>
      <c r="TPV4" s="128"/>
      <c r="TPW4" s="128"/>
      <c r="TPX4" s="128"/>
      <c r="TPY4" s="128"/>
      <c r="TPZ4" s="128"/>
      <c r="TQA4" s="128"/>
      <c r="TQB4" s="128"/>
      <c r="TQC4" s="128"/>
      <c r="TQD4" s="128"/>
      <c r="TQE4" s="128"/>
      <c r="TQF4" s="128"/>
      <c r="TQG4" s="128"/>
      <c r="TQH4" s="128"/>
      <c r="TQI4" s="128"/>
      <c r="TQJ4" s="128"/>
      <c r="TQK4" s="128"/>
      <c r="TQL4" s="128"/>
      <c r="TQM4" s="128"/>
      <c r="TQN4" s="128"/>
      <c r="TQO4" s="128"/>
      <c r="TQP4" s="128"/>
      <c r="TQQ4" s="128"/>
      <c r="TQR4" s="128"/>
      <c r="TQS4" s="128"/>
      <c r="TQT4" s="128"/>
      <c r="TQU4" s="128"/>
      <c r="TQV4" s="128"/>
      <c r="TQW4" s="128"/>
      <c r="TQX4" s="128"/>
      <c r="TQY4" s="128"/>
      <c r="TQZ4" s="128"/>
      <c r="TRA4" s="128"/>
      <c r="TRB4" s="128"/>
      <c r="TRC4" s="128"/>
      <c r="TRD4" s="128"/>
      <c r="TRE4" s="128"/>
      <c r="TRF4" s="128"/>
      <c r="TRG4" s="128"/>
      <c r="TRH4" s="128"/>
      <c r="TRI4" s="128"/>
      <c r="TRJ4" s="128"/>
      <c r="TRK4" s="128"/>
      <c r="TRL4" s="128"/>
      <c r="TRM4" s="128"/>
      <c r="TRN4" s="128"/>
      <c r="TRO4" s="128"/>
      <c r="TRP4" s="128"/>
      <c r="TRQ4" s="128"/>
      <c r="TRR4" s="128"/>
      <c r="TRS4" s="128"/>
      <c r="TRT4" s="128"/>
      <c r="TRU4" s="128"/>
      <c r="TRV4" s="128"/>
      <c r="TRW4" s="128"/>
      <c r="TRX4" s="128"/>
      <c r="TRY4" s="128"/>
      <c r="TRZ4" s="128"/>
      <c r="TSA4" s="128"/>
      <c r="TSB4" s="128"/>
      <c r="TSC4" s="128"/>
      <c r="TSD4" s="128"/>
      <c r="TSE4" s="128"/>
      <c r="TSF4" s="128"/>
      <c r="TSG4" s="128"/>
      <c r="TSH4" s="128"/>
      <c r="TSI4" s="128"/>
      <c r="TSJ4" s="128"/>
      <c r="TSK4" s="128"/>
      <c r="TSL4" s="128"/>
      <c r="TSM4" s="128"/>
      <c r="TSN4" s="128"/>
      <c r="TSO4" s="128"/>
      <c r="TSP4" s="128"/>
      <c r="TSQ4" s="128"/>
      <c r="TSR4" s="128"/>
      <c r="TSS4" s="128"/>
      <c r="TST4" s="128"/>
      <c r="TSU4" s="128"/>
      <c r="TSV4" s="128"/>
      <c r="TSW4" s="128"/>
      <c r="TSX4" s="128"/>
      <c r="TSY4" s="128"/>
      <c r="TSZ4" s="128"/>
      <c r="TTA4" s="128"/>
      <c r="TTB4" s="128"/>
      <c r="TTC4" s="128"/>
      <c r="TTD4" s="128"/>
      <c r="TTE4" s="128"/>
      <c r="TTF4" s="128"/>
      <c r="TTG4" s="128"/>
      <c r="TTH4" s="128"/>
      <c r="TTI4" s="128"/>
      <c r="TTJ4" s="128"/>
      <c r="TTK4" s="128"/>
      <c r="TTL4" s="128"/>
      <c r="TTM4" s="128"/>
      <c r="TTN4" s="128"/>
      <c r="TTO4" s="128"/>
      <c r="TTP4" s="128"/>
      <c r="TTQ4" s="128"/>
      <c r="TTR4" s="128"/>
      <c r="TTS4" s="128"/>
      <c r="TTT4" s="128"/>
      <c r="TTU4" s="128"/>
      <c r="TTV4" s="128"/>
      <c r="TTW4" s="128"/>
      <c r="TTX4" s="128"/>
      <c r="TTY4" s="128"/>
      <c r="TTZ4" s="128"/>
      <c r="TUA4" s="128"/>
      <c r="TUB4" s="128"/>
      <c r="TUC4" s="128"/>
      <c r="TUD4" s="128"/>
      <c r="TUE4" s="128"/>
      <c r="TUF4" s="128"/>
      <c r="TUG4" s="128"/>
      <c r="TUH4" s="128"/>
      <c r="TUI4" s="128"/>
      <c r="TUJ4" s="128"/>
      <c r="TUK4" s="128"/>
      <c r="TUL4" s="128"/>
      <c r="TUM4" s="128"/>
      <c r="TUN4" s="128"/>
      <c r="TUO4" s="128"/>
      <c r="TUP4" s="128"/>
      <c r="TUQ4" s="128"/>
      <c r="TUR4" s="128"/>
      <c r="TUS4" s="128"/>
      <c r="TUT4" s="128"/>
      <c r="TUU4" s="128"/>
      <c r="TUV4" s="128"/>
      <c r="TUW4" s="128"/>
      <c r="TUX4" s="128"/>
      <c r="TUY4" s="128"/>
      <c r="TUZ4" s="128"/>
      <c r="TVA4" s="128"/>
      <c r="TVB4" s="128"/>
      <c r="TVC4" s="128"/>
      <c r="TVD4" s="128"/>
      <c r="TVE4" s="128"/>
      <c r="TVF4" s="128"/>
      <c r="TVG4" s="128"/>
      <c r="TVH4" s="128"/>
      <c r="TVI4" s="128"/>
      <c r="TVJ4" s="128"/>
      <c r="TVK4" s="128"/>
      <c r="TVL4" s="128"/>
      <c r="TVM4" s="128"/>
      <c r="TVN4" s="128"/>
      <c r="TVO4" s="128"/>
      <c r="TVP4" s="128"/>
      <c r="TVQ4" s="128"/>
      <c r="TVR4" s="128"/>
      <c r="TVS4" s="128"/>
      <c r="TVT4" s="128"/>
      <c r="TVU4" s="128"/>
      <c r="TVV4" s="128"/>
      <c r="TVW4" s="128"/>
      <c r="TVX4" s="128"/>
      <c r="TVY4" s="128"/>
      <c r="TVZ4" s="128"/>
      <c r="TWA4" s="128"/>
      <c r="TWB4" s="128"/>
      <c r="TWC4" s="128"/>
      <c r="TWD4" s="128"/>
      <c r="TWE4" s="128"/>
      <c r="TWF4" s="128"/>
      <c r="TWG4" s="128"/>
      <c r="TWH4" s="128"/>
      <c r="TWI4" s="128"/>
      <c r="TWJ4" s="128"/>
      <c r="TWK4" s="128"/>
      <c r="TWL4" s="128"/>
      <c r="TWM4" s="128"/>
      <c r="TWN4" s="128"/>
      <c r="TWO4" s="128"/>
      <c r="TWP4" s="128"/>
      <c r="TWQ4" s="128"/>
      <c r="TWR4" s="128"/>
      <c r="TWS4" s="128"/>
      <c r="TWT4" s="128"/>
      <c r="TWU4" s="128"/>
      <c r="TWV4" s="128"/>
      <c r="TWW4" s="128"/>
      <c r="TWX4" s="128"/>
      <c r="TWY4" s="128"/>
      <c r="TWZ4" s="128"/>
      <c r="TXA4" s="128"/>
      <c r="TXB4" s="128"/>
      <c r="TXC4" s="128"/>
      <c r="TXD4" s="128"/>
      <c r="TXE4" s="128"/>
      <c r="TXF4" s="128"/>
      <c r="TXG4" s="128"/>
      <c r="TXH4" s="128"/>
      <c r="TXI4" s="128"/>
      <c r="TXJ4" s="128"/>
      <c r="TXK4" s="128"/>
      <c r="TXL4" s="128"/>
      <c r="TXM4" s="128"/>
      <c r="TXN4" s="128"/>
      <c r="TXO4" s="128"/>
      <c r="TXP4" s="128"/>
      <c r="TXQ4" s="128"/>
      <c r="TXR4" s="128"/>
      <c r="TXS4" s="128"/>
      <c r="TXT4" s="128"/>
      <c r="TXU4" s="128"/>
      <c r="TXV4" s="128"/>
      <c r="TXW4" s="128"/>
      <c r="TXX4" s="128"/>
      <c r="TXY4" s="128"/>
      <c r="TXZ4" s="128"/>
      <c r="TYA4" s="128"/>
      <c r="TYB4" s="128"/>
      <c r="TYC4" s="128"/>
      <c r="TYD4" s="128"/>
      <c r="TYE4" s="128"/>
      <c r="TYF4" s="128"/>
      <c r="TYG4" s="128"/>
      <c r="TYH4" s="128"/>
      <c r="TYI4" s="128"/>
      <c r="TYJ4" s="128"/>
      <c r="TYK4" s="128"/>
      <c r="TYL4" s="128"/>
      <c r="TYM4" s="128"/>
      <c r="TYN4" s="128"/>
      <c r="TYO4" s="128"/>
      <c r="TYP4" s="128"/>
      <c r="TYQ4" s="128"/>
      <c r="TYR4" s="128"/>
      <c r="TYS4" s="128"/>
      <c r="TYT4" s="128"/>
      <c r="TYU4" s="128"/>
      <c r="TYV4" s="128"/>
      <c r="TYW4" s="128"/>
      <c r="TYX4" s="128"/>
      <c r="TYY4" s="128"/>
      <c r="TYZ4" s="128"/>
      <c r="TZA4" s="128"/>
      <c r="TZB4" s="128"/>
      <c r="TZC4" s="128"/>
      <c r="TZD4" s="128"/>
      <c r="TZE4" s="128"/>
      <c r="TZF4" s="128"/>
      <c r="TZG4" s="128"/>
      <c r="TZH4" s="128"/>
      <c r="TZI4" s="128"/>
      <c r="TZJ4" s="128"/>
      <c r="TZK4" s="128"/>
      <c r="TZL4" s="128"/>
      <c r="TZM4" s="128"/>
      <c r="TZN4" s="128"/>
      <c r="TZO4" s="128"/>
      <c r="TZP4" s="128"/>
      <c r="TZQ4" s="128"/>
      <c r="TZR4" s="128"/>
      <c r="TZS4" s="128"/>
      <c r="TZT4" s="128"/>
      <c r="TZU4" s="128"/>
      <c r="TZV4" s="128"/>
      <c r="TZW4" s="128"/>
      <c r="TZX4" s="128"/>
      <c r="TZY4" s="128"/>
      <c r="TZZ4" s="128"/>
      <c r="UAA4" s="128"/>
      <c r="UAB4" s="128"/>
      <c r="UAC4" s="128"/>
      <c r="UAD4" s="128"/>
      <c r="UAE4" s="128"/>
      <c r="UAF4" s="128"/>
      <c r="UAG4" s="128"/>
      <c r="UAH4" s="128"/>
      <c r="UAI4" s="128"/>
      <c r="UAJ4" s="128"/>
      <c r="UAK4" s="128"/>
      <c r="UAL4" s="128"/>
      <c r="UAM4" s="128"/>
      <c r="UAN4" s="128"/>
      <c r="UAO4" s="128"/>
      <c r="UAP4" s="128"/>
      <c r="UAQ4" s="128"/>
      <c r="UAR4" s="128"/>
      <c r="UAS4" s="128"/>
      <c r="UAT4" s="128"/>
      <c r="UAU4" s="128"/>
      <c r="UAV4" s="128"/>
      <c r="UAW4" s="128"/>
      <c r="UAX4" s="128"/>
      <c r="UAY4" s="128"/>
      <c r="UAZ4" s="128"/>
      <c r="UBA4" s="128"/>
      <c r="UBB4" s="128"/>
      <c r="UBC4" s="128"/>
      <c r="UBD4" s="128"/>
      <c r="UBE4" s="128"/>
      <c r="UBF4" s="128"/>
      <c r="UBG4" s="128"/>
      <c r="UBH4" s="128"/>
      <c r="UBI4" s="128"/>
      <c r="UBJ4" s="128"/>
      <c r="UBK4" s="128"/>
      <c r="UBL4" s="128"/>
      <c r="UBM4" s="128"/>
      <c r="UBN4" s="128"/>
      <c r="UBO4" s="128"/>
      <c r="UBP4" s="128"/>
      <c r="UBQ4" s="128"/>
      <c r="UBR4" s="128"/>
      <c r="UBS4" s="128"/>
      <c r="UBT4" s="128"/>
      <c r="UBU4" s="128"/>
      <c r="UBV4" s="128"/>
      <c r="UBW4" s="128"/>
      <c r="UBX4" s="128"/>
      <c r="UBY4" s="128"/>
      <c r="UBZ4" s="128"/>
      <c r="UCA4" s="128"/>
      <c r="UCB4" s="128"/>
      <c r="UCC4" s="128"/>
      <c r="UCD4" s="128"/>
      <c r="UCE4" s="128"/>
      <c r="UCF4" s="128"/>
      <c r="UCG4" s="128"/>
      <c r="UCH4" s="128"/>
      <c r="UCI4" s="128"/>
      <c r="UCJ4" s="128"/>
      <c r="UCK4" s="128"/>
      <c r="UCL4" s="128"/>
      <c r="UCM4" s="128"/>
      <c r="UCN4" s="128"/>
      <c r="UCO4" s="128"/>
      <c r="UCP4" s="128"/>
      <c r="UCQ4" s="128"/>
      <c r="UCR4" s="128"/>
      <c r="UCS4" s="128"/>
      <c r="UCT4" s="128"/>
      <c r="UCU4" s="128"/>
      <c r="UCV4" s="128"/>
      <c r="UCW4" s="128"/>
      <c r="UCX4" s="128"/>
      <c r="UCY4" s="128"/>
      <c r="UCZ4" s="128"/>
      <c r="UDA4" s="128"/>
      <c r="UDB4" s="128"/>
      <c r="UDC4" s="128"/>
      <c r="UDD4" s="128"/>
      <c r="UDE4" s="128"/>
      <c r="UDF4" s="128"/>
      <c r="UDG4" s="128"/>
      <c r="UDH4" s="128"/>
      <c r="UDI4" s="128"/>
      <c r="UDJ4" s="128"/>
      <c r="UDK4" s="128"/>
      <c r="UDL4" s="128"/>
      <c r="UDM4" s="128"/>
      <c r="UDN4" s="128"/>
      <c r="UDO4" s="128"/>
      <c r="UDP4" s="128"/>
      <c r="UDQ4" s="128"/>
      <c r="UDR4" s="128"/>
      <c r="UDS4" s="128"/>
      <c r="UDT4" s="128"/>
      <c r="UDU4" s="128"/>
      <c r="UDV4" s="128"/>
      <c r="UDW4" s="128"/>
      <c r="UDX4" s="128"/>
      <c r="UDY4" s="128"/>
      <c r="UDZ4" s="128"/>
      <c r="UEA4" s="128"/>
      <c r="UEB4" s="128"/>
      <c r="UEC4" s="128"/>
      <c r="UED4" s="128"/>
      <c r="UEE4" s="128"/>
      <c r="UEF4" s="128"/>
      <c r="UEG4" s="128"/>
      <c r="UEH4" s="128"/>
      <c r="UEI4" s="128"/>
      <c r="UEJ4" s="128"/>
      <c r="UEK4" s="128"/>
      <c r="UEL4" s="128"/>
      <c r="UEM4" s="128"/>
      <c r="UEN4" s="128"/>
      <c r="UEO4" s="128"/>
      <c r="UEP4" s="128"/>
      <c r="UEQ4" s="128"/>
      <c r="UER4" s="128"/>
      <c r="UES4" s="128"/>
      <c r="UET4" s="128"/>
      <c r="UEU4" s="128"/>
      <c r="UEV4" s="128"/>
      <c r="UEW4" s="128"/>
      <c r="UEX4" s="128"/>
      <c r="UEY4" s="128"/>
      <c r="UEZ4" s="128"/>
      <c r="UFA4" s="128"/>
      <c r="UFB4" s="128"/>
      <c r="UFC4" s="128"/>
      <c r="UFD4" s="128"/>
      <c r="UFE4" s="128"/>
      <c r="UFF4" s="128"/>
      <c r="UFG4" s="128"/>
      <c r="UFH4" s="128"/>
      <c r="UFI4" s="128"/>
      <c r="UFJ4" s="128"/>
      <c r="UFK4" s="128"/>
      <c r="UFL4" s="128"/>
      <c r="UFM4" s="128"/>
      <c r="UFN4" s="128"/>
      <c r="UFO4" s="128"/>
      <c r="UFP4" s="128"/>
      <c r="UFQ4" s="128"/>
      <c r="UFR4" s="128"/>
      <c r="UFS4" s="128"/>
      <c r="UFT4" s="128"/>
      <c r="UFU4" s="128"/>
      <c r="UFV4" s="128"/>
      <c r="UFW4" s="128"/>
      <c r="UFX4" s="128"/>
      <c r="UFY4" s="128"/>
      <c r="UFZ4" s="128"/>
      <c r="UGA4" s="128"/>
      <c r="UGB4" s="128"/>
      <c r="UGC4" s="128"/>
      <c r="UGD4" s="128"/>
      <c r="UGE4" s="128"/>
      <c r="UGF4" s="128"/>
      <c r="UGG4" s="128"/>
      <c r="UGH4" s="128"/>
      <c r="UGI4" s="128"/>
      <c r="UGJ4" s="128"/>
      <c r="UGK4" s="128"/>
      <c r="UGL4" s="128"/>
      <c r="UGM4" s="128"/>
      <c r="UGN4" s="128"/>
      <c r="UGO4" s="128"/>
      <c r="UGP4" s="128"/>
      <c r="UGQ4" s="128"/>
      <c r="UGR4" s="128"/>
      <c r="UGS4" s="128"/>
      <c r="UGT4" s="128"/>
      <c r="UGU4" s="128"/>
      <c r="UGV4" s="128"/>
      <c r="UGW4" s="128"/>
      <c r="UGX4" s="128"/>
      <c r="UGY4" s="128"/>
      <c r="UGZ4" s="128"/>
      <c r="UHA4" s="128"/>
      <c r="UHB4" s="128"/>
      <c r="UHC4" s="128"/>
      <c r="UHD4" s="128"/>
      <c r="UHE4" s="128"/>
      <c r="UHF4" s="128"/>
      <c r="UHG4" s="128"/>
      <c r="UHH4" s="128"/>
      <c r="UHI4" s="128"/>
      <c r="UHJ4" s="128"/>
      <c r="UHK4" s="128"/>
      <c r="UHL4" s="128"/>
      <c r="UHM4" s="128"/>
      <c r="UHN4" s="128"/>
      <c r="UHO4" s="128"/>
      <c r="UHP4" s="128"/>
      <c r="UHQ4" s="128"/>
      <c r="UHR4" s="128"/>
      <c r="UHS4" s="128"/>
      <c r="UHT4" s="128"/>
      <c r="UHU4" s="128"/>
      <c r="UHV4" s="128"/>
      <c r="UHW4" s="128"/>
      <c r="UHX4" s="128"/>
      <c r="UHY4" s="128"/>
      <c r="UHZ4" s="128"/>
      <c r="UIA4" s="128"/>
      <c r="UIB4" s="128"/>
      <c r="UIC4" s="128"/>
      <c r="UID4" s="128"/>
      <c r="UIE4" s="128"/>
      <c r="UIF4" s="128"/>
      <c r="UIG4" s="128"/>
      <c r="UIH4" s="128"/>
      <c r="UII4" s="128"/>
      <c r="UIJ4" s="128"/>
      <c r="UIK4" s="128"/>
      <c r="UIL4" s="128"/>
      <c r="UIM4" s="128"/>
      <c r="UIN4" s="128"/>
      <c r="UIO4" s="128"/>
      <c r="UIP4" s="128"/>
      <c r="UIQ4" s="128"/>
      <c r="UIR4" s="128"/>
      <c r="UIS4" s="128"/>
      <c r="UIT4" s="128"/>
      <c r="UIU4" s="128"/>
      <c r="UIV4" s="128"/>
      <c r="UIW4" s="128"/>
      <c r="UIX4" s="128"/>
      <c r="UIY4" s="128"/>
      <c r="UIZ4" s="128"/>
      <c r="UJA4" s="128"/>
      <c r="UJB4" s="128"/>
      <c r="UJC4" s="128"/>
      <c r="UJD4" s="128"/>
      <c r="UJE4" s="128"/>
      <c r="UJF4" s="128"/>
      <c r="UJG4" s="128"/>
      <c r="UJH4" s="128"/>
      <c r="UJI4" s="128"/>
      <c r="UJJ4" s="128"/>
      <c r="UJK4" s="128"/>
      <c r="UJL4" s="128"/>
      <c r="UJM4" s="128"/>
      <c r="UJN4" s="128"/>
      <c r="UJO4" s="128"/>
      <c r="UJP4" s="128"/>
      <c r="UJQ4" s="128"/>
      <c r="UJR4" s="128"/>
      <c r="UJS4" s="128"/>
      <c r="UJT4" s="128"/>
      <c r="UJU4" s="128"/>
      <c r="UJV4" s="128"/>
      <c r="UJW4" s="128"/>
      <c r="UJX4" s="128"/>
      <c r="UJY4" s="128"/>
      <c r="UJZ4" s="128"/>
      <c r="UKA4" s="128"/>
      <c r="UKB4" s="128"/>
      <c r="UKC4" s="128"/>
      <c r="UKD4" s="128"/>
      <c r="UKE4" s="128"/>
      <c r="UKF4" s="128"/>
      <c r="UKG4" s="128"/>
      <c r="UKH4" s="128"/>
      <c r="UKI4" s="128"/>
      <c r="UKJ4" s="128"/>
      <c r="UKK4" s="128"/>
      <c r="UKL4" s="128"/>
      <c r="UKM4" s="128"/>
      <c r="UKN4" s="128"/>
      <c r="UKO4" s="128"/>
      <c r="UKP4" s="128"/>
      <c r="UKQ4" s="128"/>
      <c r="UKR4" s="128"/>
      <c r="UKS4" s="128"/>
      <c r="UKT4" s="128"/>
      <c r="UKU4" s="128"/>
      <c r="UKV4" s="128"/>
      <c r="UKW4" s="128"/>
      <c r="UKX4" s="128"/>
      <c r="UKY4" s="128"/>
      <c r="UKZ4" s="128"/>
      <c r="ULA4" s="128"/>
      <c r="ULB4" s="128"/>
      <c r="ULC4" s="128"/>
      <c r="ULD4" s="128"/>
      <c r="ULE4" s="128"/>
      <c r="ULF4" s="128"/>
      <c r="ULG4" s="128"/>
      <c r="ULH4" s="128"/>
      <c r="ULI4" s="128"/>
      <c r="ULJ4" s="128"/>
      <c r="ULK4" s="128"/>
      <c r="ULL4" s="128"/>
      <c r="ULM4" s="128"/>
      <c r="ULN4" s="128"/>
      <c r="ULO4" s="128"/>
      <c r="ULP4" s="128"/>
      <c r="ULQ4" s="128"/>
      <c r="ULR4" s="128"/>
      <c r="ULS4" s="128"/>
      <c r="ULT4" s="128"/>
      <c r="ULU4" s="128"/>
      <c r="ULV4" s="128"/>
      <c r="ULW4" s="128"/>
      <c r="ULX4" s="128"/>
      <c r="ULY4" s="128"/>
      <c r="ULZ4" s="128"/>
      <c r="UMA4" s="128"/>
      <c r="UMB4" s="128"/>
      <c r="UMC4" s="128"/>
      <c r="UMD4" s="128"/>
      <c r="UME4" s="128"/>
      <c r="UMF4" s="128"/>
      <c r="UMG4" s="128"/>
      <c r="UMH4" s="128"/>
      <c r="UMI4" s="128"/>
      <c r="UMJ4" s="128"/>
      <c r="UMK4" s="128"/>
      <c r="UML4" s="128"/>
      <c r="UMM4" s="128"/>
      <c r="UMN4" s="128"/>
      <c r="UMO4" s="128"/>
      <c r="UMP4" s="128"/>
      <c r="UMQ4" s="128"/>
      <c r="UMR4" s="128"/>
      <c r="UMS4" s="128"/>
      <c r="UMT4" s="128"/>
      <c r="UMU4" s="128"/>
      <c r="UMV4" s="128"/>
      <c r="UMW4" s="128"/>
      <c r="UMX4" s="128"/>
      <c r="UMY4" s="128"/>
      <c r="UMZ4" s="128"/>
      <c r="UNA4" s="128"/>
      <c r="UNB4" s="128"/>
      <c r="UNC4" s="128"/>
      <c r="UND4" s="128"/>
      <c r="UNE4" s="128"/>
      <c r="UNF4" s="128"/>
      <c r="UNG4" s="128"/>
      <c r="UNH4" s="128"/>
      <c r="UNI4" s="128"/>
      <c r="UNJ4" s="128"/>
      <c r="UNK4" s="128"/>
      <c r="UNL4" s="128"/>
      <c r="UNM4" s="128"/>
      <c r="UNN4" s="128"/>
      <c r="UNO4" s="128"/>
      <c r="UNP4" s="128"/>
      <c r="UNQ4" s="128"/>
      <c r="UNR4" s="128"/>
      <c r="UNS4" s="128"/>
      <c r="UNT4" s="128"/>
      <c r="UNU4" s="128"/>
      <c r="UNV4" s="128"/>
      <c r="UNW4" s="128"/>
      <c r="UNX4" s="128"/>
      <c r="UNY4" s="128"/>
      <c r="UNZ4" s="128"/>
      <c r="UOA4" s="128"/>
      <c r="UOB4" s="128"/>
      <c r="UOC4" s="128"/>
      <c r="UOD4" s="128"/>
      <c r="UOE4" s="128"/>
      <c r="UOF4" s="128"/>
      <c r="UOG4" s="128"/>
      <c r="UOH4" s="128"/>
      <c r="UOI4" s="128"/>
      <c r="UOJ4" s="128"/>
      <c r="UOK4" s="128"/>
      <c r="UOL4" s="128"/>
      <c r="UOM4" s="128"/>
      <c r="UON4" s="128"/>
      <c r="UOO4" s="128"/>
      <c r="UOP4" s="128"/>
      <c r="UOQ4" s="128"/>
      <c r="UOR4" s="128"/>
      <c r="UOS4" s="128"/>
      <c r="UOT4" s="128"/>
      <c r="UOU4" s="128"/>
      <c r="UOV4" s="128"/>
      <c r="UOW4" s="128"/>
      <c r="UOX4" s="128"/>
      <c r="UOY4" s="128"/>
      <c r="UOZ4" s="128"/>
      <c r="UPA4" s="128"/>
      <c r="UPB4" s="128"/>
      <c r="UPC4" s="128"/>
      <c r="UPD4" s="128"/>
      <c r="UPE4" s="128"/>
      <c r="UPF4" s="128"/>
      <c r="UPG4" s="128"/>
      <c r="UPH4" s="128"/>
      <c r="UPI4" s="128"/>
      <c r="UPJ4" s="128"/>
      <c r="UPK4" s="128"/>
      <c r="UPL4" s="128"/>
      <c r="UPM4" s="128"/>
      <c r="UPN4" s="128"/>
      <c r="UPO4" s="128"/>
      <c r="UPP4" s="128"/>
      <c r="UPQ4" s="128"/>
      <c r="UPR4" s="128"/>
      <c r="UPS4" s="128"/>
      <c r="UPT4" s="128"/>
      <c r="UPU4" s="128"/>
      <c r="UPV4" s="128"/>
      <c r="UPW4" s="128"/>
      <c r="UPX4" s="128"/>
      <c r="UPY4" s="128"/>
      <c r="UPZ4" s="128"/>
      <c r="UQA4" s="128"/>
      <c r="UQB4" s="128"/>
      <c r="UQC4" s="128"/>
      <c r="UQD4" s="128"/>
      <c r="UQE4" s="128"/>
      <c r="UQF4" s="128"/>
      <c r="UQG4" s="128"/>
      <c r="UQH4" s="128"/>
      <c r="UQI4" s="128"/>
      <c r="UQJ4" s="128"/>
      <c r="UQK4" s="128"/>
      <c r="UQL4" s="128"/>
      <c r="UQM4" s="128"/>
      <c r="UQN4" s="128"/>
      <c r="UQO4" s="128"/>
      <c r="UQP4" s="128"/>
      <c r="UQQ4" s="128"/>
      <c r="UQR4" s="128"/>
      <c r="UQS4" s="128"/>
      <c r="UQT4" s="128"/>
      <c r="UQU4" s="128"/>
      <c r="UQV4" s="128"/>
      <c r="UQW4" s="128"/>
      <c r="UQX4" s="128"/>
      <c r="UQY4" s="128"/>
      <c r="UQZ4" s="128"/>
      <c r="URA4" s="128"/>
      <c r="URB4" s="128"/>
      <c r="URC4" s="128"/>
      <c r="URD4" s="128"/>
      <c r="URE4" s="128"/>
      <c r="URF4" s="128"/>
      <c r="URG4" s="128"/>
      <c r="URH4" s="128"/>
      <c r="URI4" s="128"/>
      <c r="URJ4" s="128"/>
      <c r="URK4" s="128"/>
      <c r="URL4" s="128"/>
      <c r="URM4" s="128"/>
      <c r="URN4" s="128"/>
      <c r="URO4" s="128"/>
      <c r="URP4" s="128"/>
      <c r="URQ4" s="128"/>
      <c r="URR4" s="128"/>
      <c r="URS4" s="128"/>
      <c r="URT4" s="128"/>
      <c r="URU4" s="128"/>
      <c r="URV4" s="128"/>
      <c r="URW4" s="128"/>
      <c r="URX4" s="128"/>
      <c r="URY4" s="128"/>
      <c r="URZ4" s="128"/>
      <c r="USA4" s="128"/>
      <c r="USB4" s="128"/>
      <c r="USC4" s="128"/>
      <c r="USD4" s="128"/>
      <c r="USE4" s="128"/>
      <c r="USF4" s="128"/>
      <c r="USG4" s="128"/>
      <c r="USH4" s="128"/>
      <c r="USI4" s="128"/>
      <c r="USJ4" s="128"/>
      <c r="USK4" s="128"/>
      <c r="USL4" s="128"/>
      <c r="USM4" s="128"/>
      <c r="USN4" s="128"/>
      <c r="USO4" s="128"/>
      <c r="USP4" s="128"/>
      <c r="USQ4" s="128"/>
      <c r="USR4" s="128"/>
      <c r="USS4" s="128"/>
      <c r="UST4" s="128"/>
      <c r="USU4" s="128"/>
      <c r="USV4" s="128"/>
      <c r="USW4" s="128"/>
      <c r="USX4" s="128"/>
      <c r="USY4" s="128"/>
      <c r="USZ4" s="128"/>
      <c r="UTA4" s="128"/>
      <c r="UTB4" s="128"/>
      <c r="UTC4" s="128"/>
      <c r="UTD4" s="128"/>
      <c r="UTE4" s="128"/>
      <c r="UTF4" s="128"/>
      <c r="UTG4" s="128"/>
      <c r="UTH4" s="128"/>
      <c r="UTI4" s="128"/>
      <c r="UTJ4" s="128"/>
      <c r="UTK4" s="128"/>
      <c r="UTL4" s="128"/>
      <c r="UTM4" s="128"/>
      <c r="UTN4" s="128"/>
      <c r="UTO4" s="128"/>
      <c r="UTP4" s="128"/>
      <c r="UTQ4" s="128"/>
      <c r="UTR4" s="128"/>
      <c r="UTS4" s="128"/>
      <c r="UTT4" s="128"/>
      <c r="UTU4" s="128"/>
      <c r="UTV4" s="128"/>
      <c r="UTW4" s="128"/>
      <c r="UTX4" s="128"/>
      <c r="UTY4" s="128"/>
      <c r="UTZ4" s="128"/>
      <c r="UUA4" s="128"/>
      <c r="UUB4" s="128"/>
      <c r="UUC4" s="128"/>
      <c r="UUD4" s="128"/>
      <c r="UUE4" s="128"/>
      <c r="UUF4" s="128"/>
      <c r="UUG4" s="128"/>
      <c r="UUH4" s="128"/>
      <c r="UUI4" s="128"/>
      <c r="UUJ4" s="128"/>
      <c r="UUK4" s="128"/>
      <c r="UUL4" s="128"/>
      <c r="UUM4" s="128"/>
      <c r="UUN4" s="128"/>
      <c r="UUO4" s="128"/>
      <c r="UUP4" s="128"/>
      <c r="UUQ4" s="128"/>
      <c r="UUR4" s="128"/>
      <c r="UUS4" s="128"/>
      <c r="UUT4" s="128"/>
      <c r="UUU4" s="128"/>
      <c r="UUV4" s="128"/>
      <c r="UUW4" s="128"/>
      <c r="UUX4" s="128"/>
      <c r="UUY4" s="128"/>
      <c r="UUZ4" s="128"/>
      <c r="UVA4" s="128"/>
      <c r="UVB4" s="128"/>
      <c r="UVC4" s="128"/>
      <c r="UVD4" s="128"/>
      <c r="UVE4" s="128"/>
      <c r="UVF4" s="128"/>
      <c r="UVG4" s="128"/>
      <c r="UVH4" s="128"/>
      <c r="UVI4" s="128"/>
      <c r="UVJ4" s="128"/>
      <c r="UVK4" s="128"/>
      <c r="UVL4" s="128"/>
      <c r="UVM4" s="128"/>
      <c r="UVN4" s="128"/>
      <c r="UVO4" s="128"/>
      <c r="UVP4" s="128"/>
      <c r="UVQ4" s="128"/>
      <c r="UVR4" s="128"/>
      <c r="UVS4" s="128"/>
      <c r="UVT4" s="128"/>
      <c r="UVU4" s="128"/>
      <c r="UVV4" s="128"/>
      <c r="UVW4" s="128"/>
      <c r="UVX4" s="128"/>
      <c r="UVY4" s="128"/>
      <c r="UVZ4" s="128"/>
      <c r="UWA4" s="128"/>
      <c r="UWB4" s="128"/>
      <c r="UWC4" s="128"/>
      <c r="UWD4" s="128"/>
      <c r="UWE4" s="128"/>
      <c r="UWF4" s="128"/>
      <c r="UWG4" s="128"/>
      <c r="UWH4" s="128"/>
      <c r="UWI4" s="128"/>
      <c r="UWJ4" s="128"/>
      <c r="UWK4" s="128"/>
      <c r="UWL4" s="128"/>
      <c r="UWM4" s="128"/>
      <c r="UWN4" s="128"/>
      <c r="UWO4" s="128"/>
      <c r="UWP4" s="128"/>
      <c r="UWQ4" s="128"/>
      <c r="UWR4" s="128"/>
      <c r="UWS4" s="128"/>
      <c r="UWT4" s="128"/>
      <c r="UWU4" s="128"/>
      <c r="UWV4" s="128"/>
      <c r="UWW4" s="128"/>
      <c r="UWX4" s="128"/>
      <c r="UWY4" s="128"/>
      <c r="UWZ4" s="128"/>
      <c r="UXA4" s="128"/>
      <c r="UXB4" s="128"/>
      <c r="UXC4" s="128"/>
      <c r="UXD4" s="128"/>
      <c r="UXE4" s="128"/>
      <c r="UXF4" s="128"/>
      <c r="UXG4" s="128"/>
      <c r="UXH4" s="128"/>
      <c r="UXI4" s="128"/>
      <c r="UXJ4" s="128"/>
      <c r="UXK4" s="128"/>
      <c r="UXL4" s="128"/>
      <c r="UXM4" s="128"/>
      <c r="UXN4" s="128"/>
      <c r="UXO4" s="128"/>
      <c r="UXP4" s="128"/>
      <c r="UXQ4" s="128"/>
      <c r="UXR4" s="128"/>
      <c r="UXS4" s="128"/>
      <c r="UXT4" s="128"/>
      <c r="UXU4" s="128"/>
      <c r="UXV4" s="128"/>
      <c r="UXW4" s="128"/>
      <c r="UXX4" s="128"/>
      <c r="UXY4" s="128"/>
      <c r="UXZ4" s="128"/>
      <c r="UYA4" s="128"/>
      <c r="UYB4" s="128"/>
      <c r="UYC4" s="128"/>
      <c r="UYD4" s="128"/>
      <c r="UYE4" s="128"/>
      <c r="UYF4" s="128"/>
      <c r="UYG4" s="128"/>
      <c r="UYH4" s="128"/>
      <c r="UYI4" s="128"/>
      <c r="UYJ4" s="128"/>
      <c r="UYK4" s="128"/>
      <c r="UYL4" s="128"/>
      <c r="UYM4" s="128"/>
      <c r="UYN4" s="128"/>
      <c r="UYO4" s="128"/>
      <c r="UYP4" s="128"/>
      <c r="UYQ4" s="128"/>
      <c r="UYR4" s="128"/>
      <c r="UYS4" s="128"/>
      <c r="UYT4" s="128"/>
      <c r="UYU4" s="128"/>
      <c r="UYV4" s="128"/>
      <c r="UYW4" s="128"/>
      <c r="UYX4" s="128"/>
      <c r="UYY4" s="128"/>
      <c r="UYZ4" s="128"/>
      <c r="UZA4" s="128"/>
      <c r="UZB4" s="128"/>
      <c r="UZC4" s="128"/>
      <c r="UZD4" s="128"/>
      <c r="UZE4" s="128"/>
      <c r="UZF4" s="128"/>
      <c r="UZG4" s="128"/>
      <c r="UZH4" s="128"/>
      <c r="UZI4" s="128"/>
      <c r="UZJ4" s="128"/>
      <c r="UZK4" s="128"/>
      <c r="UZL4" s="128"/>
      <c r="UZM4" s="128"/>
      <c r="UZN4" s="128"/>
      <c r="UZO4" s="128"/>
      <c r="UZP4" s="128"/>
      <c r="UZQ4" s="128"/>
      <c r="UZR4" s="128"/>
      <c r="UZS4" s="128"/>
      <c r="UZT4" s="128"/>
      <c r="UZU4" s="128"/>
      <c r="UZV4" s="128"/>
      <c r="UZW4" s="128"/>
      <c r="UZX4" s="128"/>
      <c r="UZY4" s="128"/>
      <c r="UZZ4" s="128"/>
      <c r="VAA4" s="128"/>
      <c r="VAB4" s="128"/>
      <c r="VAC4" s="128"/>
      <c r="VAD4" s="128"/>
      <c r="VAE4" s="128"/>
      <c r="VAF4" s="128"/>
      <c r="VAG4" s="128"/>
      <c r="VAH4" s="128"/>
      <c r="VAI4" s="128"/>
      <c r="VAJ4" s="128"/>
      <c r="VAK4" s="128"/>
      <c r="VAL4" s="128"/>
      <c r="VAM4" s="128"/>
      <c r="VAN4" s="128"/>
      <c r="VAO4" s="128"/>
      <c r="VAP4" s="128"/>
      <c r="VAQ4" s="128"/>
      <c r="VAR4" s="128"/>
      <c r="VAS4" s="128"/>
      <c r="VAT4" s="128"/>
      <c r="VAU4" s="128"/>
      <c r="VAV4" s="128"/>
      <c r="VAW4" s="128"/>
      <c r="VAX4" s="128"/>
      <c r="VAY4" s="128"/>
      <c r="VAZ4" s="128"/>
      <c r="VBA4" s="128"/>
      <c r="VBB4" s="128"/>
      <c r="VBC4" s="128"/>
      <c r="VBD4" s="128"/>
      <c r="VBE4" s="128"/>
      <c r="VBF4" s="128"/>
      <c r="VBG4" s="128"/>
      <c r="VBH4" s="128"/>
      <c r="VBI4" s="128"/>
      <c r="VBJ4" s="128"/>
      <c r="VBK4" s="128"/>
      <c r="VBL4" s="128"/>
      <c r="VBM4" s="128"/>
      <c r="VBN4" s="128"/>
      <c r="VBO4" s="128"/>
      <c r="VBP4" s="128"/>
      <c r="VBQ4" s="128"/>
      <c r="VBR4" s="128"/>
      <c r="VBS4" s="128"/>
      <c r="VBT4" s="128"/>
      <c r="VBU4" s="128"/>
      <c r="VBV4" s="128"/>
      <c r="VBW4" s="128"/>
      <c r="VBX4" s="128"/>
      <c r="VBY4" s="128"/>
      <c r="VBZ4" s="128"/>
      <c r="VCA4" s="128"/>
      <c r="VCB4" s="128"/>
      <c r="VCC4" s="128"/>
      <c r="VCD4" s="128"/>
      <c r="VCE4" s="128"/>
      <c r="VCF4" s="128"/>
      <c r="VCG4" s="128"/>
      <c r="VCH4" s="128"/>
      <c r="VCI4" s="128"/>
      <c r="VCJ4" s="128"/>
      <c r="VCK4" s="128"/>
      <c r="VCL4" s="128"/>
      <c r="VCM4" s="128"/>
      <c r="VCN4" s="128"/>
      <c r="VCO4" s="128"/>
      <c r="VCP4" s="128"/>
      <c r="VCQ4" s="128"/>
      <c r="VCR4" s="128"/>
      <c r="VCS4" s="128"/>
      <c r="VCT4" s="128"/>
      <c r="VCU4" s="128"/>
      <c r="VCV4" s="128"/>
      <c r="VCW4" s="128"/>
      <c r="VCX4" s="128"/>
      <c r="VCY4" s="128"/>
      <c r="VCZ4" s="128"/>
      <c r="VDA4" s="128"/>
      <c r="VDB4" s="128"/>
      <c r="VDC4" s="128"/>
      <c r="VDD4" s="128"/>
      <c r="VDE4" s="128"/>
      <c r="VDF4" s="128"/>
      <c r="VDG4" s="128"/>
      <c r="VDH4" s="128"/>
      <c r="VDI4" s="128"/>
      <c r="VDJ4" s="128"/>
      <c r="VDK4" s="128"/>
      <c r="VDL4" s="128"/>
      <c r="VDM4" s="128"/>
      <c r="VDN4" s="128"/>
      <c r="VDO4" s="128"/>
      <c r="VDP4" s="128"/>
      <c r="VDQ4" s="128"/>
      <c r="VDR4" s="128"/>
      <c r="VDS4" s="128"/>
      <c r="VDT4" s="128"/>
      <c r="VDU4" s="128"/>
      <c r="VDV4" s="128"/>
      <c r="VDW4" s="128"/>
      <c r="VDX4" s="128"/>
      <c r="VDY4" s="128"/>
      <c r="VDZ4" s="128"/>
      <c r="VEA4" s="128"/>
      <c r="VEB4" s="128"/>
      <c r="VEC4" s="128"/>
      <c r="VED4" s="128"/>
      <c r="VEE4" s="128"/>
      <c r="VEF4" s="128"/>
      <c r="VEG4" s="128"/>
      <c r="VEH4" s="128"/>
      <c r="VEI4" s="128"/>
      <c r="VEJ4" s="128"/>
      <c r="VEK4" s="128"/>
      <c r="VEL4" s="128"/>
      <c r="VEM4" s="128"/>
      <c r="VEN4" s="128"/>
      <c r="VEO4" s="128"/>
      <c r="VEP4" s="128"/>
      <c r="VEQ4" s="128"/>
      <c r="VER4" s="128"/>
      <c r="VES4" s="128"/>
      <c r="VET4" s="128"/>
      <c r="VEU4" s="128"/>
      <c r="VEV4" s="128"/>
      <c r="VEW4" s="128"/>
      <c r="VEX4" s="128"/>
      <c r="VEY4" s="128"/>
      <c r="VEZ4" s="128"/>
      <c r="VFA4" s="128"/>
      <c r="VFB4" s="128"/>
      <c r="VFC4" s="128"/>
      <c r="VFD4" s="128"/>
      <c r="VFE4" s="128"/>
      <c r="VFF4" s="128"/>
      <c r="VFG4" s="128"/>
      <c r="VFH4" s="128"/>
      <c r="VFI4" s="128"/>
      <c r="VFJ4" s="128"/>
      <c r="VFK4" s="128"/>
      <c r="VFL4" s="128"/>
      <c r="VFM4" s="128"/>
      <c r="VFN4" s="128"/>
      <c r="VFO4" s="128"/>
      <c r="VFP4" s="128"/>
      <c r="VFQ4" s="128"/>
      <c r="VFR4" s="128"/>
      <c r="VFS4" s="128"/>
      <c r="VFT4" s="128"/>
      <c r="VFU4" s="128"/>
      <c r="VFV4" s="128"/>
      <c r="VFW4" s="128"/>
      <c r="VFX4" s="128"/>
      <c r="VFY4" s="128"/>
      <c r="VFZ4" s="128"/>
      <c r="VGA4" s="128"/>
      <c r="VGB4" s="128"/>
      <c r="VGC4" s="128"/>
      <c r="VGD4" s="128"/>
      <c r="VGE4" s="128"/>
      <c r="VGF4" s="128"/>
      <c r="VGG4" s="128"/>
      <c r="VGH4" s="128"/>
      <c r="VGI4" s="128"/>
      <c r="VGJ4" s="128"/>
      <c r="VGK4" s="128"/>
      <c r="VGL4" s="128"/>
      <c r="VGM4" s="128"/>
      <c r="VGN4" s="128"/>
      <c r="VGO4" s="128"/>
      <c r="VGP4" s="128"/>
      <c r="VGQ4" s="128"/>
      <c r="VGR4" s="128"/>
      <c r="VGS4" s="128"/>
      <c r="VGT4" s="128"/>
      <c r="VGU4" s="128"/>
      <c r="VGV4" s="128"/>
      <c r="VGW4" s="128"/>
      <c r="VGX4" s="128"/>
      <c r="VGY4" s="128"/>
      <c r="VGZ4" s="128"/>
      <c r="VHA4" s="128"/>
      <c r="VHB4" s="128"/>
      <c r="VHC4" s="128"/>
      <c r="VHD4" s="128"/>
      <c r="VHE4" s="128"/>
      <c r="VHF4" s="128"/>
      <c r="VHG4" s="128"/>
      <c r="VHH4" s="128"/>
      <c r="VHI4" s="128"/>
      <c r="VHJ4" s="128"/>
      <c r="VHK4" s="128"/>
      <c r="VHL4" s="128"/>
      <c r="VHM4" s="128"/>
      <c r="VHN4" s="128"/>
      <c r="VHO4" s="128"/>
      <c r="VHP4" s="128"/>
      <c r="VHQ4" s="128"/>
      <c r="VHR4" s="128"/>
      <c r="VHS4" s="128"/>
      <c r="VHT4" s="128"/>
      <c r="VHU4" s="128"/>
      <c r="VHV4" s="128"/>
      <c r="VHW4" s="128"/>
      <c r="VHX4" s="128"/>
      <c r="VHY4" s="128"/>
      <c r="VHZ4" s="128"/>
      <c r="VIA4" s="128"/>
      <c r="VIB4" s="128"/>
      <c r="VIC4" s="128"/>
      <c r="VID4" s="128"/>
      <c r="VIE4" s="128"/>
      <c r="VIF4" s="128"/>
      <c r="VIG4" s="128"/>
      <c r="VIH4" s="128"/>
      <c r="VII4" s="128"/>
      <c r="VIJ4" s="128"/>
      <c r="VIK4" s="128"/>
      <c r="VIL4" s="128"/>
      <c r="VIM4" s="128"/>
      <c r="VIN4" s="128"/>
      <c r="VIO4" s="128"/>
      <c r="VIP4" s="128"/>
      <c r="VIQ4" s="128"/>
      <c r="VIR4" s="128"/>
      <c r="VIS4" s="128"/>
      <c r="VIT4" s="128"/>
      <c r="VIU4" s="128"/>
      <c r="VIV4" s="128"/>
      <c r="VIW4" s="128"/>
      <c r="VIX4" s="128"/>
      <c r="VIY4" s="128"/>
      <c r="VIZ4" s="128"/>
      <c r="VJA4" s="128"/>
      <c r="VJB4" s="128"/>
      <c r="VJC4" s="128"/>
      <c r="VJD4" s="128"/>
      <c r="VJE4" s="128"/>
      <c r="VJF4" s="128"/>
      <c r="VJG4" s="128"/>
      <c r="VJH4" s="128"/>
      <c r="VJI4" s="128"/>
      <c r="VJJ4" s="128"/>
      <c r="VJK4" s="128"/>
      <c r="VJL4" s="128"/>
      <c r="VJM4" s="128"/>
      <c r="VJN4" s="128"/>
      <c r="VJO4" s="128"/>
      <c r="VJP4" s="128"/>
      <c r="VJQ4" s="128"/>
      <c r="VJR4" s="128"/>
      <c r="VJS4" s="128"/>
      <c r="VJT4" s="128"/>
      <c r="VJU4" s="128"/>
      <c r="VJV4" s="128"/>
      <c r="VJW4" s="128"/>
      <c r="VJX4" s="128"/>
      <c r="VJY4" s="128"/>
      <c r="VJZ4" s="128"/>
      <c r="VKA4" s="128"/>
      <c r="VKB4" s="128"/>
      <c r="VKC4" s="128"/>
      <c r="VKD4" s="128"/>
      <c r="VKE4" s="128"/>
      <c r="VKF4" s="128"/>
      <c r="VKG4" s="128"/>
      <c r="VKH4" s="128"/>
      <c r="VKI4" s="128"/>
      <c r="VKJ4" s="128"/>
      <c r="VKK4" s="128"/>
      <c r="VKL4" s="128"/>
      <c r="VKM4" s="128"/>
      <c r="VKN4" s="128"/>
      <c r="VKO4" s="128"/>
      <c r="VKP4" s="128"/>
      <c r="VKQ4" s="128"/>
      <c r="VKR4" s="128"/>
      <c r="VKS4" s="128"/>
      <c r="VKT4" s="128"/>
      <c r="VKU4" s="128"/>
      <c r="VKV4" s="128"/>
      <c r="VKW4" s="128"/>
      <c r="VKX4" s="128"/>
      <c r="VKY4" s="128"/>
      <c r="VKZ4" s="128"/>
      <c r="VLA4" s="128"/>
      <c r="VLB4" s="128"/>
      <c r="VLC4" s="128"/>
      <c r="VLD4" s="128"/>
      <c r="VLE4" s="128"/>
      <c r="VLF4" s="128"/>
      <c r="VLG4" s="128"/>
      <c r="VLH4" s="128"/>
      <c r="VLI4" s="128"/>
      <c r="VLJ4" s="128"/>
      <c r="VLK4" s="128"/>
      <c r="VLL4" s="128"/>
      <c r="VLM4" s="128"/>
      <c r="VLN4" s="128"/>
      <c r="VLO4" s="128"/>
      <c r="VLP4" s="128"/>
      <c r="VLQ4" s="128"/>
      <c r="VLR4" s="128"/>
      <c r="VLS4" s="128"/>
      <c r="VLT4" s="128"/>
      <c r="VLU4" s="128"/>
      <c r="VLV4" s="128"/>
      <c r="VLW4" s="128"/>
      <c r="VLX4" s="128"/>
      <c r="VLY4" s="128"/>
      <c r="VLZ4" s="128"/>
      <c r="VMA4" s="128"/>
      <c r="VMB4" s="128"/>
      <c r="VMC4" s="128"/>
      <c r="VMD4" s="128"/>
      <c r="VME4" s="128"/>
      <c r="VMF4" s="128"/>
      <c r="VMG4" s="128"/>
      <c r="VMH4" s="128"/>
      <c r="VMI4" s="128"/>
      <c r="VMJ4" s="128"/>
      <c r="VMK4" s="128"/>
      <c r="VML4" s="128"/>
      <c r="VMM4" s="128"/>
      <c r="VMN4" s="128"/>
      <c r="VMO4" s="128"/>
      <c r="VMP4" s="128"/>
      <c r="VMQ4" s="128"/>
      <c r="VMR4" s="128"/>
      <c r="VMS4" s="128"/>
      <c r="VMT4" s="128"/>
      <c r="VMU4" s="128"/>
      <c r="VMV4" s="128"/>
      <c r="VMW4" s="128"/>
      <c r="VMX4" s="128"/>
      <c r="VMY4" s="128"/>
      <c r="VMZ4" s="128"/>
      <c r="VNA4" s="128"/>
      <c r="VNB4" s="128"/>
      <c r="VNC4" s="128"/>
      <c r="VND4" s="128"/>
      <c r="VNE4" s="128"/>
      <c r="VNF4" s="128"/>
      <c r="VNG4" s="128"/>
      <c r="VNH4" s="128"/>
      <c r="VNI4" s="128"/>
      <c r="VNJ4" s="128"/>
      <c r="VNK4" s="128"/>
      <c r="VNL4" s="128"/>
      <c r="VNM4" s="128"/>
      <c r="VNN4" s="128"/>
      <c r="VNO4" s="128"/>
      <c r="VNP4" s="128"/>
      <c r="VNQ4" s="128"/>
      <c r="VNR4" s="128"/>
      <c r="VNS4" s="128"/>
      <c r="VNT4" s="128"/>
      <c r="VNU4" s="128"/>
      <c r="VNV4" s="128"/>
      <c r="VNW4" s="128"/>
      <c r="VNX4" s="128"/>
      <c r="VNY4" s="128"/>
      <c r="VNZ4" s="128"/>
      <c r="VOA4" s="128"/>
      <c r="VOB4" s="128"/>
      <c r="VOC4" s="128"/>
      <c r="VOD4" s="128"/>
      <c r="VOE4" s="128"/>
      <c r="VOF4" s="128"/>
      <c r="VOG4" s="128"/>
      <c r="VOH4" s="128"/>
      <c r="VOI4" s="128"/>
      <c r="VOJ4" s="128"/>
      <c r="VOK4" s="128"/>
      <c r="VOL4" s="128"/>
      <c r="VOM4" s="128"/>
      <c r="VON4" s="128"/>
      <c r="VOO4" s="128"/>
      <c r="VOP4" s="128"/>
      <c r="VOQ4" s="128"/>
      <c r="VOR4" s="128"/>
      <c r="VOS4" s="128"/>
      <c r="VOT4" s="128"/>
      <c r="VOU4" s="128"/>
      <c r="VOV4" s="128"/>
      <c r="VOW4" s="128"/>
      <c r="VOX4" s="128"/>
      <c r="VOY4" s="128"/>
      <c r="VOZ4" s="128"/>
      <c r="VPA4" s="128"/>
      <c r="VPB4" s="128"/>
      <c r="VPC4" s="128"/>
      <c r="VPD4" s="128"/>
      <c r="VPE4" s="128"/>
      <c r="VPF4" s="128"/>
      <c r="VPG4" s="128"/>
      <c r="VPH4" s="128"/>
      <c r="VPI4" s="128"/>
      <c r="VPJ4" s="128"/>
      <c r="VPK4" s="128"/>
      <c r="VPL4" s="128"/>
      <c r="VPM4" s="128"/>
      <c r="VPN4" s="128"/>
      <c r="VPO4" s="128"/>
      <c r="VPP4" s="128"/>
      <c r="VPQ4" s="128"/>
      <c r="VPR4" s="128"/>
      <c r="VPS4" s="128"/>
      <c r="VPT4" s="128"/>
      <c r="VPU4" s="128"/>
      <c r="VPV4" s="128"/>
      <c r="VPW4" s="128"/>
      <c r="VPX4" s="128"/>
      <c r="VPY4" s="128"/>
      <c r="VPZ4" s="128"/>
      <c r="VQA4" s="128"/>
      <c r="VQB4" s="128"/>
      <c r="VQC4" s="128"/>
      <c r="VQD4" s="128"/>
      <c r="VQE4" s="128"/>
      <c r="VQF4" s="128"/>
      <c r="VQG4" s="128"/>
      <c r="VQH4" s="128"/>
      <c r="VQI4" s="128"/>
      <c r="VQJ4" s="128"/>
      <c r="VQK4" s="128"/>
      <c r="VQL4" s="128"/>
      <c r="VQM4" s="128"/>
      <c r="VQN4" s="128"/>
      <c r="VQO4" s="128"/>
      <c r="VQP4" s="128"/>
      <c r="VQQ4" s="128"/>
      <c r="VQR4" s="128"/>
      <c r="VQS4" s="128"/>
      <c r="VQT4" s="128"/>
      <c r="VQU4" s="128"/>
      <c r="VQV4" s="128"/>
      <c r="VQW4" s="128"/>
      <c r="VQX4" s="128"/>
      <c r="VQY4" s="128"/>
      <c r="VQZ4" s="128"/>
      <c r="VRA4" s="128"/>
      <c r="VRB4" s="128"/>
      <c r="VRC4" s="128"/>
      <c r="VRD4" s="128"/>
      <c r="VRE4" s="128"/>
      <c r="VRF4" s="128"/>
      <c r="VRG4" s="128"/>
      <c r="VRH4" s="128"/>
      <c r="VRI4" s="128"/>
      <c r="VRJ4" s="128"/>
      <c r="VRK4" s="128"/>
      <c r="VRL4" s="128"/>
      <c r="VRM4" s="128"/>
      <c r="VRN4" s="128"/>
      <c r="VRO4" s="128"/>
      <c r="VRP4" s="128"/>
      <c r="VRQ4" s="128"/>
      <c r="VRR4" s="128"/>
      <c r="VRS4" s="128"/>
      <c r="VRT4" s="128"/>
      <c r="VRU4" s="128"/>
      <c r="VRV4" s="128"/>
      <c r="VRW4" s="128"/>
      <c r="VRX4" s="128"/>
      <c r="VRY4" s="128"/>
      <c r="VRZ4" s="128"/>
      <c r="VSA4" s="128"/>
      <c r="VSB4" s="128"/>
      <c r="VSC4" s="128"/>
      <c r="VSD4" s="128"/>
      <c r="VSE4" s="128"/>
      <c r="VSF4" s="128"/>
      <c r="VSG4" s="128"/>
      <c r="VSH4" s="128"/>
      <c r="VSI4" s="128"/>
      <c r="VSJ4" s="128"/>
      <c r="VSK4" s="128"/>
      <c r="VSL4" s="128"/>
      <c r="VSM4" s="128"/>
      <c r="VSN4" s="128"/>
      <c r="VSO4" s="128"/>
      <c r="VSP4" s="128"/>
      <c r="VSQ4" s="128"/>
      <c r="VSR4" s="128"/>
      <c r="VSS4" s="128"/>
      <c r="VST4" s="128"/>
      <c r="VSU4" s="128"/>
      <c r="VSV4" s="128"/>
      <c r="VSW4" s="128"/>
      <c r="VSX4" s="128"/>
      <c r="VSY4" s="128"/>
      <c r="VSZ4" s="128"/>
      <c r="VTA4" s="128"/>
      <c r="VTB4" s="128"/>
      <c r="VTC4" s="128"/>
      <c r="VTD4" s="128"/>
      <c r="VTE4" s="128"/>
      <c r="VTF4" s="128"/>
      <c r="VTG4" s="128"/>
      <c r="VTH4" s="128"/>
      <c r="VTI4" s="128"/>
      <c r="VTJ4" s="128"/>
      <c r="VTK4" s="128"/>
      <c r="VTL4" s="128"/>
      <c r="VTM4" s="128"/>
      <c r="VTN4" s="128"/>
      <c r="VTO4" s="128"/>
      <c r="VTP4" s="128"/>
      <c r="VTQ4" s="128"/>
      <c r="VTR4" s="128"/>
      <c r="VTS4" s="128"/>
      <c r="VTT4" s="128"/>
      <c r="VTU4" s="128"/>
      <c r="VTV4" s="128"/>
      <c r="VTW4" s="128"/>
      <c r="VTX4" s="128"/>
      <c r="VTY4" s="128"/>
      <c r="VTZ4" s="128"/>
      <c r="VUA4" s="128"/>
      <c r="VUB4" s="128"/>
      <c r="VUC4" s="128"/>
      <c r="VUD4" s="128"/>
      <c r="VUE4" s="128"/>
      <c r="VUF4" s="128"/>
      <c r="VUG4" s="128"/>
      <c r="VUH4" s="128"/>
      <c r="VUI4" s="128"/>
      <c r="VUJ4" s="128"/>
      <c r="VUK4" s="128"/>
      <c r="VUL4" s="128"/>
      <c r="VUM4" s="128"/>
      <c r="VUN4" s="128"/>
      <c r="VUO4" s="128"/>
      <c r="VUP4" s="128"/>
      <c r="VUQ4" s="128"/>
      <c r="VUR4" s="128"/>
      <c r="VUS4" s="128"/>
      <c r="VUT4" s="128"/>
      <c r="VUU4" s="128"/>
      <c r="VUV4" s="128"/>
      <c r="VUW4" s="128"/>
      <c r="VUX4" s="128"/>
      <c r="VUY4" s="128"/>
      <c r="VUZ4" s="128"/>
      <c r="VVA4" s="128"/>
      <c r="VVB4" s="128"/>
      <c r="VVC4" s="128"/>
      <c r="VVD4" s="128"/>
      <c r="VVE4" s="128"/>
      <c r="VVF4" s="128"/>
      <c r="VVG4" s="128"/>
      <c r="VVH4" s="128"/>
      <c r="VVI4" s="128"/>
      <c r="VVJ4" s="128"/>
      <c r="VVK4" s="128"/>
      <c r="VVL4" s="128"/>
      <c r="VVM4" s="128"/>
      <c r="VVN4" s="128"/>
      <c r="VVO4" s="128"/>
      <c r="VVP4" s="128"/>
      <c r="VVQ4" s="128"/>
      <c r="VVR4" s="128"/>
      <c r="VVS4" s="128"/>
      <c r="VVT4" s="128"/>
      <c r="VVU4" s="128"/>
      <c r="VVV4" s="128"/>
      <c r="VVW4" s="128"/>
      <c r="VVX4" s="128"/>
      <c r="VVY4" s="128"/>
      <c r="VVZ4" s="128"/>
      <c r="VWA4" s="128"/>
      <c r="VWB4" s="128"/>
      <c r="VWC4" s="128"/>
      <c r="VWD4" s="128"/>
      <c r="VWE4" s="128"/>
      <c r="VWF4" s="128"/>
      <c r="VWG4" s="128"/>
      <c r="VWH4" s="128"/>
      <c r="VWI4" s="128"/>
      <c r="VWJ4" s="128"/>
      <c r="VWK4" s="128"/>
      <c r="VWL4" s="128"/>
      <c r="VWM4" s="128"/>
      <c r="VWN4" s="128"/>
      <c r="VWO4" s="128"/>
      <c r="VWP4" s="128"/>
      <c r="VWQ4" s="128"/>
      <c r="VWR4" s="128"/>
      <c r="VWS4" s="128"/>
      <c r="VWT4" s="128"/>
      <c r="VWU4" s="128"/>
      <c r="VWV4" s="128"/>
      <c r="VWW4" s="128"/>
      <c r="VWX4" s="128"/>
      <c r="VWY4" s="128"/>
      <c r="VWZ4" s="128"/>
      <c r="VXA4" s="128"/>
      <c r="VXB4" s="128"/>
      <c r="VXC4" s="128"/>
      <c r="VXD4" s="128"/>
      <c r="VXE4" s="128"/>
      <c r="VXF4" s="128"/>
      <c r="VXG4" s="128"/>
      <c r="VXH4" s="128"/>
      <c r="VXI4" s="128"/>
      <c r="VXJ4" s="128"/>
      <c r="VXK4" s="128"/>
      <c r="VXL4" s="128"/>
      <c r="VXM4" s="128"/>
      <c r="VXN4" s="128"/>
      <c r="VXO4" s="128"/>
      <c r="VXP4" s="128"/>
      <c r="VXQ4" s="128"/>
      <c r="VXR4" s="128"/>
      <c r="VXS4" s="128"/>
      <c r="VXT4" s="128"/>
      <c r="VXU4" s="128"/>
      <c r="VXV4" s="128"/>
      <c r="VXW4" s="128"/>
      <c r="VXX4" s="128"/>
      <c r="VXY4" s="128"/>
      <c r="VXZ4" s="128"/>
      <c r="VYA4" s="128"/>
      <c r="VYB4" s="128"/>
      <c r="VYC4" s="128"/>
      <c r="VYD4" s="128"/>
      <c r="VYE4" s="128"/>
      <c r="VYF4" s="128"/>
      <c r="VYG4" s="128"/>
      <c r="VYH4" s="128"/>
      <c r="VYI4" s="128"/>
      <c r="VYJ4" s="128"/>
      <c r="VYK4" s="128"/>
      <c r="VYL4" s="128"/>
      <c r="VYM4" s="128"/>
      <c r="VYN4" s="128"/>
      <c r="VYO4" s="128"/>
      <c r="VYP4" s="128"/>
      <c r="VYQ4" s="128"/>
      <c r="VYR4" s="128"/>
      <c r="VYS4" s="128"/>
      <c r="VYT4" s="128"/>
      <c r="VYU4" s="128"/>
      <c r="VYV4" s="128"/>
      <c r="VYW4" s="128"/>
      <c r="VYX4" s="128"/>
      <c r="VYY4" s="128"/>
      <c r="VYZ4" s="128"/>
      <c r="VZA4" s="128"/>
      <c r="VZB4" s="128"/>
      <c r="VZC4" s="128"/>
      <c r="VZD4" s="128"/>
      <c r="VZE4" s="128"/>
      <c r="VZF4" s="128"/>
      <c r="VZG4" s="128"/>
      <c r="VZH4" s="128"/>
      <c r="VZI4" s="128"/>
      <c r="VZJ4" s="128"/>
      <c r="VZK4" s="128"/>
      <c r="VZL4" s="128"/>
      <c r="VZM4" s="128"/>
      <c r="VZN4" s="128"/>
      <c r="VZO4" s="128"/>
      <c r="VZP4" s="128"/>
      <c r="VZQ4" s="128"/>
      <c r="VZR4" s="128"/>
      <c r="VZS4" s="128"/>
      <c r="VZT4" s="128"/>
      <c r="VZU4" s="128"/>
      <c r="VZV4" s="128"/>
      <c r="VZW4" s="128"/>
      <c r="VZX4" s="128"/>
      <c r="VZY4" s="128"/>
      <c r="VZZ4" s="128"/>
      <c r="WAA4" s="128"/>
      <c r="WAB4" s="128"/>
      <c r="WAC4" s="128"/>
      <c r="WAD4" s="128"/>
      <c r="WAE4" s="128"/>
      <c r="WAF4" s="128"/>
      <c r="WAG4" s="128"/>
      <c r="WAH4" s="128"/>
      <c r="WAI4" s="128"/>
      <c r="WAJ4" s="128"/>
      <c r="WAK4" s="128"/>
      <c r="WAL4" s="128"/>
      <c r="WAM4" s="128"/>
      <c r="WAN4" s="128"/>
      <c r="WAO4" s="128"/>
      <c r="WAP4" s="128"/>
      <c r="WAQ4" s="128"/>
      <c r="WAR4" s="128"/>
      <c r="WAS4" s="128"/>
      <c r="WAT4" s="128"/>
      <c r="WAU4" s="128"/>
      <c r="WAV4" s="128"/>
      <c r="WAW4" s="128"/>
      <c r="WAX4" s="128"/>
      <c r="WAY4" s="128"/>
      <c r="WAZ4" s="128"/>
      <c r="WBA4" s="128"/>
      <c r="WBB4" s="128"/>
      <c r="WBC4" s="128"/>
      <c r="WBD4" s="128"/>
      <c r="WBE4" s="128"/>
      <c r="WBF4" s="128"/>
      <c r="WBG4" s="128"/>
      <c r="WBH4" s="128"/>
      <c r="WBI4" s="128"/>
      <c r="WBJ4" s="128"/>
      <c r="WBK4" s="128"/>
      <c r="WBL4" s="128"/>
      <c r="WBM4" s="128"/>
      <c r="WBN4" s="128"/>
      <c r="WBO4" s="128"/>
      <c r="WBP4" s="128"/>
      <c r="WBQ4" s="128"/>
      <c r="WBR4" s="128"/>
      <c r="WBS4" s="128"/>
      <c r="WBT4" s="128"/>
      <c r="WBU4" s="128"/>
      <c r="WBV4" s="128"/>
      <c r="WBW4" s="128"/>
      <c r="WBX4" s="128"/>
      <c r="WBY4" s="128"/>
      <c r="WBZ4" s="128"/>
      <c r="WCA4" s="128"/>
      <c r="WCB4" s="128"/>
      <c r="WCC4" s="128"/>
      <c r="WCD4" s="128"/>
      <c r="WCE4" s="128"/>
      <c r="WCF4" s="128"/>
      <c r="WCG4" s="128"/>
      <c r="WCH4" s="128"/>
      <c r="WCI4" s="128"/>
      <c r="WCJ4" s="128"/>
      <c r="WCK4" s="128"/>
      <c r="WCL4" s="128"/>
      <c r="WCM4" s="128"/>
      <c r="WCN4" s="128"/>
      <c r="WCO4" s="128"/>
      <c r="WCP4" s="128"/>
      <c r="WCQ4" s="128"/>
      <c r="WCR4" s="128"/>
      <c r="WCS4" s="128"/>
      <c r="WCT4" s="128"/>
      <c r="WCU4" s="128"/>
      <c r="WCV4" s="128"/>
      <c r="WCW4" s="128"/>
      <c r="WCX4" s="128"/>
      <c r="WCY4" s="128"/>
      <c r="WCZ4" s="128"/>
      <c r="WDA4" s="128"/>
      <c r="WDB4" s="128"/>
      <c r="WDC4" s="128"/>
      <c r="WDD4" s="128"/>
      <c r="WDE4" s="128"/>
      <c r="WDF4" s="128"/>
      <c r="WDG4" s="128"/>
      <c r="WDH4" s="128"/>
      <c r="WDI4" s="128"/>
      <c r="WDJ4" s="128"/>
      <c r="WDK4" s="128"/>
      <c r="WDL4" s="128"/>
      <c r="WDM4" s="128"/>
      <c r="WDN4" s="128"/>
      <c r="WDO4" s="128"/>
      <c r="WDP4" s="128"/>
      <c r="WDQ4" s="128"/>
      <c r="WDR4" s="128"/>
      <c r="WDS4" s="128"/>
      <c r="WDT4" s="128"/>
      <c r="WDU4" s="128"/>
      <c r="WDV4" s="128"/>
      <c r="WDW4" s="128"/>
      <c r="WDX4" s="128"/>
      <c r="WDY4" s="128"/>
      <c r="WDZ4" s="128"/>
      <c r="WEA4" s="128"/>
      <c r="WEB4" s="128"/>
      <c r="WEC4" s="128"/>
      <c r="WED4" s="128"/>
      <c r="WEE4" s="128"/>
      <c r="WEF4" s="128"/>
      <c r="WEG4" s="128"/>
      <c r="WEH4" s="128"/>
      <c r="WEI4" s="128"/>
      <c r="WEJ4" s="128"/>
      <c r="WEK4" s="128"/>
      <c r="WEL4" s="128"/>
      <c r="WEM4" s="128"/>
      <c r="WEN4" s="128"/>
      <c r="WEO4" s="128"/>
      <c r="WEP4" s="128"/>
      <c r="WEQ4" s="128"/>
      <c r="WER4" s="128"/>
      <c r="WES4" s="128"/>
      <c r="WET4" s="128"/>
      <c r="WEU4" s="128"/>
      <c r="WEV4" s="128"/>
      <c r="WEW4" s="128"/>
      <c r="WEX4" s="128"/>
      <c r="WEY4" s="128"/>
      <c r="WEZ4" s="128"/>
      <c r="WFA4" s="128"/>
      <c r="WFB4" s="128"/>
      <c r="WFC4" s="128"/>
      <c r="WFD4" s="128"/>
      <c r="WFE4" s="128"/>
      <c r="WFF4" s="128"/>
      <c r="WFG4" s="128"/>
      <c r="WFH4" s="128"/>
      <c r="WFI4" s="128"/>
      <c r="WFJ4" s="128"/>
      <c r="WFK4" s="128"/>
      <c r="WFL4" s="128"/>
      <c r="WFM4" s="128"/>
      <c r="WFN4" s="128"/>
      <c r="WFO4" s="128"/>
      <c r="WFP4" s="128"/>
      <c r="WFQ4" s="128"/>
      <c r="WFR4" s="128"/>
      <c r="WFS4" s="128"/>
      <c r="WFT4" s="128"/>
      <c r="WFU4" s="128"/>
      <c r="WFV4" s="128"/>
      <c r="WFW4" s="128"/>
      <c r="WFX4" s="128"/>
      <c r="WFY4" s="128"/>
      <c r="WFZ4" s="128"/>
      <c r="WGA4" s="128"/>
      <c r="WGB4" s="128"/>
      <c r="WGC4" s="128"/>
      <c r="WGD4" s="128"/>
      <c r="WGE4" s="128"/>
      <c r="WGF4" s="128"/>
      <c r="WGG4" s="128"/>
      <c r="WGH4" s="128"/>
      <c r="WGI4" s="128"/>
      <c r="WGJ4" s="128"/>
      <c r="WGK4" s="128"/>
      <c r="WGL4" s="128"/>
      <c r="WGM4" s="128"/>
      <c r="WGN4" s="128"/>
      <c r="WGO4" s="128"/>
      <c r="WGP4" s="128"/>
      <c r="WGQ4" s="128"/>
      <c r="WGR4" s="128"/>
      <c r="WGS4" s="128"/>
      <c r="WGT4" s="128"/>
      <c r="WGU4" s="128"/>
      <c r="WGV4" s="128"/>
      <c r="WGW4" s="128"/>
      <c r="WGX4" s="128"/>
      <c r="WGY4" s="128"/>
      <c r="WGZ4" s="128"/>
      <c r="WHA4" s="128"/>
      <c r="WHB4" s="128"/>
      <c r="WHC4" s="128"/>
      <c r="WHD4" s="128"/>
      <c r="WHE4" s="128"/>
      <c r="WHF4" s="128"/>
      <c r="WHG4" s="128"/>
      <c r="WHH4" s="128"/>
      <c r="WHI4" s="128"/>
      <c r="WHJ4" s="128"/>
      <c r="WHK4" s="128"/>
      <c r="WHL4" s="128"/>
      <c r="WHM4" s="128"/>
      <c r="WHN4" s="128"/>
      <c r="WHO4" s="128"/>
      <c r="WHP4" s="128"/>
      <c r="WHQ4" s="128"/>
      <c r="WHR4" s="128"/>
      <c r="WHS4" s="128"/>
      <c r="WHT4" s="128"/>
      <c r="WHU4" s="128"/>
      <c r="WHV4" s="128"/>
      <c r="WHW4" s="128"/>
      <c r="WHX4" s="128"/>
      <c r="WHY4" s="128"/>
      <c r="WHZ4" s="128"/>
      <c r="WIA4" s="128"/>
      <c r="WIB4" s="128"/>
      <c r="WIC4" s="128"/>
      <c r="WID4" s="128"/>
      <c r="WIE4" s="128"/>
      <c r="WIF4" s="128"/>
      <c r="WIG4" s="128"/>
      <c r="WIH4" s="128"/>
      <c r="WII4" s="128"/>
      <c r="WIJ4" s="128"/>
      <c r="WIK4" s="128"/>
      <c r="WIL4" s="128"/>
      <c r="WIM4" s="128"/>
      <c r="WIN4" s="128"/>
      <c r="WIO4" s="128"/>
      <c r="WIP4" s="128"/>
      <c r="WIQ4" s="128"/>
      <c r="WIR4" s="128"/>
      <c r="WIS4" s="128"/>
      <c r="WIT4" s="128"/>
      <c r="WIU4" s="128"/>
      <c r="WIV4" s="128"/>
      <c r="WIW4" s="128"/>
      <c r="WIX4" s="128"/>
      <c r="WIY4" s="128"/>
      <c r="WIZ4" s="128"/>
      <c r="WJA4" s="128"/>
      <c r="WJB4" s="128"/>
      <c r="WJC4" s="128"/>
      <c r="WJD4" s="128"/>
      <c r="WJE4" s="128"/>
      <c r="WJF4" s="128"/>
      <c r="WJG4" s="128"/>
      <c r="WJH4" s="128"/>
      <c r="WJI4" s="128"/>
      <c r="WJJ4" s="128"/>
      <c r="WJK4" s="128"/>
      <c r="WJL4" s="128"/>
      <c r="WJM4" s="128"/>
      <c r="WJN4" s="128"/>
      <c r="WJO4" s="128"/>
      <c r="WJP4" s="128"/>
      <c r="WJQ4" s="128"/>
      <c r="WJR4" s="128"/>
      <c r="WJS4" s="128"/>
      <c r="WJT4" s="128"/>
      <c r="WJU4" s="128"/>
      <c r="WJV4" s="128"/>
      <c r="WJW4" s="128"/>
      <c r="WJX4" s="128"/>
      <c r="WJY4" s="128"/>
      <c r="WJZ4" s="128"/>
      <c r="WKA4" s="128"/>
      <c r="WKB4" s="128"/>
      <c r="WKC4" s="128"/>
      <c r="WKD4" s="128"/>
      <c r="WKE4" s="128"/>
      <c r="WKF4" s="128"/>
      <c r="WKG4" s="128"/>
      <c r="WKH4" s="128"/>
      <c r="WKI4" s="128"/>
      <c r="WKJ4" s="128"/>
      <c r="WKK4" s="128"/>
      <c r="WKL4" s="128"/>
      <c r="WKM4" s="128"/>
      <c r="WKN4" s="128"/>
      <c r="WKO4" s="128"/>
      <c r="WKP4" s="128"/>
      <c r="WKQ4" s="128"/>
      <c r="WKR4" s="128"/>
      <c r="WKS4" s="128"/>
      <c r="WKT4" s="128"/>
      <c r="WKU4" s="128"/>
      <c r="WKV4" s="128"/>
      <c r="WKW4" s="128"/>
      <c r="WKX4" s="128"/>
      <c r="WKY4" s="128"/>
      <c r="WKZ4" s="128"/>
      <c r="WLA4" s="128"/>
      <c r="WLB4" s="128"/>
      <c r="WLC4" s="128"/>
      <c r="WLD4" s="128"/>
      <c r="WLE4" s="128"/>
      <c r="WLF4" s="128"/>
      <c r="WLG4" s="128"/>
      <c r="WLH4" s="128"/>
      <c r="WLI4" s="128"/>
      <c r="WLJ4" s="128"/>
      <c r="WLK4" s="128"/>
      <c r="WLL4" s="128"/>
      <c r="WLM4" s="128"/>
      <c r="WLN4" s="128"/>
      <c r="WLO4" s="128"/>
      <c r="WLP4" s="128"/>
      <c r="WLQ4" s="128"/>
      <c r="WLR4" s="128"/>
      <c r="WLS4" s="128"/>
      <c r="WLT4" s="128"/>
      <c r="WLU4" s="128"/>
      <c r="WLV4" s="128"/>
      <c r="WLW4" s="128"/>
      <c r="WLX4" s="128"/>
      <c r="WLY4" s="128"/>
      <c r="WLZ4" s="128"/>
      <c r="WMA4" s="128"/>
      <c r="WMB4" s="128"/>
      <c r="WMC4" s="128"/>
      <c r="WMD4" s="128"/>
      <c r="WME4" s="128"/>
      <c r="WMF4" s="128"/>
      <c r="WMG4" s="128"/>
      <c r="WMH4" s="128"/>
      <c r="WMI4" s="128"/>
      <c r="WMJ4" s="128"/>
      <c r="WMK4" s="128"/>
      <c r="WML4" s="128"/>
      <c r="WMM4" s="128"/>
      <c r="WMN4" s="128"/>
      <c r="WMO4" s="128"/>
      <c r="WMP4" s="128"/>
      <c r="WMQ4" s="128"/>
      <c r="WMR4" s="128"/>
      <c r="WMS4" s="128"/>
      <c r="WMT4" s="128"/>
      <c r="WMU4" s="128"/>
      <c r="WMV4" s="128"/>
      <c r="WMW4" s="128"/>
      <c r="WMX4" s="128"/>
      <c r="WMY4" s="128"/>
      <c r="WMZ4" s="128"/>
      <c r="WNA4" s="128"/>
      <c r="WNB4" s="128"/>
      <c r="WNC4" s="128"/>
      <c r="WND4" s="128"/>
      <c r="WNE4" s="128"/>
      <c r="WNF4" s="128"/>
      <c r="WNG4" s="128"/>
      <c r="WNH4" s="128"/>
      <c r="WNI4" s="128"/>
      <c r="WNJ4" s="128"/>
      <c r="WNK4" s="128"/>
      <c r="WNL4" s="128"/>
      <c r="WNM4" s="128"/>
      <c r="WNN4" s="128"/>
      <c r="WNO4" s="128"/>
      <c r="WNP4" s="128"/>
      <c r="WNQ4" s="128"/>
      <c r="WNR4" s="128"/>
      <c r="WNS4" s="128"/>
      <c r="WNT4" s="128"/>
      <c r="WNU4" s="128"/>
      <c r="WNV4" s="128"/>
      <c r="WNW4" s="128"/>
      <c r="WNX4" s="128"/>
      <c r="WNY4" s="128"/>
      <c r="WNZ4" s="128"/>
      <c r="WOA4" s="128"/>
      <c r="WOB4" s="128"/>
      <c r="WOC4" s="128"/>
      <c r="WOD4" s="128"/>
      <c r="WOE4" s="128"/>
      <c r="WOF4" s="128"/>
      <c r="WOG4" s="128"/>
      <c r="WOH4" s="128"/>
      <c r="WOI4" s="128"/>
      <c r="WOJ4" s="128"/>
      <c r="WOK4" s="128"/>
      <c r="WOL4" s="128"/>
      <c r="WOM4" s="128"/>
      <c r="WON4" s="128"/>
      <c r="WOO4" s="128"/>
      <c r="WOP4" s="128"/>
      <c r="WOQ4" s="128"/>
      <c r="WOR4" s="128"/>
      <c r="WOS4" s="128"/>
      <c r="WOT4" s="128"/>
      <c r="WOU4" s="128"/>
      <c r="WOV4" s="128"/>
      <c r="WOW4" s="128"/>
      <c r="WOX4" s="128"/>
      <c r="WOY4" s="128"/>
      <c r="WOZ4" s="128"/>
      <c r="WPA4" s="128"/>
      <c r="WPB4" s="128"/>
      <c r="WPC4" s="128"/>
      <c r="WPD4" s="128"/>
      <c r="WPE4" s="128"/>
      <c r="WPF4" s="128"/>
      <c r="WPG4" s="128"/>
      <c r="WPH4" s="128"/>
      <c r="WPI4" s="128"/>
      <c r="WPJ4" s="128"/>
      <c r="WPK4" s="128"/>
      <c r="WPL4" s="128"/>
      <c r="WPM4" s="128"/>
      <c r="WPN4" s="128"/>
      <c r="WPO4" s="128"/>
      <c r="WPP4" s="128"/>
      <c r="WPQ4" s="128"/>
      <c r="WPR4" s="128"/>
      <c r="WPS4" s="128"/>
      <c r="WPT4" s="128"/>
      <c r="WPU4" s="128"/>
      <c r="WPV4" s="128"/>
      <c r="WPW4" s="128"/>
      <c r="WPX4" s="128"/>
      <c r="WPY4" s="128"/>
      <c r="WPZ4" s="128"/>
      <c r="WQA4" s="128"/>
      <c r="WQB4" s="128"/>
      <c r="WQC4" s="128"/>
      <c r="WQD4" s="128"/>
      <c r="WQE4" s="128"/>
      <c r="WQF4" s="128"/>
      <c r="WQG4" s="128"/>
      <c r="WQH4" s="128"/>
      <c r="WQI4" s="128"/>
      <c r="WQJ4" s="128"/>
      <c r="WQK4" s="128"/>
      <c r="WQL4" s="128"/>
      <c r="WQM4" s="128"/>
      <c r="WQN4" s="128"/>
      <c r="WQO4" s="128"/>
      <c r="WQP4" s="128"/>
      <c r="WQQ4" s="128"/>
      <c r="WQR4" s="128"/>
      <c r="WQS4" s="128"/>
      <c r="WQT4" s="128"/>
      <c r="WQU4" s="128"/>
      <c r="WQV4" s="128"/>
      <c r="WQW4" s="128"/>
      <c r="WQX4" s="128"/>
      <c r="WQY4" s="128"/>
      <c r="WQZ4" s="128"/>
      <c r="WRA4" s="128"/>
      <c r="WRB4" s="128"/>
      <c r="WRC4" s="128"/>
      <c r="WRD4" s="128"/>
      <c r="WRE4" s="128"/>
      <c r="WRF4" s="128"/>
      <c r="WRG4" s="128"/>
      <c r="WRH4" s="128"/>
      <c r="WRI4" s="128"/>
      <c r="WRJ4" s="128"/>
      <c r="WRK4" s="128"/>
      <c r="WRL4" s="128"/>
      <c r="WRM4" s="128"/>
      <c r="WRN4" s="128"/>
      <c r="WRO4" s="128"/>
      <c r="WRP4" s="128"/>
      <c r="WRQ4" s="128"/>
      <c r="WRR4" s="128"/>
      <c r="WRS4" s="128"/>
      <c r="WRT4" s="128"/>
      <c r="WRU4" s="128"/>
      <c r="WRV4" s="128"/>
      <c r="WRW4" s="128"/>
      <c r="WRX4" s="128"/>
      <c r="WRY4" s="128"/>
      <c r="WRZ4" s="128"/>
      <c r="WSA4" s="128"/>
      <c r="WSB4" s="128"/>
      <c r="WSC4" s="128"/>
      <c r="WSD4" s="128"/>
      <c r="WSE4" s="128"/>
      <c r="WSF4" s="128"/>
      <c r="WSG4" s="128"/>
      <c r="WSH4" s="128"/>
      <c r="WSI4" s="128"/>
      <c r="WSJ4" s="128"/>
      <c r="WSK4" s="128"/>
      <c r="WSL4" s="128"/>
      <c r="WSM4" s="128"/>
      <c r="WSN4" s="128"/>
      <c r="WSO4" s="128"/>
      <c r="WSP4" s="128"/>
      <c r="WSQ4" s="128"/>
      <c r="WSR4" s="128"/>
      <c r="WSS4" s="128"/>
      <c r="WST4" s="128"/>
      <c r="WSU4" s="128"/>
      <c r="WSV4" s="128"/>
      <c r="WSW4" s="128"/>
      <c r="WSX4" s="128"/>
      <c r="WSY4" s="128"/>
      <c r="WSZ4" s="128"/>
      <c r="WTA4" s="128"/>
      <c r="WTB4" s="128"/>
      <c r="WTC4" s="128"/>
      <c r="WTD4" s="128"/>
      <c r="WTE4" s="128"/>
      <c r="WTF4" s="128"/>
      <c r="WTG4" s="128"/>
      <c r="WTH4" s="128"/>
      <c r="WTI4" s="128"/>
      <c r="WTJ4" s="128"/>
      <c r="WTK4" s="128"/>
      <c r="WTL4" s="128"/>
      <c r="WTM4" s="128"/>
      <c r="WTN4" s="128"/>
      <c r="WTO4" s="128"/>
      <c r="WTP4" s="128"/>
      <c r="WTQ4" s="128"/>
      <c r="WTR4" s="128"/>
      <c r="WTS4" s="128"/>
      <c r="WTT4" s="128"/>
      <c r="WTU4" s="128"/>
      <c r="WTV4" s="128"/>
      <c r="WTW4" s="128"/>
      <c r="WTX4" s="128"/>
      <c r="WTY4" s="128"/>
      <c r="WTZ4" s="128"/>
      <c r="WUA4" s="128"/>
      <c r="WUB4" s="128"/>
      <c r="WUC4" s="128"/>
      <c r="WUD4" s="128"/>
      <c r="WUE4" s="128"/>
      <c r="WUF4" s="128"/>
      <c r="WUG4" s="128"/>
      <c r="WUH4" s="128"/>
      <c r="WUI4" s="128"/>
      <c r="WUJ4" s="128"/>
      <c r="WUK4" s="128"/>
      <c r="WUL4" s="128"/>
      <c r="WUM4" s="128"/>
      <c r="WUN4" s="128"/>
      <c r="WUO4" s="128"/>
      <c r="WUP4" s="128"/>
      <c r="WUQ4" s="128"/>
      <c r="WUR4" s="128"/>
      <c r="WUS4" s="128"/>
      <c r="WUT4" s="128"/>
      <c r="WUU4" s="128"/>
      <c r="WUV4" s="128"/>
      <c r="WUW4" s="128"/>
      <c r="WUX4" s="128"/>
      <c r="WUY4" s="128"/>
      <c r="WUZ4" s="128"/>
      <c r="WVA4" s="128"/>
      <c r="WVB4" s="128"/>
      <c r="WVC4" s="128"/>
      <c r="WVD4" s="128"/>
      <c r="WVE4" s="128"/>
      <c r="WVF4" s="128"/>
      <c r="WVG4" s="128"/>
      <c r="WVH4" s="128"/>
      <c r="WVI4" s="128"/>
      <c r="WVJ4" s="128"/>
      <c r="WVK4" s="128"/>
      <c r="WVL4" s="128"/>
      <c r="WVM4" s="128"/>
      <c r="WVN4" s="128"/>
      <c r="WVO4" s="128"/>
      <c r="WVP4" s="128"/>
      <c r="WVQ4" s="128"/>
      <c r="WVR4" s="128"/>
      <c r="WVS4" s="128"/>
      <c r="WVT4" s="128"/>
      <c r="WVU4" s="128"/>
      <c r="WVV4" s="128"/>
      <c r="WVW4" s="128"/>
      <c r="WVX4" s="128"/>
      <c r="WVY4" s="128"/>
      <c r="WVZ4" s="128"/>
      <c r="WWA4" s="128"/>
      <c r="WWB4" s="128"/>
      <c r="WWC4" s="128"/>
      <c r="WWD4" s="128"/>
      <c r="WWE4" s="128"/>
      <c r="WWF4" s="128"/>
      <c r="WWG4" s="128"/>
      <c r="WWH4" s="128"/>
      <c r="WWI4" s="128"/>
      <c r="WWJ4" s="128"/>
      <c r="WWK4" s="128"/>
      <c r="WWL4" s="128"/>
      <c r="WWM4" s="128"/>
      <c r="WWN4" s="128"/>
      <c r="WWO4" s="128"/>
      <c r="WWP4" s="128"/>
      <c r="WWQ4" s="128"/>
      <c r="WWR4" s="128"/>
      <c r="WWS4" s="128"/>
      <c r="WWT4" s="128"/>
      <c r="WWU4" s="128"/>
      <c r="WWV4" s="128"/>
      <c r="WWW4" s="128"/>
      <c r="WWX4" s="128"/>
      <c r="WWY4" s="128"/>
      <c r="WWZ4" s="128"/>
      <c r="WXA4" s="128"/>
      <c r="WXB4" s="128"/>
      <c r="WXC4" s="128"/>
      <c r="WXD4" s="128"/>
      <c r="WXE4" s="128"/>
      <c r="WXF4" s="128"/>
      <c r="WXG4" s="128"/>
      <c r="WXH4" s="128"/>
      <c r="WXI4" s="128"/>
      <c r="WXJ4" s="128"/>
      <c r="WXK4" s="128"/>
      <c r="WXL4" s="128"/>
      <c r="WXM4" s="128"/>
      <c r="WXN4" s="128"/>
      <c r="WXO4" s="128"/>
      <c r="WXP4" s="128"/>
      <c r="WXQ4" s="128"/>
      <c r="WXR4" s="128"/>
      <c r="WXS4" s="128"/>
      <c r="WXT4" s="128"/>
      <c r="WXU4" s="128"/>
      <c r="WXV4" s="128"/>
      <c r="WXW4" s="128"/>
      <c r="WXX4" s="128"/>
      <c r="WXY4" s="128"/>
      <c r="WXZ4" s="128"/>
      <c r="WYA4" s="128"/>
      <c r="WYB4" s="128"/>
      <c r="WYC4" s="128"/>
      <c r="WYD4" s="128"/>
      <c r="WYE4" s="128"/>
      <c r="WYF4" s="128"/>
      <c r="WYG4" s="128"/>
      <c r="WYH4" s="128"/>
      <c r="WYI4" s="128"/>
      <c r="WYJ4" s="128"/>
      <c r="WYK4" s="128"/>
      <c r="WYL4" s="128"/>
      <c r="WYM4" s="128"/>
      <c r="WYN4" s="128"/>
      <c r="WYO4" s="128"/>
      <c r="WYP4" s="128"/>
      <c r="WYQ4" s="128"/>
      <c r="WYR4" s="128"/>
      <c r="WYS4" s="128"/>
      <c r="WYT4" s="128"/>
      <c r="WYU4" s="128"/>
      <c r="WYV4" s="128"/>
      <c r="WYW4" s="128"/>
      <c r="WYX4" s="128"/>
      <c r="WYY4" s="128"/>
      <c r="WYZ4" s="128"/>
      <c r="WZA4" s="128"/>
      <c r="WZB4" s="128"/>
      <c r="WZC4" s="128"/>
      <c r="WZD4" s="128"/>
      <c r="WZE4" s="128"/>
      <c r="WZF4" s="128"/>
      <c r="WZG4" s="128"/>
      <c r="WZH4" s="128"/>
      <c r="WZI4" s="128"/>
      <c r="WZJ4" s="128"/>
      <c r="WZK4" s="128"/>
      <c r="WZL4" s="128"/>
      <c r="WZM4" s="128"/>
      <c r="WZN4" s="128"/>
      <c r="WZO4" s="128"/>
      <c r="WZP4" s="128"/>
      <c r="WZQ4" s="128"/>
      <c r="WZR4" s="128"/>
      <c r="WZS4" s="128"/>
      <c r="WZT4" s="128"/>
      <c r="WZU4" s="128"/>
      <c r="WZV4" s="128"/>
      <c r="WZW4" s="128"/>
      <c r="WZX4" s="128"/>
      <c r="WZY4" s="128"/>
      <c r="WZZ4" s="128"/>
      <c r="XAA4" s="128"/>
      <c r="XAB4" s="128"/>
      <c r="XAC4" s="128"/>
      <c r="XAD4" s="128"/>
      <c r="XAE4" s="128"/>
      <c r="XAF4" s="128"/>
      <c r="XAG4" s="128"/>
      <c r="XAH4" s="128"/>
      <c r="XAI4" s="128"/>
      <c r="XAJ4" s="128"/>
      <c r="XAK4" s="128"/>
      <c r="XAL4" s="128"/>
      <c r="XAM4" s="128"/>
      <c r="XAN4" s="128"/>
      <c r="XAO4" s="128"/>
      <c r="XAP4" s="128"/>
      <c r="XAQ4" s="128"/>
      <c r="XAR4" s="128"/>
      <c r="XAS4" s="128"/>
      <c r="XAT4" s="128"/>
      <c r="XAU4" s="128"/>
      <c r="XAV4" s="128"/>
      <c r="XAW4" s="128"/>
      <c r="XAX4" s="128"/>
      <c r="XAY4" s="128"/>
      <c r="XAZ4" s="128"/>
      <c r="XBA4" s="128"/>
      <c r="XBB4" s="128"/>
      <c r="XBC4" s="128"/>
      <c r="XBD4" s="128"/>
      <c r="XBE4" s="128"/>
      <c r="XBF4" s="128"/>
      <c r="XBG4" s="128"/>
      <c r="XBH4" s="128"/>
      <c r="XBI4" s="128"/>
      <c r="XBJ4" s="128"/>
      <c r="XBK4" s="128"/>
      <c r="XBL4" s="128"/>
      <c r="XBM4" s="128"/>
      <c r="XBN4" s="128"/>
      <c r="XBO4" s="128"/>
      <c r="XBP4" s="128"/>
      <c r="XBQ4" s="128"/>
      <c r="XBR4" s="128"/>
      <c r="XBS4" s="128"/>
      <c r="XBT4" s="128"/>
      <c r="XBU4" s="128"/>
      <c r="XBV4" s="128"/>
      <c r="XBW4" s="128"/>
      <c r="XBX4" s="128"/>
      <c r="XBY4" s="128"/>
      <c r="XBZ4" s="128"/>
      <c r="XCA4" s="128"/>
      <c r="XCB4" s="128"/>
      <c r="XCC4" s="128"/>
      <c r="XCD4" s="128"/>
      <c r="XCE4" s="128"/>
      <c r="XCF4" s="128"/>
      <c r="XCG4" s="128"/>
      <c r="XCH4" s="128"/>
      <c r="XCI4" s="128"/>
      <c r="XCJ4" s="128"/>
      <c r="XCK4" s="128"/>
      <c r="XCL4" s="128"/>
      <c r="XCM4" s="128"/>
      <c r="XCN4" s="128"/>
      <c r="XCO4" s="128"/>
      <c r="XCP4" s="128"/>
      <c r="XCQ4" s="128"/>
      <c r="XCR4" s="128"/>
      <c r="XCS4" s="128"/>
      <c r="XCT4" s="128"/>
      <c r="XCU4" s="128"/>
      <c r="XCV4" s="128"/>
      <c r="XCW4" s="128"/>
      <c r="XCX4" s="128"/>
      <c r="XCY4" s="128"/>
      <c r="XCZ4" s="128"/>
      <c r="XDA4" s="128"/>
      <c r="XDB4" s="128"/>
      <c r="XDC4" s="128"/>
      <c r="XDD4" s="128"/>
      <c r="XDE4" s="128"/>
      <c r="XDF4" s="128"/>
      <c r="XDG4" s="128"/>
      <c r="XDH4" s="128"/>
      <c r="XDI4" s="128"/>
      <c r="XDJ4" s="128"/>
      <c r="XDK4" s="128"/>
      <c r="XDL4" s="128"/>
      <c r="XDM4" s="128"/>
      <c r="XDN4" s="128"/>
      <c r="XDO4" s="128"/>
      <c r="XDP4" s="128"/>
      <c r="XDQ4" s="128"/>
      <c r="XDR4" s="128"/>
      <c r="XDS4" s="128"/>
      <c r="XDT4" s="128"/>
      <c r="XDU4" s="128"/>
      <c r="XDV4" s="128"/>
      <c r="XDW4" s="128"/>
      <c r="XDX4" s="128"/>
      <c r="XDY4" s="128"/>
      <c r="XDZ4" s="128"/>
      <c r="XEA4" s="128"/>
      <c r="XEB4" s="128"/>
      <c r="XEC4" s="128"/>
      <c r="XED4" s="128"/>
      <c r="XEE4" s="128"/>
      <c r="XEF4" s="128"/>
      <c r="XEG4" s="128"/>
      <c r="XEH4" s="128"/>
      <c r="XEI4" s="128"/>
      <c r="XEJ4" s="128"/>
      <c r="XEK4" s="128"/>
      <c r="XEL4" s="128"/>
      <c r="XEM4" s="128"/>
      <c r="XEN4" s="128"/>
      <c r="XEO4" s="128"/>
      <c r="XEP4" s="128"/>
      <c r="XEQ4" s="128"/>
      <c r="XER4" s="128"/>
      <c r="XES4" s="128"/>
      <c r="XET4" s="128"/>
      <c r="XEU4" s="128"/>
      <c r="XEV4" s="128"/>
      <c r="XEW4" s="128"/>
      <c r="XEX4" s="128"/>
      <c r="XEY4" s="128"/>
      <c r="XEZ4" s="128"/>
    </row>
    <row r="5" spans="1:16380" s="130" customFormat="1" ht="8.15" customHeight="1">
      <c r="A5" s="417"/>
      <c r="B5" s="417"/>
      <c r="C5" s="320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179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  <c r="XEV5" s="13"/>
      <c r="XEW5" s="13"/>
      <c r="XEX5" s="13"/>
      <c r="XEY5" s="13"/>
      <c r="XEZ5" s="13"/>
    </row>
    <row r="6" spans="1:16380" s="130" customFormat="1" ht="15" customHeight="1">
      <c r="A6" s="322" t="s">
        <v>8</v>
      </c>
      <c r="B6" s="322"/>
      <c r="C6" s="323" t="s">
        <v>3</v>
      </c>
      <c r="D6" s="529" t="s">
        <v>12</v>
      </c>
      <c r="E6" s="529"/>
      <c r="F6" s="529"/>
      <c r="G6" s="529"/>
      <c r="H6" s="529"/>
      <c r="I6" s="529"/>
      <c r="J6" s="529"/>
      <c r="K6" s="529"/>
      <c r="L6" s="529"/>
      <c r="M6" s="529"/>
      <c r="N6" s="529"/>
      <c r="O6" s="179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  <c r="XEV6" s="13"/>
      <c r="XEW6" s="13"/>
      <c r="XEX6" s="13"/>
      <c r="XEY6" s="13"/>
      <c r="XEZ6" s="13"/>
    </row>
    <row r="7" spans="1:16380" s="131" customFormat="1" ht="15" customHeight="1">
      <c r="A7" s="325" t="s">
        <v>4</v>
      </c>
      <c r="B7" s="364"/>
      <c r="C7" s="320" t="s">
        <v>5</v>
      </c>
      <c r="D7" s="526" t="s">
        <v>359</v>
      </c>
      <c r="E7" s="526"/>
      <c r="F7" s="526"/>
      <c r="G7" s="526"/>
      <c r="H7" s="526"/>
      <c r="I7" s="526"/>
      <c r="J7" s="526"/>
      <c r="K7" s="526"/>
      <c r="L7" s="526"/>
      <c r="M7" s="526"/>
      <c r="N7" s="526"/>
      <c r="O7" s="362"/>
    </row>
    <row r="8" spans="1:16380" s="131" customFormat="1" ht="15" customHeight="1">
      <c r="A8" s="325"/>
      <c r="B8" s="364"/>
      <c r="C8" s="320"/>
      <c r="D8" s="525" t="s">
        <v>209</v>
      </c>
      <c r="E8" s="525"/>
      <c r="F8" s="525"/>
      <c r="G8" s="525"/>
      <c r="H8" s="525"/>
      <c r="I8" s="321"/>
      <c r="J8" s="525" t="s">
        <v>210</v>
      </c>
      <c r="K8" s="525"/>
      <c r="L8" s="525"/>
      <c r="M8" s="525"/>
      <c r="N8" s="525"/>
      <c r="O8" s="362"/>
    </row>
    <row r="9" spans="1:16380" s="131" customFormat="1" ht="15" customHeight="1">
      <c r="A9" s="325"/>
      <c r="B9" s="364"/>
      <c r="C9" s="320"/>
      <c r="D9" s="526" t="s">
        <v>211</v>
      </c>
      <c r="E9" s="526"/>
      <c r="F9" s="526"/>
      <c r="G9" s="526"/>
      <c r="H9" s="526"/>
      <c r="I9" s="321"/>
      <c r="J9" s="526" t="s">
        <v>212</v>
      </c>
      <c r="K9" s="526"/>
      <c r="L9" s="526"/>
      <c r="M9" s="526"/>
      <c r="N9" s="526"/>
      <c r="O9" s="362"/>
    </row>
    <row r="10" spans="1:16380" s="131" customFormat="1" ht="15.5">
      <c r="A10" s="325"/>
      <c r="B10" s="364"/>
      <c r="C10" s="320"/>
      <c r="D10" s="324" t="s">
        <v>16</v>
      </c>
      <c r="E10" s="324" t="s">
        <v>337</v>
      </c>
      <c r="F10" s="324" t="s">
        <v>215</v>
      </c>
      <c r="G10" s="324" t="s">
        <v>216</v>
      </c>
      <c r="H10" s="324" t="s">
        <v>208</v>
      </c>
      <c r="I10" s="321"/>
      <c r="J10" s="324" t="s">
        <v>16</v>
      </c>
      <c r="K10" s="324" t="s">
        <v>337</v>
      </c>
      <c r="L10" s="324" t="s">
        <v>215</v>
      </c>
      <c r="M10" s="324" t="s">
        <v>216</v>
      </c>
      <c r="N10" s="324" t="s">
        <v>208</v>
      </c>
      <c r="O10" s="362"/>
    </row>
    <row r="11" spans="1:16380" s="131" customFormat="1" ht="15.5">
      <c r="A11" s="325"/>
      <c r="B11" s="364"/>
      <c r="C11" s="320"/>
      <c r="D11" s="321" t="s">
        <v>19</v>
      </c>
      <c r="E11" s="321" t="s">
        <v>338</v>
      </c>
      <c r="F11" s="321" t="s">
        <v>160</v>
      </c>
      <c r="G11" s="321" t="s">
        <v>218</v>
      </c>
      <c r="H11" s="321" t="s">
        <v>82</v>
      </c>
      <c r="I11" s="321"/>
      <c r="J11" s="321" t="s">
        <v>19</v>
      </c>
      <c r="K11" s="321" t="s">
        <v>338</v>
      </c>
      <c r="L11" s="321" t="s">
        <v>160</v>
      </c>
      <c r="M11" s="321" t="s">
        <v>218</v>
      </c>
      <c r="N11" s="321" t="s">
        <v>82</v>
      </c>
      <c r="O11" s="362"/>
    </row>
    <row r="12" spans="1:16380" s="132" customFormat="1" ht="8.15" customHeight="1" thickBot="1">
      <c r="A12" s="421"/>
      <c r="B12" s="421"/>
      <c r="C12" s="422"/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317"/>
    </row>
    <row r="13" spans="1:16380" s="23" customFormat="1" ht="8.15" customHeight="1">
      <c r="A13" s="42"/>
      <c r="B13" s="1"/>
      <c r="C13" s="2"/>
      <c r="D13" s="75"/>
      <c r="E13" s="76"/>
      <c r="F13" s="39"/>
      <c r="G13" s="22"/>
      <c r="I13" s="25"/>
      <c r="J13" s="77"/>
      <c r="K13" s="77"/>
      <c r="L13" s="77"/>
      <c r="M13" s="77"/>
      <c r="N13" s="77"/>
      <c r="O13" s="176"/>
      <c r="P13" s="26"/>
      <c r="Q13" s="26"/>
    </row>
    <row r="14" spans="1:16380" s="23" customFormat="1" ht="15" customHeight="1">
      <c r="A14" s="29" t="s">
        <v>313</v>
      </c>
      <c r="B14" s="1"/>
      <c r="C14" s="2">
        <v>2018</v>
      </c>
      <c r="D14" s="77" t="s">
        <v>327</v>
      </c>
      <c r="E14" s="77" t="s">
        <v>327</v>
      </c>
      <c r="F14" s="77" t="s">
        <v>327</v>
      </c>
      <c r="G14" s="77" t="s">
        <v>327</v>
      </c>
      <c r="H14" s="77" t="s">
        <v>327</v>
      </c>
      <c r="I14" s="76"/>
      <c r="J14" s="77" t="s">
        <v>327</v>
      </c>
      <c r="K14" s="77" t="s">
        <v>327</v>
      </c>
      <c r="L14" s="77" t="s">
        <v>327</v>
      </c>
      <c r="M14" s="77" t="s">
        <v>327</v>
      </c>
      <c r="N14" s="77" t="s">
        <v>327</v>
      </c>
      <c r="O14" s="26"/>
      <c r="P14" s="26"/>
      <c r="Q14" s="26"/>
    </row>
    <row r="15" spans="1:16380" s="23" customFormat="1" ht="15" customHeight="1">
      <c r="A15" s="42"/>
      <c r="B15" s="1"/>
      <c r="C15" s="2">
        <v>2019</v>
      </c>
      <c r="D15" s="77" t="s">
        <v>327</v>
      </c>
      <c r="E15" s="77" t="s">
        <v>327</v>
      </c>
      <c r="F15" s="77" t="s">
        <v>327</v>
      </c>
      <c r="G15" s="77" t="s">
        <v>327</v>
      </c>
      <c r="H15" s="77" t="s">
        <v>327</v>
      </c>
      <c r="I15" s="76"/>
      <c r="J15" s="77" t="s">
        <v>327</v>
      </c>
      <c r="K15" s="77" t="s">
        <v>327</v>
      </c>
      <c r="L15" s="77" t="s">
        <v>327</v>
      </c>
      <c r="M15" s="77" t="s">
        <v>327</v>
      </c>
      <c r="N15" s="77" t="s">
        <v>327</v>
      </c>
      <c r="O15" s="26"/>
      <c r="P15" s="26"/>
      <c r="Q15" s="26"/>
    </row>
    <row r="16" spans="1:16380" s="23" customFormat="1" ht="15" customHeight="1">
      <c r="A16" s="42"/>
      <c r="B16" s="1"/>
      <c r="C16" s="2">
        <v>2020</v>
      </c>
      <c r="D16" s="77" t="s">
        <v>327</v>
      </c>
      <c r="E16" s="77" t="s">
        <v>327</v>
      </c>
      <c r="F16" s="77" t="s">
        <v>327</v>
      </c>
      <c r="G16" s="77" t="s">
        <v>327</v>
      </c>
      <c r="H16" s="77" t="s">
        <v>327</v>
      </c>
      <c r="I16" s="76"/>
      <c r="J16" s="77" t="s">
        <v>327</v>
      </c>
      <c r="K16" s="77" t="s">
        <v>327</v>
      </c>
      <c r="L16" s="77" t="s">
        <v>327</v>
      </c>
      <c r="M16" s="77" t="s">
        <v>327</v>
      </c>
      <c r="N16" s="77" t="s">
        <v>327</v>
      </c>
      <c r="O16" s="26"/>
      <c r="P16" s="26"/>
      <c r="Q16" s="26"/>
    </row>
    <row r="17" spans="1:17" s="23" customFormat="1" ht="8.15" customHeight="1">
      <c r="A17" s="42"/>
      <c r="B17" s="1"/>
      <c r="C17" s="2"/>
      <c r="D17" s="75"/>
      <c r="E17" s="76"/>
      <c r="F17" s="39"/>
      <c r="G17" s="22"/>
      <c r="I17" s="25"/>
      <c r="J17" s="77"/>
      <c r="K17" s="77"/>
      <c r="L17" s="77"/>
      <c r="M17" s="77"/>
      <c r="N17" s="77"/>
      <c r="O17" s="26"/>
      <c r="P17" s="26"/>
      <c r="Q17" s="26"/>
    </row>
    <row r="18" spans="1:17" s="23" customFormat="1" ht="15" customHeight="1">
      <c r="A18" s="42" t="s">
        <v>314</v>
      </c>
      <c r="B18" s="1"/>
      <c r="C18" s="2">
        <v>2018</v>
      </c>
      <c r="D18" s="77" t="s">
        <v>327</v>
      </c>
      <c r="E18" s="77" t="s">
        <v>327</v>
      </c>
      <c r="F18" s="77" t="s">
        <v>327</v>
      </c>
      <c r="G18" s="77" t="s">
        <v>327</v>
      </c>
      <c r="H18" s="77" t="s">
        <v>327</v>
      </c>
      <c r="I18" s="76"/>
      <c r="J18" s="77" t="s">
        <v>327</v>
      </c>
      <c r="K18" s="77" t="s">
        <v>327</v>
      </c>
      <c r="L18" s="77" t="s">
        <v>327</v>
      </c>
      <c r="M18" s="77" t="s">
        <v>327</v>
      </c>
      <c r="N18" s="77" t="s">
        <v>327</v>
      </c>
      <c r="O18" s="26"/>
      <c r="P18" s="26"/>
      <c r="Q18" s="26"/>
    </row>
    <row r="19" spans="1:17" s="23" customFormat="1" ht="15" customHeight="1">
      <c r="A19" s="42"/>
      <c r="B19" s="1"/>
      <c r="C19" s="2">
        <v>2019</v>
      </c>
      <c r="D19" s="77" t="s">
        <v>327</v>
      </c>
      <c r="E19" s="77" t="s">
        <v>327</v>
      </c>
      <c r="F19" s="77" t="s">
        <v>327</v>
      </c>
      <c r="G19" s="77" t="s">
        <v>327</v>
      </c>
      <c r="H19" s="77" t="s">
        <v>327</v>
      </c>
      <c r="I19" s="76"/>
      <c r="J19" s="77" t="s">
        <v>327</v>
      </c>
      <c r="K19" s="77" t="s">
        <v>327</v>
      </c>
      <c r="L19" s="77" t="s">
        <v>327</v>
      </c>
      <c r="M19" s="77" t="s">
        <v>327</v>
      </c>
      <c r="N19" s="77" t="s">
        <v>327</v>
      </c>
      <c r="O19" s="26"/>
      <c r="P19" s="26"/>
      <c r="Q19" s="26"/>
    </row>
    <row r="20" spans="1:17" s="23" customFormat="1" ht="15" customHeight="1">
      <c r="A20" s="42"/>
      <c r="B20" s="1"/>
      <c r="C20" s="2">
        <v>2020</v>
      </c>
      <c r="D20" s="77" t="s">
        <v>327</v>
      </c>
      <c r="E20" s="77" t="s">
        <v>327</v>
      </c>
      <c r="F20" s="77" t="s">
        <v>327</v>
      </c>
      <c r="G20" s="77" t="s">
        <v>327</v>
      </c>
      <c r="H20" s="77" t="s">
        <v>327</v>
      </c>
      <c r="I20" s="76"/>
      <c r="J20" s="77" t="s">
        <v>327</v>
      </c>
      <c r="K20" s="77" t="s">
        <v>327</v>
      </c>
      <c r="L20" s="77" t="s">
        <v>327</v>
      </c>
      <c r="M20" s="77" t="s">
        <v>327</v>
      </c>
      <c r="N20" s="77" t="s">
        <v>327</v>
      </c>
      <c r="O20" s="26"/>
      <c r="P20" s="26"/>
      <c r="Q20" s="26"/>
    </row>
    <row r="21" spans="1:17" s="23" customFormat="1" ht="8.15" customHeight="1">
      <c r="A21" s="42"/>
      <c r="B21" s="1"/>
      <c r="C21" s="2"/>
      <c r="D21" s="75"/>
      <c r="E21" s="76"/>
      <c r="F21" s="1"/>
      <c r="G21" s="22"/>
      <c r="I21" s="25"/>
      <c r="J21" s="25"/>
      <c r="K21" s="25"/>
      <c r="L21" s="25"/>
      <c r="M21" s="25"/>
      <c r="N21" s="25"/>
      <c r="O21" s="26"/>
      <c r="P21" s="26"/>
      <c r="Q21" s="26"/>
    </row>
    <row r="22" spans="1:17" s="23" customFormat="1" ht="15" customHeight="1">
      <c r="A22" s="42" t="s">
        <v>315</v>
      </c>
      <c r="B22" s="1"/>
      <c r="C22" s="2">
        <v>2018</v>
      </c>
      <c r="D22" s="75">
        <f>SUM(E22:H22)</f>
        <v>27</v>
      </c>
      <c r="E22" s="76">
        <v>3</v>
      </c>
      <c r="F22" s="121">
        <v>0</v>
      </c>
      <c r="G22" s="121">
        <v>0</v>
      </c>
      <c r="H22" s="121">
        <v>24</v>
      </c>
      <c r="I22" s="121"/>
      <c r="J22" s="75">
        <f>SUM(K22:N22)</f>
        <v>4</v>
      </c>
      <c r="K22" s="121">
        <v>0</v>
      </c>
      <c r="L22" s="121">
        <v>0</v>
      </c>
      <c r="M22" s="121">
        <v>0</v>
      </c>
      <c r="N22" s="121">
        <v>4</v>
      </c>
      <c r="O22" s="26"/>
      <c r="P22" s="26"/>
      <c r="Q22" s="26"/>
    </row>
    <row r="23" spans="1:17" s="23" customFormat="1" ht="15" customHeight="1">
      <c r="A23" s="42"/>
      <c r="B23" s="1"/>
      <c r="C23" s="2">
        <v>2019</v>
      </c>
      <c r="D23" s="75">
        <f>SUM(E23:H23)</f>
        <v>47</v>
      </c>
      <c r="E23" s="121">
        <v>0</v>
      </c>
      <c r="F23" s="117">
        <v>1</v>
      </c>
      <c r="G23" s="121">
        <v>0</v>
      </c>
      <c r="H23" s="121">
        <v>46</v>
      </c>
      <c r="I23" s="76"/>
      <c r="J23" s="75">
        <f>SUM(K23:N23)</f>
        <v>4</v>
      </c>
      <c r="K23" s="121">
        <v>0</v>
      </c>
      <c r="L23" s="121">
        <v>0</v>
      </c>
      <c r="M23" s="121">
        <v>0</v>
      </c>
      <c r="N23" s="76">
        <v>4</v>
      </c>
    </row>
    <row r="24" spans="1:17" s="23" customFormat="1" ht="15" customHeight="1">
      <c r="A24" s="42"/>
      <c r="B24" s="1"/>
      <c r="C24" s="2">
        <v>2020</v>
      </c>
      <c r="D24" s="75">
        <f>SUM(E24:H24)</f>
        <v>24</v>
      </c>
      <c r="E24" s="75">
        <v>1</v>
      </c>
      <c r="F24" s="75">
        <v>1</v>
      </c>
      <c r="G24" s="75">
        <v>0</v>
      </c>
      <c r="H24" s="121">
        <v>22</v>
      </c>
      <c r="I24" s="121"/>
      <c r="J24" s="75">
        <f>SUM(K24:N24)</f>
        <v>4</v>
      </c>
      <c r="K24" s="121">
        <v>0</v>
      </c>
      <c r="L24" s="121">
        <v>0</v>
      </c>
      <c r="M24" s="121">
        <v>0</v>
      </c>
      <c r="N24" s="121">
        <v>4</v>
      </c>
    </row>
    <row r="25" spans="1:17" s="23" customFormat="1" ht="8.15" customHeight="1">
      <c r="A25" s="78"/>
      <c r="B25" s="1"/>
      <c r="C25" s="2"/>
      <c r="D25" s="75"/>
      <c r="E25" s="75"/>
      <c r="F25" s="1"/>
      <c r="G25" s="26"/>
      <c r="O25" s="26"/>
      <c r="P25" s="26"/>
      <c r="Q25" s="26"/>
    </row>
    <row r="26" spans="1:17" s="23" customFormat="1" ht="15" customHeight="1">
      <c r="A26" s="29" t="s">
        <v>316</v>
      </c>
      <c r="B26" s="1"/>
      <c r="C26" s="2">
        <v>2018</v>
      </c>
      <c r="D26" s="77" t="s">
        <v>327</v>
      </c>
      <c r="E26" s="77" t="s">
        <v>327</v>
      </c>
      <c r="F26" s="77" t="s">
        <v>327</v>
      </c>
      <c r="G26" s="77" t="s">
        <v>327</v>
      </c>
      <c r="H26" s="77" t="s">
        <v>327</v>
      </c>
      <c r="I26" s="121"/>
      <c r="J26" s="77" t="s">
        <v>327</v>
      </c>
      <c r="K26" s="77" t="s">
        <v>327</v>
      </c>
      <c r="L26" s="77" t="s">
        <v>327</v>
      </c>
      <c r="M26" s="77" t="s">
        <v>327</v>
      </c>
      <c r="N26" s="77" t="s">
        <v>327</v>
      </c>
    </row>
    <row r="27" spans="1:17" s="23" customFormat="1" ht="15" customHeight="1">
      <c r="A27" s="1"/>
      <c r="B27" s="1"/>
      <c r="C27" s="2">
        <v>2019</v>
      </c>
      <c r="D27" s="77" t="s">
        <v>327</v>
      </c>
      <c r="E27" s="77" t="s">
        <v>327</v>
      </c>
      <c r="F27" s="77" t="s">
        <v>327</v>
      </c>
      <c r="G27" s="77" t="s">
        <v>327</v>
      </c>
      <c r="H27" s="77" t="s">
        <v>327</v>
      </c>
      <c r="I27" s="76"/>
      <c r="J27" s="77" t="s">
        <v>327</v>
      </c>
      <c r="K27" s="77" t="s">
        <v>327</v>
      </c>
      <c r="L27" s="77" t="s">
        <v>327</v>
      </c>
      <c r="M27" s="77" t="s">
        <v>327</v>
      </c>
      <c r="N27" s="77" t="s">
        <v>327</v>
      </c>
    </row>
    <row r="28" spans="1:17" s="23" customFormat="1" ht="15" customHeight="1">
      <c r="A28" s="1"/>
      <c r="B28" s="1"/>
      <c r="C28" s="2">
        <v>2020</v>
      </c>
      <c r="D28" s="77" t="s">
        <v>327</v>
      </c>
      <c r="E28" s="77" t="s">
        <v>327</v>
      </c>
      <c r="F28" s="77" t="s">
        <v>327</v>
      </c>
      <c r="G28" s="77" t="s">
        <v>327</v>
      </c>
      <c r="H28" s="77" t="s">
        <v>327</v>
      </c>
      <c r="I28" s="121"/>
      <c r="J28" s="77" t="s">
        <v>327</v>
      </c>
      <c r="K28" s="77" t="s">
        <v>327</v>
      </c>
      <c r="L28" s="77" t="s">
        <v>327</v>
      </c>
      <c r="M28" s="77" t="s">
        <v>327</v>
      </c>
      <c r="N28" s="77" t="s">
        <v>327</v>
      </c>
    </row>
    <row r="29" spans="1:17" s="23" customFormat="1" ht="8.15" customHeight="1">
      <c r="A29" s="1"/>
      <c r="B29" s="1"/>
      <c r="C29" s="2"/>
      <c r="D29" s="75"/>
      <c r="E29" s="75"/>
      <c r="F29" s="1"/>
      <c r="G29" s="26"/>
      <c r="J29" s="77"/>
      <c r="K29" s="77"/>
      <c r="L29" s="77"/>
      <c r="M29" s="77"/>
      <c r="N29" s="77"/>
      <c r="O29" s="26"/>
      <c r="P29" s="26"/>
      <c r="Q29" s="26"/>
    </row>
    <row r="30" spans="1:17" s="23" customFormat="1" ht="15" customHeight="1">
      <c r="A30" s="29" t="s">
        <v>317</v>
      </c>
      <c r="B30" s="1"/>
      <c r="C30" s="2">
        <v>2018</v>
      </c>
      <c r="D30" s="77" t="s">
        <v>327</v>
      </c>
      <c r="E30" s="77" t="s">
        <v>327</v>
      </c>
      <c r="F30" s="77" t="s">
        <v>327</v>
      </c>
      <c r="G30" s="77" t="s">
        <v>327</v>
      </c>
      <c r="H30" s="77" t="s">
        <v>327</v>
      </c>
      <c r="I30" s="121"/>
      <c r="J30" s="77" t="s">
        <v>327</v>
      </c>
      <c r="K30" s="77" t="s">
        <v>327</v>
      </c>
      <c r="L30" s="77" t="s">
        <v>327</v>
      </c>
      <c r="M30" s="77" t="s">
        <v>327</v>
      </c>
      <c r="N30" s="77" t="s">
        <v>327</v>
      </c>
    </row>
    <row r="31" spans="1:17" s="23" customFormat="1" ht="15" customHeight="1">
      <c r="A31" s="1"/>
      <c r="B31" s="1"/>
      <c r="C31" s="2">
        <v>2019</v>
      </c>
      <c r="D31" s="77" t="s">
        <v>327</v>
      </c>
      <c r="E31" s="77" t="s">
        <v>327</v>
      </c>
      <c r="F31" s="77" t="s">
        <v>327</v>
      </c>
      <c r="G31" s="77" t="s">
        <v>327</v>
      </c>
      <c r="H31" s="77" t="s">
        <v>327</v>
      </c>
      <c r="I31" s="76"/>
      <c r="J31" s="77" t="s">
        <v>327</v>
      </c>
      <c r="K31" s="77" t="s">
        <v>327</v>
      </c>
      <c r="L31" s="77" t="s">
        <v>327</v>
      </c>
      <c r="M31" s="77" t="s">
        <v>327</v>
      </c>
      <c r="N31" s="77" t="s">
        <v>327</v>
      </c>
    </row>
    <row r="32" spans="1:17" s="23" customFormat="1" ht="15" customHeight="1">
      <c r="A32" s="1"/>
      <c r="B32" s="1"/>
      <c r="C32" s="2">
        <v>2020</v>
      </c>
      <c r="D32" s="77" t="s">
        <v>327</v>
      </c>
      <c r="E32" s="77" t="s">
        <v>327</v>
      </c>
      <c r="F32" s="77" t="s">
        <v>327</v>
      </c>
      <c r="G32" s="77" t="s">
        <v>327</v>
      </c>
      <c r="H32" s="77" t="s">
        <v>327</v>
      </c>
      <c r="I32" s="121"/>
      <c r="J32" s="77" t="s">
        <v>327</v>
      </c>
      <c r="K32" s="77" t="s">
        <v>327</v>
      </c>
      <c r="L32" s="77" t="s">
        <v>327</v>
      </c>
      <c r="M32" s="77" t="s">
        <v>327</v>
      </c>
      <c r="N32" s="77" t="s">
        <v>327</v>
      </c>
    </row>
    <row r="33" spans="1:17" s="23" customFormat="1" ht="8.15" customHeight="1">
      <c r="A33" s="1"/>
      <c r="B33" s="1"/>
      <c r="C33" s="2"/>
      <c r="D33" s="75"/>
      <c r="E33" s="75"/>
      <c r="F33" s="1"/>
      <c r="G33" s="26"/>
      <c r="J33" s="77"/>
      <c r="K33" s="77"/>
      <c r="L33" s="77"/>
      <c r="M33" s="77"/>
      <c r="N33" s="77"/>
      <c r="O33" s="26"/>
      <c r="P33" s="26"/>
      <c r="Q33" s="26"/>
    </row>
    <row r="34" spans="1:17" s="23" customFormat="1" ht="15" customHeight="1">
      <c r="A34" s="29" t="s">
        <v>318</v>
      </c>
      <c r="B34" s="1"/>
      <c r="C34" s="2">
        <v>2018</v>
      </c>
      <c r="D34" s="77" t="s">
        <v>327</v>
      </c>
      <c r="E34" s="77" t="s">
        <v>327</v>
      </c>
      <c r="F34" s="77" t="s">
        <v>327</v>
      </c>
      <c r="G34" s="77" t="s">
        <v>327</v>
      </c>
      <c r="H34" s="77" t="s">
        <v>327</v>
      </c>
      <c r="I34" s="121"/>
      <c r="J34" s="77" t="s">
        <v>327</v>
      </c>
      <c r="K34" s="77" t="s">
        <v>327</v>
      </c>
      <c r="L34" s="77" t="s">
        <v>327</v>
      </c>
      <c r="M34" s="77" t="s">
        <v>327</v>
      </c>
      <c r="N34" s="77" t="s">
        <v>327</v>
      </c>
    </row>
    <row r="35" spans="1:17" s="23" customFormat="1" ht="15" customHeight="1">
      <c r="A35" s="1"/>
      <c r="B35" s="1"/>
      <c r="C35" s="2">
        <v>2019</v>
      </c>
      <c r="D35" s="77" t="s">
        <v>327</v>
      </c>
      <c r="E35" s="77" t="s">
        <v>327</v>
      </c>
      <c r="F35" s="77" t="s">
        <v>327</v>
      </c>
      <c r="G35" s="77" t="s">
        <v>327</v>
      </c>
      <c r="H35" s="77" t="s">
        <v>327</v>
      </c>
      <c r="I35" s="76"/>
      <c r="J35" s="77" t="s">
        <v>327</v>
      </c>
      <c r="K35" s="77" t="s">
        <v>327</v>
      </c>
      <c r="L35" s="77" t="s">
        <v>327</v>
      </c>
      <c r="M35" s="77" t="s">
        <v>327</v>
      </c>
      <c r="N35" s="77" t="s">
        <v>327</v>
      </c>
    </row>
    <row r="36" spans="1:17" s="23" customFormat="1" ht="15" customHeight="1">
      <c r="A36" s="1"/>
      <c r="B36" s="1"/>
      <c r="C36" s="2">
        <v>2020</v>
      </c>
      <c r="D36" s="77" t="s">
        <v>327</v>
      </c>
      <c r="E36" s="77" t="s">
        <v>327</v>
      </c>
      <c r="F36" s="77" t="s">
        <v>327</v>
      </c>
      <c r="G36" s="77" t="s">
        <v>327</v>
      </c>
      <c r="H36" s="77" t="s">
        <v>327</v>
      </c>
      <c r="I36" s="121"/>
      <c r="J36" s="77" t="s">
        <v>327</v>
      </c>
      <c r="K36" s="77" t="s">
        <v>327</v>
      </c>
      <c r="L36" s="77" t="s">
        <v>327</v>
      </c>
      <c r="M36" s="77" t="s">
        <v>327</v>
      </c>
      <c r="N36" s="77" t="s">
        <v>327</v>
      </c>
    </row>
    <row r="37" spans="1:17" s="23" customFormat="1" ht="8.15" customHeight="1">
      <c r="A37" s="1"/>
      <c r="B37" s="1"/>
      <c r="C37" s="2"/>
      <c r="D37" s="75"/>
      <c r="E37" s="75"/>
      <c r="F37" s="1"/>
      <c r="G37" s="26"/>
      <c r="J37" s="77"/>
      <c r="K37" s="77"/>
      <c r="L37" s="77"/>
      <c r="M37" s="77"/>
      <c r="N37" s="77"/>
      <c r="O37" s="26"/>
      <c r="P37" s="26"/>
      <c r="Q37" s="26"/>
    </row>
    <row r="38" spans="1:17" s="23" customFormat="1" ht="15" customHeight="1">
      <c r="A38" s="29" t="s">
        <v>319</v>
      </c>
      <c r="B38" s="1"/>
      <c r="C38" s="2">
        <v>2018</v>
      </c>
      <c r="D38" s="77" t="s">
        <v>327</v>
      </c>
      <c r="E38" s="77" t="s">
        <v>327</v>
      </c>
      <c r="F38" s="77" t="s">
        <v>327</v>
      </c>
      <c r="G38" s="77" t="s">
        <v>327</v>
      </c>
      <c r="H38" s="77" t="s">
        <v>327</v>
      </c>
      <c r="I38" s="121"/>
      <c r="J38" s="77" t="s">
        <v>327</v>
      </c>
      <c r="K38" s="77" t="s">
        <v>327</v>
      </c>
      <c r="L38" s="77" t="s">
        <v>327</v>
      </c>
      <c r="M38" s="77" t="s">
        <v>327</v>
      </c>
      <c r="N38" s="77" t="s">
        <v>327</v>
      </c>
    </row>
    <row r="39" spans="1:17" s="23" customFormat="1" ht="15" customHeight="1">
      <c r="A39" s="1"/>
      <c r="B39" s="1"/>
      <c r="C39" s="2">
        <v>2019</v>
      </c>
      <c r="D39" s="77" t="s">
        <v>327</v>
      </c>
      <c r="E39" s="77" t="s">
        <v>327</v>
      </c>
      <c r="F39" s="77" t="s">
        <v>327</v>
      </c>
      <c r="G39" s="77" t="s">
        <v>327</v>
      </c>
      <c r="H39" s="77" t="s">
        <v>327</v>
      </c>
      <c r="I39" s="76"/>
      <c r="J39" s="77" t="s">
        <v>327</v>
      </c>
      <c r="K39" s="77" t="s">
        <v>327</v>
      </c>
      <c r="L39" s="77" t="s">
        <v>327</v>
      </c>
      <c r="M39" s="77" t="s">
        <v>327</v>
      </c>
      <c r="N39" s="77" t="s">
        <v>327</v>
      </c>
    </row>
    <row r="40" spans="1:17" s="23" customFormat="1" ht="15" customHeight="1">
      <c r="A40" s="1"/>
      <c r="B40" s="1"/>
      <c r="C40" s="2">
        <v>2020</v>
      </c>
      <c r="D40" s="77" t="s">
        <v>327</v>
      </c>
      <c r="E40" s="77" t="s">
        <v>327</v>
      </c>
      <c r="F40" s="77" t="s">
        <v>327</v>
      </c>
      <c r="G40" s="77" t="s">
        <v>327</v>
      </c>
      <c r="H40" s="77" t="s">
        <v>327</v>
      </c>
      <c r="I40" s="121"/>
      <c r="J40" s="77" t="s">
        <v>327</v>
      </c>
      <c r="K40" s="77" t="s">
        <v>327</v>
      </c>
      <c r="L40" s="77" t="s">
        <v>327</v>
      </c>
      <c r="M40" s="77" t="s">
        <v>327</v>
      </c>
      <c r="N40" s="77" t="s">
        <v>327</v>
      </c>
    </row>
    <row r="41" spans="1:17" s="23" customFormat="1" ht="8.15" customHeight="1">
      <c r="A41" s="1"/>
      <c r="B41" s="1"/>
      <c r="C41" s="2"/>
      <c r="D41" s="75"/>
      <c r="E41" s="75"/>
      <c r="F41" s="1"/>
      <c r="G41" s="26"/>
      <c r="O41" s="26"/>
      <c r="P41" s="26"/>
      <c r="Q41" s="26"/>
    </row>
    <row r="42" spans="1:17" s="23" customFormat="1" ht="15" customHeight="1">
      <c r="A42" s="29" t="s">
        <v>320</v>
      </c>
      <c r="B42" s="1"/>
      <c r="C42" s="2">
        <v>2018</v>
      </c>
      <c r="D42" s="75">
        <f>SUM(E42:H42)</f>
        <v>53</v>
      </c>
      <c r="E42" s="75">
        <v>2</v>
      </c>
      <c r="F42" s="121">
        <v>0</v>
      </c>
      <c r="G42" s="121">
        <v>0</v>
      </c>
      <c r="H42" s="121">
        <v>51</v>
      </c>
      <c r="I42" s="121"/>
      <c r="J42" s="75">
        <f>SUM(K42:N42)</f>
        <v>0</v>
      </c>
      <c r="K42" s="121">
        <v>0</v>
      </c>
      <c r="L42" s="121">
        <v>0</v>
      </c>
      <c r="M42" s="121">
        <v>0</v>
      </c>
      <c r="N42" s="121">
        <v>0</v>
      </c>
    </row>
    <row r="43" spans="1:17" s="23" customFormat="1" ht="15" customHeight="1">
      <c r="A43" s="1"/>
      <c r="B43" s="1"/>
      <c r="C43" s="2">
        <v>2019</v>
      </c>
      <c r="D43" s="75">
        <f>SUM(E43:H43)</f>
        <v>50</v>
      </c>
      <c r="E43" s="75">
        <v>1</v>
      </c>
      <c r="F43" s="117">
        <v>4</v>
      </c>
      <c r="G43" s="76">
        <v>0</v>
      </c>
      <c r="H43" s="121">
        <v>45</v>
      </c>
      <c r="I43" s="76"/>
      <c r="J43" s="75">
        <f>SUM(K43:N43)</f>
        <v>2</v>
      </c>
      <c r="K43" s="76">
        <v>0</v>
      </c>
      <c r="L43" s="76">
        <v>0</v>
      </c>
      <c r="M43" s="76">
        <v>0</v>
      </c>
      <c r="N43" s="76">
        <v>2</v>
      </c>
    </row>
    <row r="44" spans="1:17" s="23" customFormat="1" ht="15" customHeight="1">
      <c r="A44" s="1"/>
      <c r="B44" s="1"/>
      <c r="C44" s="2">
        <v>2020</v>
      </c>
      <c r="D44" s="75">
        <f>SUM(E44:H44)</f>
        <v>26</v>
      </c>
      <c r="E44" s="75">
        <v>1</v>
      </c>
      <c r="F44" s="121">
        <v>0</v>
      </c>
      <c r="G44" s="121">
        <v>0</v>
      </c>
      <c r="H44" s="121">
        <v>25</v>
      </c>
      <c r="I44" s="121"/>
      <c r="J44" s="75">
        <f>SUM(K44:N44)</f>
        <v>1</v>
      </c>
      <c r="K44" s="121">
        <v>0</v>
      </c>
      <c r="L44" s="121">
        <v>0</v>
      </c>
      <c r="M44" s="121">
        <v>0</v>
      </c>
      <c r="N44" s="121">
        <v>1</v>
      </c>
    </row>
    <row r="45" spans="1:17" s="23" customFormat="1" ht="8.15" customHeight="1">
      <c r="A45" s="1"/>
      <c r="B45" s="1"/>
      <c r="C45" s="2"/>
      <c r="D45" s="75"/>
      <c r="E45" s="75"/>
      <c r="F45" s="1"/>
      <c r="G45" s="26"/>
      <c r="O45" s="26"/>
      <c r="P45" s="26"/>
      <c r="Q45" s="26"/>
    </row>
    <row r="46" spans="1:17" s="23" customFormat="1" ht="15" customHeight="1">
      <c r="A46" s="29" t="s">
        <v>321</v>
      </c>
      <c r="B46" s="1"/>
      <c r="C46" s="2">
        <v>2018</v>
      </c>
      <c r="D46" s="77" t="s">
        <v>327</v>
      </c>
      <c r="E46" s="77" t="s">
        <v>327</v>
      </c>
      <c r="F46" s="77" t="s">
        <v>327</v>
      </c>
      <c r="G46" s="77" t="s">
        <v>327</v>
      </c>
      <c r="H46" s="77" t="s">
        <v>327</v>
      </c>
      <c r="I46" s="121"/>
      <c r="J46" s="77" t="s">
        <v>327</v>
      </c>
      <c r="K46" s="77" t="s">
        <v>327</v>
      </c>
      <c r="L46" s="77" t="s">
        <v>327</v>
      </c>
      <c r="M46" s="77" t="s">
        <v>327</v>
      </c>
      <c r="N46" s="77" t="s">
        <v>327</v>
      </c>
    </row>
    <row r="47" spans="1:17" s="23" customFormat="1" ht="15" customHeight="1">
      <c r="A47" s="1"/>
      <c r="B47" s="1"/>
      <c r="C47" s="2">
        <v>2019</v>
      </c>
      <c r="D47" s="77" t="s">
        <v>327</v>
      </c>
      <c r="E47" s="77" t="s">
        <v>327</v>
      </c>
      <c r="F47" s="77" t="s">
        <v>327</v>
      </c>
      <c r="G47" s="77" t="s">
        <v>327</v>
      </c>
      <c r="H47" s="77" t="s">
        <v>327</v>
      </c>
      <c r="I47" s="76"/>
      <c r="J47" s="77" t="s">
        <v>327</v>
      </c>
      <c r="K47" s="77" t="s">
        <v>327</v>
      </c>
      <c r="L47" s="77" t="s">
        <v>327</v>
      </c>
      <c r="M47" s="77" t="s">
        <v>327</v>
      </c>
      <c r="N47" s="77" t="s">
        <v>327</v>
      </c>
    </row>
    <row r="48" spans="1:17" s="23" customFormat="1" ht="15" customHeight="1">
      <c r="A48" s="1"/>
      <c r="B48" s="1"/>
      <c r="C48" s="2">
        <v>2020</v>
      </c>
      <c r="D48" s="77" t="s">
        <v>327</v>
      </c>
      <c r="E48" s="77" t="s">
        <v>327</v>
      </c>
      <c r="F48" s="77" t="s">
        <v>327</v>
      </c>
      <c r="G48" s="77" t="s">
        <v>327</v>
      </c>
      <c r="H48" s="77" t="s">
        <v>327</v>
      </c>
      <c r="I48" s="121"/>
      <c r="J48" s="77" t="s">
        <v>327</v>
      </c>
      <c r="K48" s="77" t="s">
        <v>327</v>
      </c>
      <c r="L48" s="77" t="s">
        <v>327</v>
      </c>
      <c r="M48" s="77" t="s">
        <v>327</v>
      </c>
      <c r="N48" s="77" t="s">
        <v>327</v>
      </c>
    </row>
    <row r="49" spans="1:17" s="23" customFormat="1" ht="8.15" customHeight="1">
      <c r="A49" s="1"/>
      <c r="B49" s="1"/>
      <c r="C49" s="2"/>
      <c r="D49" s="75"/>
      <c r="E49" s="75"/>
      <c r="F49" s="1"/>
      <c r="G49" s="26"/>
      <c r="O49" s="26"/>
      <c r="P49" s="26"/>
      <c r="Q49" s="26"/>
    </row>
    <row r="50" spans="1:17" s="23" customFormat="1" ht="15" customHeight="1">
      <c r="A50" s="29" t="s">
        <v>322</v>
      </c>
      <c r="B50" s="1"/>
      <c r="C50" s="2">
        <v>2018</v>
      </c>
      <c r="D50" s="77" t="s">
        <v>327</v>
      </c>
      <c r="E50" s="77" t="s">
        <v>327</v>
      </c>
      <c r="F50" s="77" t="s">
        <v>327</v>
      </c>
      <c r="G50" s="77" t="s">
        <v>327</v>
      </c>
      <c r="H50" s="77" t="s">
        <v>327</v>
      </c>
      <c r="I50" s="121"/>
      <c r="J50" s="77" t="s">
        <v>327</v>
      </c>
      <c r="K50" s="77" t="s">
        <v>327</v>
      </c>
      <c r="L50" s="77" t="s">
        <v>327</v>
      </c>
      <c r="M50" s="77" t="s">
        <v>327</v>
      </c>
      <c r="N50" s="77" t="s">
        <v>327</v>
      </c>
    </row>
    <row r="51" spans="1:17" s="23" customFormat="1" ht="15" customHeight="1">
      <c r="A51" s="1"/>
      <c r="B51" s="1"/>
      <c r="C51" s="2">
        <v>2019</v>
      </c>
      <c r="D51" s="77" t="s">
        <v>327</v>
      </c>
      <c r="E51" s="77" t="s">
        <v>327</v>
      </c>
      <c r="F51" s="77" t="s">
        <v>327</v>
      </c>
      <c r="G51" s="77" t="s">
        <v>327</v>
      </c>
      <c r="H51" s="77" t="s">
        <v>327</v>
      </c>
      <c r="I51" s="121"/>
      <c r="J51" s="77" t="s">
        <v>327</v>
      </c>
      <c r="K51" s="77" t="s">
        <v>327</v>
      </c>
      <c r="L51" s="77" t="s">
        <v>327</v>
      </c>
      <c r="M51" s="77" t="s">
        <v>327</v>
      </c>
      <c r="N51" s="77" t="s">
        <v>327</v>
      </c>
    </row>
    <row r="52" spans="1:17" s="23" customFormat="1" ht="15" customHeight="1">
      <c r="A52" s="1"/>
      <c r="B52" s="1"/>
      <c r="C52" s="2">
        <v>2020</v>
      </c>
      <c r="D52" s="77" t="s">
        <v>327</v>
      </c>
      <c r="E52" s="77" t="s">
        <v>327</v>
      </c>
      <c r="F52" s="77" t="s">
        <v>327</v>
      </c>
      <c r="G52" s="77" t="s">
        <v>327</v>
      </c>
      <c r="H52" s="77" t="s">
        <v>327</v>
      </c>
      <c r="I52" s="121"/>
      <c r="J52" s="77" t="s">
        <v>327</v>
      </c>
      <c r="K52" s="77" t="s">
        <v>327</v>
      </c>
      <c r="L52" s="77" t="s">
        <v>327</v>
      </c>
      <c r="M52" s="77" t="s">
        <v>327</v>
      </c>
      <c r="N52" s="77" t="s">
        <v>327</v>
      </c>
    </row>
    <row r="53" spans="1:17" s="23" customFormat="1" ht="8.15" customHeight="1">
      <c r="A53" s="1"/>
      <c r="C53" s="2"/>
      <c r="D53" s="75"/>
      <c r="E53" s="75"/>
      <c r="F53" s="27"/>
    </row>
    <row r="54" spans="1:17" s="23" customFormat="1" ht="16.5" customHeight="1">
      <c r="A54" s="29" t="s">
        <v>323</v>
      </c>
      <c r="C54" s="2">
        <v>2018</v>
      </c>
      <c r="D54" s="77" t="s">
        <v>327</v>
      </c>
      <c r="E54" s="77" t="s">
        <v>327</v>
      </c>
      <c r="F54" s="77" t="s">
        <v>327</v>
      </c>
      <c r="G54" s="77" t="s">
        <v>327</v>
      </c>
      <c r="H54" s="77" t="s">
        <v>327</v>
      </c>
      <c r="I54" s="121"/>
      <c r="J54" s="77" t="s">
        <v>327</v>
      </c>
      <c r="K54" s="77" t="s">
        <v>327</v>
      </c>
      <c r="L54" s="77" t="s">
        <v>327</v>
      </c>
      <c r="M54" s="77" t="s">
        <v>327</v>
      </c>
      <c r="N54" s="77" t="s">
        <v>327</v>
      </c>
    </row>
    <row r="55" spans="1:17" s="23" customFormat="1" ht="15" customHeight="1">
      <c r="A55" s="1"/>
      <c r="C55" s="2">
        <v>2019</v>
      </c>
      <c r="D55" s="77" t="s">
        <v>327</v>
      </c>
      <c r="E55" s="77" t="s">
        <v>327</v>
      </c>
      <c r="F55" s="77" t="s">
        <v>327</v>
      </c>
      <c r="G55" s="77" t="s">
        <v>327</v>
      </c>
      <c r="H55" s="77" t="s">
        <v>327</v>
      </c>
      <c r="I55" s="121"/>
      <c r="J55" s="77" t="s">
        <v>327</v>
      </c>
      <c r="K55" s="77" t="s">
        <v>327</v>
      </c>
      <c r="L55" s="77" t="s">
        <v>327</v>
      </c>
      <c r="M55" s="77" t="s">
        <v>327</v>
      </c>
      <c r="N55" s="77" t="s">
        <v>327</v>
      </c>
    </row>
    <row r="56" spans="1:17" s="23" customFormat="1" ht="15" customHeight="1">
      <c r="A56" s="1"/>
      <c r="B56" s="38"/>
      <c r="C56" s="2">
        <v>2020</v>
      </c>
      <c r="D56" s="77" t="s">
        <v>327</v>
      </c>
      <c r="E56" s="77" t="s">
        <v>327</v>
      </c>
      <c r="F56" s="77" t="s">
        <v>327</v>
      </c>
      <c r="G56" s="77" t="s">
        <v>327</v>
      </c>
      <c r="H56" s="77" t="s">
        <v>327</v>
      </c>
      <c r="I56" s="121"/>
      <c r="J56" s="77" t="s">
        <v>327</v>
      </c>
      <c r="K56" s="77" t="s">
        <v>327</v>
      </c>
      <c r="L56" s="77" t="s">
        <v>327</v>
      </c>
      <c r="M56" s="77" t="s">
        <v>327</v>
      </c>
      <c r="N56" s="77" t="s">
        <v>327</v>
      </c>
    </row>
    <row r="57" spans="1:17" s="23" customFormat="1" ht="8.15" customHeight="1">
      <c r="A57" s="1"/>
      <c r="B57" s="39"/>
      <c r="C57" s="2"/>
      <c r="D57" s="75"/>
      <c r="E57" s="75"/>
      <c r="F57" s="1"/>
    </row>
    <row r="58" spans="1:17" s="23" customFormat="1" ht="15" customHeight="1">
      <c r="A58" s="29" t="s">
        <v>324</v>
      </c>
      <c r="B58" s="39"/>
      <c r="C58" s="2">
        <v>2018</v>
      </c>
      <c r="D58" s="75">
        <f>SUM(E58:H58)</f>
        <v>148</v>
      </c>
      <c r="E58" s="75">
        <v>15</v>
      </c>
      <c r="F58" s="76">
        <v>8</v>
      </c>
      <c r="G58" s="121">
        <v>0</v>
      </c>
      <c r="H58" s="121">
        <v>125</v>
      </c>
      <c r="I58" s="121"/>
      <c r="J58" s="75">
        <f>SUM(K58:N58)</f>
        <v>3</v>
      </c>
      <c r="K58" s="121">
        <v>1</v>
      </c>
      <c r="L58" s="121">
        <v>1</v>
      </c>
      <c r="M58" s="121">
        <v>0</v>
      </c>
      <c r="N58" s="121">
        <v>1</v>
      </c>
    </row>
    <row r="59" spans="1:17" s="23" customFormat="1" ht="15" customHeight="1">
      <c r="C59" s="2">
        <v>2019</v>
      </c>
      <c r="D59" s="75">
        <f>SUM(E59:H59)</f>
        <v>148</v>
      </c>
      <c r="E59" s="121">
        <v>1</v>
      </c>
      <c r="F59" s="121">
        <v>5</v>
      </c>
      <c r="G59" s="121">
        <v>0</v>
      </c>
      <c r="H59" s="121">
        <v>142</v>
      </c>
      <c r="I59" s="121"/>
      <c r="J59" s="75">
        <f>SUM(K59:N59)</f>
        <v>3</v>
      </c>
      <c r="K59" s="121">
        <v>0</v>
      </c>
      <c r="L59" s="121">
        <v>0</v>
      </c>
      <c r="M59" s="121">
        <v>0</v>
      </c>
      <c r="N59" s="121">
        <v>3</v>
      </c>
    </row>
    <row r="60" spans="1:17" s="23" customFormat="1" ht="15" customHeight="1">
      <c r="C60" s="2">
        <v>2020</v>
      </c>
      <c r="D60" s="75">
        <f>SUM(E60:H60)</f>
        <v>119</v>
      </c>
      <c r="E60" s="121">
        <v>2</v>
      </c>
      <c r="F60" s="121">
        <v>9</v>
      </c>
      <c r="G60" s="121">
        <v>0</v>
      </c>
      <c r="H60" s="121">
        <v>108</v>
      </c>
      <c r="I60" s="121"/>
      <c r="J60" s="75">
        <f>SUM(K60:N60)</f>
        <v>3</v>
      </c>
      <c r="K60" s="121">
        <v>0</v>
      </c>
      <c r="L60" s="121">
        <v>0</v>
      </c>
      <c r="M60" s="121">
        <v>0</v>
      </c>
      <c r="N60" s="121">
        <v>3</v>
      </c>
    </row>
    <row r="61" spans="1:17" s="23" customFormat="1" ht="8.15" customHeight="1">
      <c r="A61" s="1"/>
      <c r="C61" s="2"/>
      <c r="D61" s="40"/>
      <c r="E61" s="40"/>
    </row>
    <row r="62" spans="1:17" s="23" customFormat="1" ht="16.5" customHeight="1">
      <c r="A62" s="29" t="s">
        <v>325</v>
      </c>
      <c r="C62" s="2">
        <v>2018</v>
      </c>
      <c r="D62" s="77" t="s">
        <v>327</v>
      </c>
      <c r="E62" s="77" t="s">
        <v>327</v>
      </c>
      <c r="F62" s="77" t="s">
        <v>327</v>
      </c>
      <c r="G62" s="77" t="s">
        <v>327</v>
      </c>
      <c r="H62" s="77" t="s">
        <v>327</v>
      </c>
      <c r="I62" s="121"/>
      <c r="J62" s="77" t="s">
        <v>327</v>
      </c>
      <c r="K62" s="77" t="s">
        <v>327</v>
      </c>
      <c r="L62" s="77" t="s">
        <v>327</v>
      </c>
      <c r="M62" s="77" t="s">
        <v>327</v>
      </c>
      <c r="N62" s="77" t="s">
        <v>327</v>
      </c>
    </row>
    <row r="63" spans="1:17" s="23" customFormat="1" ht="15" customHeight="1">
      <c r="A63" s="1"/>
      <c r="C63" s="2">
        <v>2019</v>
      </c>
      <c r="D63" s="77" t="s">
        <v>327</v>
      </c>
      <c r="E63" s="77" t="s">
        <v>327</v>
      </c>
      <c r="F63" s="77" t="s">
        <v>327</v>
      </c>
      <c r="G63" s="77" t="s">
        <v>327</v>
      </c>
      <c r="H63" s="77" t="s">
        <v>327</v>
      </c>
      <c r="I63" s="121"/>
      <c r="J63" s="77" t="s">
        <v>327</v>
      </c>
      <c r="K63" s="77" t="s">
        <v>327</v>
      </c>
      <c r="L63" s="77" t="s">
        <v>327</v>
      </c>
      <c r="M63" s="77" t="s">
        <v>327</v>
      </c>
      <c r="N63" s="77" t="s">
        <v>327</v>
      </c>
    </row>
    <row r="64" spans="1:17" s="40" customFormat="1" ht="15" customHeight="1">
      <c r="A64" s="39"/>
      <c r="B64" s="133"/>
      <c r="C64" s="2">
        <v>2020</v>
      </c>
      <c r="D64" s="77" t="s">
        <v>327</v>
      </c>
      <c r="E64" s="77" t="s">
        <v>327</v>
      </c>
      <c r="F64" s="77" t="s">
        <v>327</v>
      </c>
      <c r="G64" s="77" t="s">
        <v>327</v>
      </c>
      <c r="H64" s="77" t="s">
        <v>327</v>
      </c>
      <c r="I64" s="77"/>
      <c r="J64" s="77" t="s">
        <v>327</v>
      </c>
      <c r="K64" s="77" t="s">
        <v>327</v>
      </c>
      <c r="L64" s="77" t="s">
        <v>327</v>
      </c>
      <c r="M64" s="77" t="s">
        <v>327</v>
      </c>
      <c r="N64" s="77" t="s">
        <v>327</v>
      </c>
    </row>
    <row r="65" spans="1:15" s="40" customFormat="1" ht="8.15" customHeight="1">
      <c r="A65" s="39"/>
      <c r="B65" s="39"/>
      <c r="C65" s="41"/>
      <c r="D65" s="39"/>
    </row>
    <row r="66" spans="1:15" s="40" customFormat="1" ht="15" customHeight="1">
      <c r="A66" s="29" t="s">
        <v>326</v>
      </c>
      <c r="B66" s="39"/>
      <c r="C66" s="41">
        <v>2018</v>
      </c>
      <c r="D66" s="77" t="s">
        <v>327</v>
      </c>
      <c r="E66" s="77" t="s">
        <v>327</v>
      </c>
      <c r="F66" s="77" t="s">
        <v>327</v>
      </c>
      <c r="G66" s="77" t="s">
        <v>327</v>
      </c>
      <c r="H66" s="77" t="s">
        <v>327</v>
      </c>
      <c r="I66" s="77"/>
      <c r="J66" s="77" t="s">
        <v>327</v>
      </c>
      <c r="K66" s="77" t="s">
        <v>327</v>
      </c>
      <c r="L66" s="77" t="s">
        <v>327</v>
      </c>
      <c r="M66" s="77" t="s">
        <v>327</v>
      </c>
      <c r="N66" s="77" t="s">
        <v>327</v>
      </c>
    </row>
    <row r="67" spans="1:15" s="40" customFormat="1" ht="15" customHeight="1">
      <c r="C67" s="41">
        <v>2019</v>
      </c>
      <c r="D67" s="77" t="s">
        <v>327</v>
      </c>
      <c r="E67" s="77" t="s">
        <v>327</v>
      </c>
      <c r="F67" s="77" t="s">
        <v>327</v>
      </c>
      <c r="G67" s="77" t="s">
        <v>327</v>
      </c>
      <c r="H67" s="77" t="s">
        <v>327</v>
      </c>
      <c r="I67" s="77"/>
      <c r="J67" s="77" t="s">
        <v>327</v>
      </c>
      <c r="K67" s="77" t="s">
        <v>327</v>
      </c>
      <c r="L67" s="77" t="s">
        <v>327</v>
      </c>
      <c r="M67" s="77" t="s">
        <v>327</v>
      </c>
      <c r="N67" s="77" t="s">
        <v>327</v>
      </c>
    </row>
    <row r="68" spans="1:15" s="23" customFormat="1" ht="15" customHeight="1">
      <c r="C68" s="41">
        <v>2020</v>
      </c>
      <c r="D68" s="77" t="s">
        <v>327</v>
      </c>
      <c r="E68" s="77" t="s">
        <v>327</v>
      </c>
      <c r="F68" s="77" t="s">
        <v>327</v>
      </c>
      <c r="G68" s="77" t="s">
        <v>327</v>
      </c>
      <c r="H68" s="77" t="s">
        <v>327</v>
      </c>
      <c r="I68" s="121"/>
      <c r="J68" s="77" t="s">
        <v>327</v>
      </c>
      <c r="K68" s="77" t="s">
        <v>327</v>
      </c>
      <c r="L68" s="77" t="s">
        <v>327</v>
      </c>
      <c r="M68" s="77" t="s">
        <v>327</v>
      </c>
      <c r="N68" s="77" t="s">
        <v>327</v>
      </c>
    </row>
    <row r="69" spans="1:15" s="29" customFormat="1" ht="8.15" customHeight="1">
      <c r="A69" s="467"/>
      <c r="B69" s="467"/>
      <c r="C69" s="468"/>
      <c r="D69" s="484"/>
      <c r="E69" s="470"/>
      <c r="F69" s="471"/>
      <c r="G69" s="471"/>
      <c r="H69" s="471"/>
      <c r="I69" s="471"/>
      <c r="J69" s="471"/>
      <c r="K69" s="471"/>
      <c r="L69" s="471"/>
      <c r="M69" s="471"/>
      <c r="N69" s="471"/>
    </row>
    <row r="70" spans="1:15" ht="15" customHeight="1">
      <c r="F70" s="24"/>
      <c r="G70" s="24"/>
      <c r="H70" s="24"/>
      <c r="I70" s="24"/>
      <c r="J70" s="24"/>
      <c r="K70" s="24"/>
      <c r="L70" s="24"/>
      <c r="M70" s="24"/>
      <c r="N70" s="24"/>
      <c r="O70" s="24" t="s">
        <v>11</v>
      </c>
    </row>
    <row r="71" spans="1:15" ht="15" customHeight="1">
      <c r="F71" s="51"/>
      <c r="G71" s="51"/>
      <c r="H71" s="51"/>
      <c r="I71" s="51"/>
      <c r="J71" s="51"/>
      <c r="K71" s="51"/>
      <c r="L71" s="51"/>
      <c r="M71" s="51"/>
      <c r="N71" s="51"/>
      <c r="O71" s="51" t="s">
        <v>294</v>
      </c>
    </row>
    <row r="72" spans="1:15" ht="8.15" customHeight="1">
      <c r="D72" s="50"/>
      <c r="E72" s="25"/>
    </row>
    <row r="73" spans="1:15" ht="15" customHeight="1">
      <c r="A73" s="29" t="s">
        <v>367</v>
      </c>
      <c r="D73" s="50"/>
      <c r="E73" s="25"/>
    </row>
    <row r="74" spans="1:15" ht="15" customHeight="1">
      <c r="A74" s="84" t="s">
        <v>364</v>
      </c>
    </row>
    <row r="75" spans="1:15" ht="15" customHeight="1">
      <c r="A75" s="85" t="s">
        <v>343</v>
      </c>
    </row>
    <row r="77" spans="1:15" ht="15" customHeight="1">
      <c r="C77" s="2"/>
      <c r="D77" s="1"/>
      <c r="E77" s="1"/>
      <c r="F77" s="1"/>
      <c r="G77" s="1"/>
    </row>
    <row r="78" spans="1:15" ht="15" customHeight="1">
      <c r="C78" s="2"/>
      <c r="D78" s="1"/>
      <c r="E78" s="1"/>
      <c r="F78" s="1"/>
      <c r="G78" s="1"/>
    </row>
    <row r="79" spans="1:15" ht="15" customHeight="1">
      <c r="C79" s="2"/>
      <c r="D79" s="1"/>
      <c r="E79" s="1"/>
      <c r="F79" s="1"/>
      <c r="G79" s="1"/>
    </row>
    <row r="80" spans="1:15" ht="15" customHeight="1">
      <c r="C80" s="2"/>
      <c r="D80" s="1"/>
      <c r="E80" s="1"/>
      <c r="F80" s="1"/>
      <c r="G80" s="1"/>
    </row>
    <row r="81" spans="3:7" ht="15" customHeight="1">
      <c r="C81" s="2"/>
      <c r="D81" s="1"/>
      <c r="E81" s="1"/>
      <c r="F81" s="1"/>
      <c r="G81" s="1"/>
    </row>
    <row r="82" spans="3:7" ht="15" customHeight="1">
      <c r="C82" s="2"/>
      <c r="D82" s="1"/>
      <c r="E82" s="1"/>
      <c r="F82" s="1"/>
      <c r="G82" s="1"/>
    </row>
    <row r="83" spans="3:7" ht="15" customHeight="1">
      <c r="C83" s="2"/>
      <c r="D83" s="1"/>
      <c r="E83" s="1"/>
      <c r="F83" s="1"/>
      <c r="G83" s="1"/>
    </row>
    <row r="84" spans="3:7" ht="15" customHeight="1">
      <c r="C84" s="2"/>
      <c r="D84" s="1"/>
      <c r="E84" s="1"/>
      <c r="F84" s="1"/>
      <c r="G84" s="1"/>
    </row>
    <row r="85" spans="3:7" ht="15" customHeight="1">
      <c r="C85" s="2"/>
      <c r="D85" s="1"/>
      <c r="E85" s="1"/>
      <c r="F85" s="1"/>
      <c r="G85" s="1"/>
    </row>
    <row r="86" spans="3:7" ht="15" customHeight="1">
      <c r="C86" s="2"/>
      <c r="D86" s="1"/>
      <c r="E86" s="1"/>
      <c r="F86" s="1"/>
      <c r="G86" s="1"/>
    </row>
    <row r="87" spans="3:7" ht="15" customHeight="1">
      <c r="C87" s="2"/>
      <c r="D87" s="1"/>
      <c r="E87" s="1"/>
      <c r="F87" s="1"/>
      <c r="G87" s="1"/>
    </row>
    <row r="88" spans="3:7" ht="15" customHeight="1">
      <c r="C88" s="2"/>
      <c r="D88" s="1"/>
      <c r="E88" s="1"/>
      <c r="F88" s="1"/>
      <c r="G88" s="1"/>
    </row>
    <row r="89" spans="3:7" ht="15" customHeight="1">
      <c r="C89" s="2"/>
      <c r="D89" s="1"/>
      <c r="E89" s="1"/>
      <c r="F89" s="1"/>
      <c r="G89" s="1"/>
    </row>
    <row r="90" spans="3:7" ht="15" customHeight="1">
      <c r="C90" s="2"/>
      <c r="D90" s="1"/>
      <c r="E90" s="1"/>
      <c r="F90" s="1"/>
      <c r="G90" s="1"/>
    </row>
    <row r="91" spans="3:7" ht="15" customHeight="1">
      <c r="C91" s="2"/>
      <c r="D91" s="1"/>
      <c r="E91" s="1"/>
      <c r="F91" s="1"/>
      <c r="G91" s="1"/>
    </row>
    <row r="92" spans="3:7" ht="15" customHeight="1">
      <c r="C92" s="2"/>
      <c r="D92" s="1"/>
      <c r="E92" s="1"/>
      <c r="F92" s="1"/>
      <c r="G92" s="1"/>
    </row>
    <row r="93" spans="3:7" ht="15" customHeight="1">
      <c r="C93" s="2"/>
      <c r="D93" s="1"/>
      <c r="E93" s="1"/>
      <c r="F93" s="1"/>
      <c r="G93" s="1"/>
    </row>
    <row r="94" spans="3:7" ht="15" customHeight="1">
      <c r="C94" s="2"/>
      <c r="D94" s="1"/>
      <c r="E94" s="1"/>
      <c r="F94" s="1"/>
      <c r="G94" s="1"/>
    </row>
  </sheetData>
  <mergeCells count="6">
    <mergeCell ref="D6:N6"/>
    <mergeCell ref="D7:N7"/>
    <mergeCell ref="D8:H8"/>
    <mergeCell ref="J8:N8"/>
    <mergeCell ref="D9:H9"/>
    <mergeCell ref="J9:N9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4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4"/>
  <sheetViews>
    <sheetView showGridLines="0" view="pageBreakPreview" topLeftCell="A34" zoomScale="70" zoomScaleNormal="100" zoomScaleSheetLayoutView="70" workbookViewId="0">
      <selection activeCell="Q13" sqref="Q13"/>
    </sheetView>
  </sheetViews>
  <sheetFormatPr defaultColWidth="9.1796875" defaultRowHeight="15" customHeight="1"/>
  <cols>
    <col min="1" max="1" width="12.7265625" style="119" customWidth="1"/>
    <col min="2" max="2" width="25.54296875" style="119" customWidth="1"/>
    <col min="3" max="3" width="20.26953125" style="119" customWidth="1"/>
    <col min="4" max="4" width="10.7265625" style="120" customWidth="1"/>
    <col min="5" max="5" width="14.90625" style="120" bestFit="1" customWidth="1"/>
    <col min="6" max="6" width="13.1796875" style="120" bestFit="1" customWidth="1"/>
    <col min="7" max="7" width="9.81640625" style="119" bestFit="1" customWidth="1"/>
    <col min="8" max="8" width="8.90625" style="119" customWidth="1"/>
    <col min="9" max="9" width="10.08984375" style="119" bestFit="1" customWidth="1"/>
    <col min="10" max="10" width="19" style="119" customWidth="1"/>
    <col min="11" max="11" width="0.7265625" style="119" customWidth="1"/>
    <col min="12" max="16384" width="9.1796875" style="119"/>
  </cols>
  <sheetData>
    <row r="1" spans="1:13" s="94" customFormat="1" ht="8.15" customHeight="1">
      <c r="A1" s="95"/>
      <c r="B1" s="95"/>
      <c r="C1" s="96"/>
      <c r="D1" s="97"/>
      <c r="E1" s="96"/>
      <c r="F1" s="98"/>
    </row>
    <row r="2" spans="1:13" s="94" customFormat="1" ht="8.15" customHeight="1">
      <c r="A2" s="95"/>
      <c r="B2" s="95"/>
      <c r="C2" s="96"/>
      <c r="D2" s="97"/>
      <c r="E2" s="96"/>
      <c r="F2" s="98"/>
    </row>
    <row r="3" spans="1:13" s="94" customFormat="1" ht="16.5" customHeight="1">
      <c r="A3" s="505" t="s">
        <v>426</v>
      </c>
      <c r="B3" s="99"/>
      <c r="C3" s="96"/>
      <c r="D3" s="97"/>
      <c r="E3" s="96"/>
      <c r="F3" s="98"/>
      <c r="G3" s="99"/>
    </row>
    <row r="4" spans="1:13" s="94" customFormat="1" ht="16.5" customHeight="1">
      <c r="A4" s="506" t="s">
        <v>427</v>
      </c>
      <c r="B4" s="100"/>
      <c r="C4" s="96"/>
      <c r="D4" s="97"/>
      <c r="E4" s="96"/>
      <c r="F4" s="98"/>
      <c r="G4" s="101"/>
    </row>
    <row r="5" spans="1:13" s="94" customFormat="1" ht="16" thickBot="1">
      <c r="A5" s="405"/>
      <c r="B5" s="405"/>
      <c r="C5" s="406"/>
      <c r="D5" s="406"/>
      <c r="E5" s="406"/>
      <c r="F5" s="406"/>
      <c r="G5" s="406"/>
      <c r="H5" s="407"/>
      <c r="I5" s="407"/>
      <c r="J5" s="407"/>
      <c r="K5" s="401"/>
    </row>
    <row r="6" spans="1:13" s="102" customFormat="1" ht="8.15" customHeight="1">
      <c r="A6" s="404"/>
      <c r="B6" s="404"/>
      <c r="C6" s="365"/>
      <c r="D6" s="366"/>
      <c r="E6" s="366"/>
      <c r="F6" s="366"/>
      <c r="G6" s="367"/>
      <c r="H6" s="373"/>
      <c r="I6" s="365"/>
      <c r="J6" s="370"/>
      <c r="K6" s="401"/>
    </row>
    <row r="7" spans="1:13" s="102" customFormat="1" ht="15" customHeight="1">
      <c r="A7" s="368" t="s">
        <v>295</v>
      </c>
      <c r="B7" s="368"/>
      <c r="C7" s="369" t="s">
        <v>3</v>
      </c>
      <c r="D7" s="366"/>
      <c r="E7" s="370" t="s">
        <v>16</v>
      </c>
      <c r="F7" s="366"/>
      <c r="G7" s="366"/>
      <c r="H7" s="370" t="s">
        <v>209</v>
      </c>
      <c r="I7" s="366"/>
      <c r="J7" s="370" t="s">
        <v>210</v>
      </c>
      <c r="K7" s="401"/>
    </row>
    <row r="8" spans="1:13" s="103" customFormat="1" ht="15" customHeight="1">
      <c r="A8" s="371" t="s">
        <v>296</v>
      </c>
      <c r="B8" s="372"/>
      <c r="C8" s="365" t="s">
        <v>5</v>
      </c>
      <c r="D8" s="366"/>
      <c r="E8" s="373" t="s">
        <v>19</v>
      </c>
      <c r="F8" s="374"/>
      <c r="G8" s="374"/>
      <c r="H8" s="375" t="s">
        <v>211</v>
      </c>
      <c r="I8" s="374"/>
      <c r="J8" s="375" t="s">
        <v>212</v>
      </c>
      <c r="K8" s="402"/>
    </row>
    <row r="9" spans="1:13" s="104" customFormat="1" ht="8.15" customHeight="1" thickBot="1">
      <c r="A9" s="408"/>
      <c r="B9" s="408"/>
      <c r="C9" s="409"/>
      <c r="D9" s="410"/>
      <c r="E9" s="408"/>
      <c r="F9" s="408"/>
      <c r="G9" s="408"/>
      <c r="H9" s="408"/>
      <c r="I9" s="409"/>
      <c r="J9" s="411"/>
      <c r="K9" s="101"/>
    </row>
    <row r="10" spans="1:13" s="108" customFormat="1" ht="8.15" customHeight="1">
      <c r="A10" s="105"/>
      <c r="B10" s="105"/>
      <c r="C10" s="106"/>
      <c r="D10" s="27"/>
      <c r="E10" s="106"/>
      <c r="F10" s="107"/>
      <c r="H10" s="109"/>
      <c r="K10" s="403"/>
    </row>
    <row r="11" spans="1:13" s="110" customFormat="1" ht="15" customHeight="1">
      <c r="A11" s="111" t="s">
        <v>299</v>
      </c>
      <c r="B11" s="112"/>
      <c r="C11" s="113">
        <v>2018</v>
      </c>
      <c r="E11" s="114">
        <f>SUM(H11,J11)</f>
        <v>13215</v>
      </c>
      <c r="H11" s="114">
        <f>SUM(H15,H19,H23,H27,H31)</f>
        <v>11622</v>
      </c>
      <c r="J11" s="114">
        <f>SUM(J15,J19,J23,J27,J31)</f>
        <v>1593</v>
      </c>
    </row>
    <row r="12" spans="1:13" s="110" customFormat="1" ht="15" customHeight="1">
      <c r="A12" s="111"/>
      <c r="B12" s="112"/>
      <c r="C12" s="113">
        <v>2019</v>
      </c>
      <c r="E12" s="114">
        <f t="shared" ref="E12:E13" si="0">SUM(H12,J12)</f>
        <v>15699</v>
      </c>
      <c r="H12" s="114">
        <f t="shared" ref="H12:H13" si="1">SUM(H16,H20,H24,H28,H32)</f>
        <v>14164</v>
      </c>
      <c r="J12" s="114">
        <f t="shared" ref="J12:J13" si="2">SUM(J16,J20,J24,J28,J32)</f>
        <v>1535</v>
      </c>
    </row>
    <row r="13" spans="1:13" s="110" customFormat="1" ht="15" customHeight="1">
      <c r="A13" s="111"/>
      <c r="B13" s="112"/>
      <c r="C13" s="113">
        <v>2020</v>
      </c>
      <c r="E13" s="115">
        <f t="shared" si="0"/>
        <v>8498</v>
      </c>
      <c r="F13" s="116"/>
      <c r="G13" s="116"/>
      <c r="H13" s="115">
        <f t="shared" si="1"/>
        <v>7758</v>
      </c>
      <c r="I13" s="116"/>
      <c r="J13" s="115">
        <f t="shared" si="2"/>
        <v>740</v>
      </c>
    </row>
    <row r="14" spans="1:13" s="5" customFormat="1" ht="8.15" customHeight="1">
      <c r="A14" s="91"/>
      <c r="B14" s="91"/>
      <c r="C14" s="92"/>
      <c r="E14" s="117"/>
      <c r="F14" s="23"/>
      <c r="G14" s="23"/>
      <c r="H14" s="76"/>
      <c r="I14" s="23"/>
      <c r="J14" s="76"/>
    </row>
    <row r="15" spans="1:13" s="23" customFormat="1" ht="15" customHeight="1">
      <c r="A15" s="118" t="s">
        <v>328</v>
      </c>
      <c r="B15" s="1"/>
      <c r="C15" s="2">
        <v>2018</v>
      </c>
      <c r="E15" s="117">
        <f>SUM(H15:J15)</f>
        <v>5154</v>
      </c>
      <c r="H15" s="76">
        <v>5153</v>
      </c>
      <c r="J15" s="76">
        <v>1</v>
      </c>
      <c r="K15" s="26"/>
      <c r="L15" s="26"/>
      <c r="M15" s="26"/>
    </row>
    <row r="16" spans="1:13" s="23" customFormat="1" ht="15" customHeight="1">
      <c r="A16" s="39"/>
      <c r="B16" s="1"/>
      <c r="C16" s="2">
        <v>2019</v>
      </c>
      <c r="E16" s="117">
        <f>SUM(H16:J16)</f>
        <v>5894</v>
      </c>
      <c r="H16" s="76">
        <v>5894</v>
      </c>
      <c r="J16" s="117">
        <v>0</v>
      </c>
      <c r="K16" s="26"/>
      <c r="L16" s="26"/>
      <c r="M16" s="26"/>
    </row>
    <row r="17" spans="1:13" s="23" customFormat="1" ht="15" customHeight="1">
      <c r="A17" s="39"/>
      <c r="B17" s="1"/>
      <c r="C17" s="2">
        <v>2020</v>
      </c>
      <c r="E17" s="117">
        <f>SUM(H17:J17)</f>
        <v>3295</v>
      </c>
      <c r="H17" s="76">
        <v>3295</v>
      </c>
      <c r="J17" s="117">
        <v>0</v>
      </c>
      <c r="K17" s="26"/>
      <c r="L17" s="26"/>
      <c r="M17" s="26"/>
    </row>
    <row r="18" spans="1:13" s="23" customFormat="1" ht="8.15" customHeight="1">
      <c r="A18" s="39"/>
      <c r="B18" s="1"/>
      <c r="C18" s="2"/>
      <c r="E18" s="117"/>
      <c r="H18" s="76"/>
      <c r="J18" s="117"/>
      <c r="K18" s="26"/>
      <c r="L18" s="26"/>
      <c r="M18" s="26"/>
    </row>
    <row r="19" spans="1:13" s="23" customFormat="1" ht="15" customHeight="1">
      <c r="A19" s="29" t="s">
        <v>329</v>
      </c>
      <c r="B19" s="1"/>
      <c r="C19" s="2">
        <v>2018</v>
      </c>
      <c r="E19" s="117">
        <f>SUM(H19:J19)</f>
        <v>988</v>
      </c>
      <c r="H19" s="76">
        <v>0</v>
      </c>
      <c r="J19" s="76">
        <v>988</v>
      </c>
      <c r="K19" s="26"/>
      <c r="L19" s="26"/>
      <c r="M19" s="26"/>
    </row>
    <row r="20" spans="1:13" s="23" customFormat="1" ht="15" customHeight="1">
      <c r="A20" s="39"/>
      <c r="B20" s="1"/>
      <c r="C20" s="2">
        <v>2019</v>
      </c>
      <c r="E20" s="117">
        <f>SUM(H20:J20)</f>
        <v>731</v>
      </c>
      <c r="H20" s="76">
        <v>0</v>
      </c>
      <c r="J20" s="117">
        <v>731</v>
      </c>
      <c r="K20" s="26"/>
      <c r="L20" s="26"/>
      <c r="M20" s="26"/>
    </row>
    <row r="21" spans="1:13" s="23" customFormat="1" ht="15" customHeight="1">
      <c r="A21" s="39"/>
      <c r="B21" s="1"/>
      <c r="C21" s="2">
        <v>2020</v>
      </c>
      <c r="E21" s="117">
        <f>SUM(H21:J21)</f>
        <v>396</v>
      </c>
      <c r="H21" s="117">
        <v>0</v>
      </c>
      <c r="J21" s="117">
        <v>396</v>
      </c>
      <c r="K21" s="26"/>
      <c r="L21" s="26"/>
      <c r="M21" s="26"/>
    </row>
    <row r="22" spans="1:13" s="23" customFormat="1" ht="8.15" customHeight="1">
      <c r="A22" s="39"/>
      <c r="B22" s="1"/>
      <c r="C22" s="2"/>
      <c r="E22" s="117"/>
      <c r="H22" s="76"/>
      <c r="J22" s="117"/>
      <c r="K22" s="26"/>
      <c r="L22" s="26"/>
      <c r="M22" s="26"/>
    </row>
    <row r="23" spans="1:13" s="23" customFormat="1" ht="15" customHeight="1">
      <c r="A23" s="29" t="s">
        <v>330</v>
      </c>
      <c r="B23" s="1"/>
      <c r="C23" s="2">
        <v>2018</v>
      </c>
      <c r="E23" s="117">
        <f>SUM(H23:J23)</f>
        <v>2078</v>
      </c>
      <c r="H23" s="76">
        <v>1814</v>
      </c>
      <c r="J23" s="76">
        <v>264</v>
      </c>
      <c r="K23" s="26"/>
      <c r="L23" s="26"/>
      <c r="M23" s="26"/>
    </row>
    <row r="24" spans="1:13" s="23" customFormat="1" ht="15" customHeight="1">
      <c r="A24" s="39"/>
      <c r="B24" s="1"/>
      <c r="C24" s="2">
        <v>2019</v>
      </c>
      <c r="E24" s="117">
        <f>SUM(H24:J24)</f>
        <v>2640</v>
      </c>
      <c r="H24" s="76">
        <v>2340</v>
      </c>
      <c r="J24" s="117">
        <v>300</v>
      </c>
    </row>
    <row r="25" spans="1:13" s="23" customFormat="1" ht="15" customHeight="1">
      <c r="A25" s="39"/>
      <c r="B25" s="1"/>
      <c r="C25" s="2">
        <v>2020</v>
      </c>
      <c r="E25" s="117">
        <f>SUM(H25:J25)</f>
        <v>1699</v>
      </c>
      <c r="H25" s="76">
        <v>1555</v>
      </c>
      <c r="J25" s="117">
        <v>144</v>
      </c>
    </row>
    <row r="26" spans="1:13" s="23" customFormat="1" ht="8.15" customHeight="1">
      <c r="A26" s="39"/>
      <c r="B26" s="1"/>
      <c r="C26" s="2"/>
      <c r="E26" s="117"/>
      <c r="H26" s="76"/>
      <c r="J26" s="117"/>
      <c r="K26" s="26"/>
      <c r="L26" s="26"/>
      <c r="M26" s="26"/>
    </row>
    <row r="27" spans="1:13" s="23" customFormat="1" ht="15" customHeight="1">
      <c r="A27" s="29" t="s">
        <v>331</v>
      </c>
      <c r="B27" s="1"/>
      <c r="C27" s="2">
        <v>2018</v>
      </c>
      <c r="E27" s="117">
        <f>SUM(H27:J27)</f>
        <v>4279</v>
      </c>
      <c r="H27" s="76">
        <v>3939</v>
      </c>
      <c r="J27" s="76">
        <v>340</v>
      </c>
    </row>
    <row r="28" spans="1:13" s="23" customFormat="1" ht="15" customHeight="1">
      <c r="A28" s="39"/>
      <c r="B28" s="1"/>
      <c r="C28" s="2">
        <v>2019</v>
      </c>
      <c r="E28" s="117">
        <f>SUM(H28:J28)</f>
        <v>5780</v>
      </c>
      <c r="H28" s="76">
        <v>5277</v>
      </c>
      <c r="J28" s="117">
        <v>503</v>
      </c>
    </row>
    <row r="29" spans="1:13" s="23" customFormat="1" ht="15" customHeight="1">
      <c r="A29" s="1"/>
      <c r="B29" s="1"/>
      <c r="C29" s="2">
        <v>2020</v>
      </c>
      <c r="E29" s="117">
        <f>SUM(H29:J29)</f>
        <v>2826</v>
      </c>
      <c r="H29" s="76">
        <v>2626</v>
      </c>
      <c r="J29" s="117">
        <v>200</v>
      </c>
    </row>
    <row r="30" spans="1:13" s="23" customFormat="1" ht="8.15" customHeight="1">
      <c r="A30" s="39"/>
      <c r="B30" s="1"/>
      <c r="C30" s="2"/>
      <c r="E30" s="117"/>
      <c r="H30" s="76"/>
      <c r="J30" s="117"/>
      <c r="K30" s="26"/>
      <c r="L30" s="26"/>
      <c r="M30" s="26"/>
    </row>
    <row r="31" spans="1:13" s="23" customFormat="1" ht="15" customHeight="1">
      <c r="A31" s="29" t="s">
        <v>342</v>
      </c>
      <c r="B31" s="1"/>
      <c r="C31" s="2">
        <v>2018</v>
      </c>
      <c r="E31" s="117">
        <f>SUM(H31:J31)</f>
        <v>716</v>
      </c>
      <c r="H31" s="76">
        <v>716</v>
      </c>
      <c r="J31" s="76">
        <v>0</v>
      </c>
    </row>
    <row r="32" spans="1:13" s="23" customFormat="1" ht="15" customHeight="1">
      <c r="A32" s="39"/>
      <c r="B32" s="1"/>
      <c r="C32" s="2">
        <v>2019</v>
      </c>
      <c r="E32" s="117">
        <f>SUM(H32:J32)</f>
        <v>654</v>
      </c>
      <c r="H32" s="76">
        <v>653</v>
      </c>
      <c r="J32" s="117">
        <v>1</v>
      </c>
    </row>
    <row r="33" spans="1:11" s="23" customFormat="1" ht="15" customHeight="1">
      <c r="A33" s="1"/>
      <c r="B33" s="1"/>
      <c r="C33" s="2">
        <v>2020</v>
      </c>
      <c r="E33" s="117">
        <f>SUM(H33:J33)</f>
        <v>282</v>
      </c>
      <c r="H33" s="76">
        <v>282</v>
      </c>
      <c r="J33" s="117">
        <v>0</v>
      </c>
    </row>
    <row r="34" spans="1:11" ht="8.15" customHeight="1">
      <c r="A34" s="486"/>
      <c r="B34" s="486"/>
      <c r="C34" s="486"/>
      <c r="D34" s="487"/>
      <c r="E34" s="488"/>
      <c r="F34" s="489"/>
      <c r="G34" s="489"/>
      <c r="H34" s="489"/>
      <c r="I34" s="489"/>
      <c r="J34" s="489"/>
      <c r="K34" s="485"/>
    </row>
    <row r="35" spans="1:11" ht="15" customHeight="1">
      <c r="F35" s="119"/>
      <c r="J35" s="120"/>
      <c r="K35" s="24" t="s">
        <v>11</v>
      </c>
    </row>
    <row r="36" spans="1:11" ht="15" customHeight="1">
      <c r="F36" s="119"/>
      <c r="J36" s="120"/>
      <c r="K36" s="51" t="s">
        <v>294</v>
      </c>
    </row>
    <row r="37" spans="1:11" ht="15" customHeight="1">
      <c r="A37" s="95"/>
      <c r="B37" s="95"/>
      <c r="C37" s="96"/>
      <c r="D37" s="97"/>
      <c r="E37" s="96"/>
      <c r="F37" s="98"/>
      <c r="G37" s="94"/>
      <c r="H37" s="94"/>
      <c r="I37" s="94"/>
      <c r="J37" s="94"/>
      <c r="K37" s="94"/>
    </row>
    <row r="38" spans="1:11" ht="15" customHeight="1">
      <c r="A38" s="505" t="s">
        <v>428</v>
      </c>
      <c r="B38" s="99"/>
      <c r="C38" s="96"/>
      <c r="D38" s="97"/>
      <c r="E38" s="96"/>
      <c r="F38" s="98"/>
      <c r="G38" s="99"/>
      <c r="H38" s="94"/>
      <c r="I38" s="94"/>
      <c r="J38" s="94"/>
      <c r="K38" s="94"/>
    </row>
    <row r="39" spans="1:11" ht="15" customHeight="1">
      <c r="A39" s="506" t="s">
        <v>429</v>
      </c>
      <c r="B39" s="100"/>
      <c r="C39" s="96"/>
      <c r="D39" s="97"/>
      <c r="E39" s="96"/>
      <c r="F39" s="98"/>
      <c r="G39" s="101"/>
      <c r="H39" s="94"/>
      <c r="I39" s="94"/>
      <c r="J39" s="94"/>
      <c r="K39" s="94"/>
    </row>
    <row r="40" spans="1:11" ht="16" thickBot="1">
      <c r="A40" s="405"/>
      <c r="B40" s="405"/>
      <c r="C40" s="406"/>
      <c r="D40" s="413"/>
      <c r="E40" s="406"/>
      <c r="F40" s="414"/>
      <c r="G40" s="407"/>
      <c r="H40" s="407"/>
      <c r="I40" s="407"/>
      <c r="J40" s="407"/>
      <c r="K40" s="401"/>
    </row>
    <row r="41" spans="1:11" ht="15" customHeight="1">
      <c r="A41" s="376"/>
      <c r="B41" s="376"/>
      <c r="C41" s="376"/>
      <c r="D41" s="376"/>
      <c r="E41" s="376"/>
      <c r="F41" s="376"/>
      <c r="G41" s="376"/>
      <c r="H41" s="376"/>
      <c r="I41" s="376"/>
      <c r="J41" s="376"/>
      <c r="K41" s="412"/>
    </row>
    <row r="42" spans="1:11" ht="15" customHeight="1">
      <c r="A42" s="368" t="s">
        <v>295</v>
      </c>
      <c r="B42" s="376"/>
      <c r="C42" s="376"/>
      <c r="D42" s="377" t="s">
        <v>16</v>
      </c>
      <c r="E42" s="530" t="s">
        <v>217</v>
      </c>
      <c r="F42" s="530"/>
      <c r="G42" s="530"/>
      <c r="H42" s="530"/>
      <c r="I42" s="530"/>
      <c r="J42" s="377" t="s">
        <v>213</v>
      </c>
      <c r="K42" s="412"/>
    </row>
    <row r="43" spans="1:11" ht="15" customHeight="1">
      <c r="A43" s="371" t="s">
        <v>296</v>
      </c>
      <c r="B43" s="376"/>
      <c r="C43" s="376"/>
      <c r="D43" s="378" t="s">
        <v>19</v>
      </c>
      <c r="E43" s="531" t="s">
        <v>297</v>
      </c>
      <c r="F43" s="531"/>
      <c r="G43" s="531"/>
      <c r="H43" s="531"/>
      <c r="I43" s="531"/>
      <c r="J43" s="377" t="s">
        <v>360</v>
      </c>
      <c r="K43" s="412"/>
    </row>
    <row r="44" spans="1:11" ht="15" customHeight="1">
      <c r="A44" s="371"/>
      <c r="B44" s="376"/>
      <c r="C44" s="376"/>
      <c r="D44" s="378"/>
      <c r="E44" s="379" t="s">
        <v>16</v>
      </c>
      <c r="F44" s="380" t="s">
        <v>214</v>
      </c>
      <c r="G44" s="377" t="s">
        <v>215</v>
      </c>
      <c r="H44" s="377" t="s">
        <v>216</v>
      </c>
      <c r="I44" s="377" t="s">
        <v>208</v>
      </c>
      <c r="J44" s="378" t="s">
        <v>361</v>
      </c>
      <c r="K44" s="412"/>
    </row>
    <row r="45" spans="1:11" ht="15" customHeight="1">
      <c r="A45" s="381"/>
      <c r="B45" s="382"/>
      <c r="C45" s="382"/>
      <c r="D45" s="381"/>
      <c r="E45" s="383" t="s">
        <v>360</v>
      </c>
      <c r="F45" s="377"/>
      <c r="G45" s="378" t="s">
        <v>160</v>
      </c>
      <c r="H45" s="378" t="s">
        <v>218</v>
      </c>
      <c r="I45" s="378" t="s">
        <v>82</v>
      </c>
      <c r="J45" s="378"/>
      <c r="K45" s="412"/>
    </row>
    <row r="46" spans="1:11" ht="15" customHeight="1">
      <c r="A46" s="381"/>
      <c r="B46" s="381"/>
      <c r="C46" s="381"/>
      <c r="D46" s="381"/>
      <c r="E46" s="384" t="s">
        <v>219</v>
      </c>
      <c r="F46" s="381"/>
      <c r="G46" s="381"/>
      <c r="H46" s="381"/>
      <c r="I46" s="381"/>
      <c r="J46" s="378"/>
      <c r="K46" s="412"/>
    </row>
    <row r="47" spans="1:11" ht="15" customHeight="1" thickBot="1">
      <c r="A47" s="415"/>
      <c r="B47" s="415"/>
      <c r="C47" s="415"/>
      <c r="D47" s="415"/>
      <c r="E47" s="415"/>
      <c r="F47" s="416"/>
      <c r="G47" s="415"/>
      <c r="H47" s="415"/>
      <c r="I47" s="415"/>
      <c r="J47" s="415"/>
      <c r="K47" s="412"/>
    </row>
    <row r="48" spans="1:11" ht="8.15" customHeight="1">
      <c r="A48" s="105"/>
      <c r="B48" s="105"/>
      <c r="C48" s="106"/>
      <c r="D48" s="27"/>
      <c r="E48" s="106"/>
      <c r="F48" s="107"/>
      <c r="G48" s="109"/>
      <c r="H48" s="108"/>
      <c r="I48" s="108"/>
      <c r="J48" s="108"/>
      <c r="K48" s="403"/>
    </row>
    <row r="49" spans="1:11" ht="15" customHeight="1">
      <c r="A49" s="111" t="s">
        <v>299</v>
      </c>
      <c r="B49" s="112"/>
      <c r="C49" s="113">
        <v>2018</v>
      </c>
      <c r="D49" s="114">
        <f>SUM(E49,J49)</f>
        <v>13210</v>
      </c>
      <c r="E49" s="114">
        <f>SUM(F49,G49,H49,I49)</f>
        <v>4384</v>
      </c>
      <c r="F49" s="114">
        <f>SUM(F53,F57,F61,F65,F69)</f>
        <v>133</v>
      </c>
      <c r="G49" s="114">
        <f t="shared" ref="G49:I49" si="3">SUM(G53,G57,G61,G65,G69)</f>
        <v>222</v>
      </c>
      <c r="H49" s="114">
        <f t="shared" si="3"/>
        <v>16</v>
      </c>
      <c r="I49" s="114">
        <f t="shared" si="3"/>
        <v>4013</v>
      </c>
      <c r="J49" s="114">
        <f>SUM(J53,J57,J61,J65,J69)</f>
        <v>8826</v>
      </c>
      <c r="K49" s="110"/>
    </row>
    <row r="50" spans="1:11" ht="15" customHeight="1">
      <c r="A50" s="111"/>
      <c r="B50" s="112"/>
      <c r="C50" s="113">
        <v>2019</v>
      </c>
      <c r="D50" s="114">
        <f t="shared" ref="D50:D51" si="4">SUM(E50,J50)</f>
        <v>15695</v>
      </c>
      <c r="E50" s="114">
        <f t="shared" ref="E50:E51" si="5">SUM(F50,G50,H50,I50)</f>
        <v>5586</v>
      </c>
      <c r="F50" s="114">
        <f t="shared" ref="F50:I51" si="6">SUM(F54,F58,F62,F66,F70)</f>
        <v>134</v>
      </c>
      <c r="G50" s="114">
        <f t="shared" si="6"/>
        <v>239</v>
      </c>
      <c r="H50" s="114">
        <f t="shared" si="6"/>
        <v>16</v>
      </c>
      <c r="I50" s="114">
        <f t="shared" si="6"/>
        <v>5197</v>
      </c>
      <c r="J50" s="114">
        <f t="shared" ref="J50" si="7">SUM(J54,J58,J62,J66,J70)</f>
        <v>10109</v>
      </c>
      <c r="K50" s="110"/>
    </row>
    <row r="51" spans="1:11" ht="15" customHeight="1">
      <c r="A51" s="111"/>
      <c r="B51" s="112"/>
      <c r="C51" s="113">
        <v>2020</v>
      </c>
      <c r="D51" s="115">
        <f t="shared" si="4"/>
        <v>8498</v>
      </c>
      <c r="E51" s="115">
        <f t="shared" si="5"/>
        <v>3756</v>
      </c>
      <c r="F51" s="115">
        <f t="shared" si="6"/>
        <v>123</v>
      </c>
      <c r="G51" s="115">
        <f t="shared" si="6"/>
        <v>193</v>
      </c>
      <c r="H51" s="115">
        <f t="shared" si="6"/>
        <v>14</v>
      </c>
      <c r="I51" s="115">
        <f t="shared" si="6"/>
        <v>3426</v>
      </c>
      <c r="J51" s="115">
        <f t="shared" ref="J51" si="8">SUM(J55,J59,J63,J67,J71)</f>
        <v>4742</v>
      </c>
      <c r="K51" s="110"/>
    </row>
    <row r="52" spans="1:11" ht="8.15" customHeight="1">
      <c r="A52" s="91"/>
      <c r="B52" s="91"/>
      <c r="C52" s="92"/>
      <c r="D52" s="76"/>
      <c r="E52" s="76"/>
      <c r="F52" s="76"/>
      <c r="G52" s="117"/>
      <c r="H52" s="121"/>
      <c r="I52" s="117"/>
      <c r="J52" s="117"/>
      <c r="K52" s="5"/>
    </row>
    <row r="53" spans="1:11" ht="15" customHeight="1">
      <c r="A53" s="118" t="s">
        <v>328</v>
      </c>
      <c r="B53" s="1"/>
      <c r="C53" s="2">
        <v>2018</v>
      </c>
      <c r="D53" s="76">
        <f>SUM(E53,J53)</f>
        <v>5153</v>
      </c>
      <c r="E53" s="76">
        <f>SUM(F53,G53,H53,I53)</f>
        <v>1980</v>
      </c>
      <c r="F53" s="76">
        <v>51</v>
      </c>
      <c r="G53" s="117">
        <v>117</v>
      </c>
      <c r="H53" s="121">
        <v>5</v>
      </c>
      <c r="I53" s="117">
        <v>1807</v>
      </c>
      <c r="J53" s="117">
        <v>3173</v>
      </c>
      <c r="K53" s="24"/>
    </row>
    <row r="54" spans="1:11" ht="15" customHeight="1">
      <c r="A54" s="39"/>
      <c r="B54" s="1"/>
      <c r="C54" s="2">
        <v>2019</v>
      </c>
      <c r="D54" s="76">
        <f t="shared" ref="D54:D55" si="9">SUM(E54,J54)</f>
        <v>5893</v>
      </c>
      <c r="E54" s="76">
        <f t="shared" ref="E54:E55" si="10">SUM(F54,G54,H54,I54)</f>
        <v>2739</v>
      </c>
      <c r="F54" s="76">
        <v>57</v>
      </c>
      <c r="G54" s="117">
        <v>123</v>
      </c>
      <c r="H54" s="121">
        <v>9</v>
      </c>
      <c r="I54" s="76">
        <v>2550</v>
      </c>
      <c r="J54" s="76">
        <v>3154</v>
      </c>
      <c r="K54" s="25"/>
    </row>
    <row r="55" spans="1:11" ht="15" customHeight="1">
      <c r="A55" s="39"/>
      <c r="B55" s="1"/>
      <c r="C55" s="2">
        <v>2020</v>
      </c>
      <c r="D55" s="117">
        <f t="shared" si="9"/>
        <v>3296</v>
      </c>
      <c r="E55" s="76">
        <f t="shared" si="10"/>
        <v>1973</v>
      </c>
      <c r="F55" s="117">
        <v>46</v>
      </c>
      <c r="G55" s="117">
        <v>101</v>
      </c>
      <c r="H55" s="121">
        <v>6</v>
      </c>
      <c r="I55" s="76">
        <v>1820</v>
      </c>
      <c r="J55" s="76">
        <v>1323</v>
      </c>
      <c r="K55" s="25"/>
    </row>
    <row r="56" spans="1:11" ht="8.15" customHeight="1">
      <c r="A56" s="39"/>
      <c r="B56" s="1"/>
      <c r="C56" s="2"/>
      <c r="D56" s="76"/>
      <c r="E56" s="76"/>
      <c r="F56" s="117"/>
      <c r="G56" s="117"/>
      <c r="H56" s="121"/>
      <c r="I56" s="76"/>
      <c r="J56" s="76"/>
      <c r="K56" s="25"/>
    </row>
    <row r="57" spans="1:11" ht="15" customHeight="1">
      <c r="A57" s="29" t="s">
        <v>329</v>
      </c>
      <c r="B57" s="1"/>
      <c r="C57" s="2">
        <v>2018</v>
      </c>
      <c r="D57" s="76">
        <f>SUM(E57,J57)</f>
        <v>988</v>
      </c>
      <c r="E57" s="76">
        <f>SUM(F57,G57,H57,I57)</f>
        <v>147</v>
      </c>
      <c r="F57" s="76">
        <v>1</v>
      </c>
      <c r="G57" s="121">
        <v>14</v>
      </c>
      <c r="H57" s="121">
        <v>0</v>
      </c>
      <c r="I57" s="76">
        <v>132</v>
      </c>
      <c r="J57" s="76">
        <v>841</v>
      </c>
      <c r="K57" s="25"/>
    </row>
    <row r="58" spans="1:11" ht="15" customHeight="1">
      <c r="A58" s="39"/>
      <c r="B58" s="1"/>
      <c r="C58" s="2">
        <v>2019</v>
      </c>
      <c r="D58" s="76">
        <f t="shared" ref="D58:D59" si="11">SUM(E58,J58)</f>
        <v>730</v>
      </c>
      <c r="E58" s="76">
        <f t="shared" ref="E58:E59" si="12">SUM(F58,G58,H58,I58)</f>
        <v>181</v>
      </c>
      <c r="F58" s="117">
        <v>12</v>
      </c>
      <c r="G58" s="75">
        <v>11</v>
      </c>
      <c r="H58" s="121">
        <v>0</v>
      </c>
      <c r="I58" s="76">
        <v>158</v>
      </c>
      <c r="J58" s="76">
        <v>549</v>
      </c>
      <c r="K58" s="25"/>
    </row>
    <row r="59" spans="1:11" ht="15" customHeight="1">
      <c r="A59" s="39"/>
      <c r="B59" s="1"/>
      <c r="C59" s="2">
        <v>2020</v>
      </c>
      <c r="D59" s="117">
        <f t="shared" si="11"/>
        <v>395</v>
      </c>
      <c r="E59" s="76">
        <f t="shared" si="12"/>
        <v>127</v>
      </c>
      <c r="F59" s="117">
        <v>6</v>
      </c>
      <c r="G59" s="121">
        <v>3</v>
      </c>
      <c r="H59" s="121">
        <v>0</v>
      </c>
      <c r="I59" s="76">
        <v>118</v>
      </c>
      <c r="J59" s="76">
        <v>268</v>
      </c>
      <c r="K59" s="25"/>
    </row>
    <row r="60" spans="1:11" ht="8.15" customHeight="1">
      <c r="A60" s="39"/>
      <c r="B60" s="1"/>
      <c r="C60" s="2"/>
      <c r="D60" s="76"/>
      <c r="E60" s="76"/>
      <c r="F60" s="117"/>
      <c r="G60" s="117"/>
      <c r="H60" s="121"/>
      <c r="I60" s="76"/>
      <c r="J60" s="76"/>
      <c r="K60" s="25"/>
    </row>
    <row r="61" spans="1:11" ht="15" customHeight="1">
      <c r="A61" s="29" t="s">
        <v>330</v>
      </c>
      <c r="B61" s="1"/>
      <c r="C61" s="2">
        <v>2018</v>
      </c>
      <c r="D61" s="76">
        <f>SUM(E61,J61)</f>
        <v>2074</v>
      </c>
      <c r="E61" s="76">
        <f>SUM(F61,G61,H61,I61)</f>
        <v>562</v>
      </c>
      <c r="F61" s="76">
        <v>25</v>
      </c>
      <c r="G61" s="121">
        <v>24</v>
      </c>
      <c r="H61" s="121">
        <v>2</v>
      </c>
      <c r="I61" s="76">
        <v>511</v>
      </c>
      <c r="J61" s="76">
        <v>1512</v>
      </c>
      <c r="K61" s="25"/>
    </row>
    <row r="62" spans="1:11" ht="15" customHeight="1">
      <c r="A62" s="1"/>
      <c r="B62" s="1"/>
      <c r="C62" s="2">
        <v>2019</v>
      </c>
      <c r="D62" s="76">
        <f t="shared" ref="D62:D63" si="13">SUM(E62,J62)</f>
        <v>2638</v>
      </c>
      <c r="E62" s="76">
        <f t="shared" ref="E62:E63" si="14">SUM(F62,G62,H62,I62)</f>
        <v>701</v>
      </c>
      <c r="F62" s="117">
        <v>16</v>
      </c>
      <c r="G62" s="75">
        <v>36</v>
      </c>
      <c r="H62" s="121">
        <v>1</v>
      </c>
      <c r="I62" s="76">
        <v>648</v>
      </c>
      <c r="J62" s="76">
        <v>1937</v>
      </c>
      <c r="K62" s="25"/>
    </row>
    <row r="63" spans="1:11" ht="15" customHeight="1">
      <c r="A63" s="1"/>
      <c r="B63" s="1"/>
      <c r="C63" s="2">
        <v>2020</v>
      </c>
      <c r="D63" s="117">
        <f t="shared" si="13"/>
        <v>1699</v>
      </c>
      <c r="E63" s="76">
        <f t="shared" si="14"/>
        <v>539</v>
      </c>
      <c r="F63" s="117">
        <v>21</v>
      </c>
      <c r="G63" s="121">
        <v>27</v>
      </c>
      <c r="H63" s="121">
        <v>2</v>
      </c>
      <c r="I63" s="76">
        <v>489</v>
      </c>
      <c r="J63" s="76">
        <v>1160</v>
      </c>
      <c r="K63" s="25"/>
    </row>
    <row r="64" spans="1:11" ht="8.15" customHeight="1">
      <c r="A64" s="1"/>
      <c r="B64" s="1"/>
      <c r="C64" s="2"/>
      <c r="D64" s="76"/>
      <c r="E64" s="76"/>
      <c r="F64" s="117"/>
      <c r="G64" s="117"/>
      <c r="H64" s="121"/>
      <c r="I64" s="76"/>
      <c r="J64" s="76"/>
      <c r="K64" s="25"/>
    </row>
    <row r="65" spans="1:11" ht="15" customHeight="1">
      <c r="A65" s="29" t="s">
        <v>331</v>
      </c>
      <c r="B65" s="1"/>
      <c r="C65" s="2">
        <v>2018</v>
      </c>
      <c r="D65" s="76">
        <f>SUM(E65,J65)</f>
        <v>4279</v>
      </c>
      <c r="E65" s="76">
        <f>SUM(F65,G65,H65,I65)</f>
        <v>1179</v>
      </c>
      <c r="F65" s="76">
        <v>34</v>
      </c>
      <c r="G65" s="121">
        <v>34</v>
      </c>
      <c r="H65" s="121">
        <v>4</v>
      </c>
      <c r="I65" s="76">
        <v>1107</v>
      </c>
      <c r="J65" s="76">
        <v>3100</v>
      </c>
      <c r="K65" s="25"/>
    </row>
    <row r="66" spans="1:11" ht="15" customHeight="1">
      <c r="A66" s="1"/>
      <c r="B66" s="1"/>
      <c r="C66" s="2">
        <v>2019</v>
      </c>
      <c r="D66" s="76">
        <f t="shared" ref="D66:D67" si="15">SUM(E66,J66)</f>
        <v>5780</v>
      </c>
      <c r="E66" s="76">
        <f t="shared" ref="E66:E67" si="16">SUM(F66,G66,H66,I66)</f>
        <v>1537</v>
      </c>
      <c r="F66" s="117">
        <v>28</v>
      </c>
      <c r="G66" s="75">
        <v>47</v>
      </c>
      <c r="H66" s="121">
        <v>5</v>
      </c>
      <c r="I66" s="121">
        <v>1457</v>
      </c>
      <c r="J66" s="121">
        <v>4243</v>
      </c>
      <c r="K66" s="23"/>
    </row>
    <row r="67" spans="1:11" ht="15" customHeight="1">
      <c r="A67" s="1"/>
      <c r="B67" s="1"/>
      <c r="C67" s="2">
        <v>2020</v>
      </c>
      <c r="D67" s="117">
        <f t="shared" si="15"/>
        <v>2826</v>
      </c>
      <c r="E67" s="76">
        <f t="shared" si="16"/>
        <v>944</v>
      </c>
      <c r="F67" s="117">
        <v>39</v>
      </c>
      <c r="G67" s="121">
        <v>52</v>
      </c>
      <c r="H67" s="121">
        <v>4</v>
      </c>
      <c r="I67" s="121">
        <v>849</v>
      </c>
      <c r="J67" s="121">
        <v>1882</v>
      </c>
      <c r="K67" s="23"/>
    </row>
    <row r="68" spans="1:11" ht="8.15" customHeight="1">
      <c r="A68" s="1"/>
      <c r="B68" s="1"/>
      <c r="C68" s="2"/>
      <c r="D68" s="76"/>
      <c r="E68" s="76"/>
      <c r="F68" s="117"/>
      <c r="G68" s="117"/>
      <c r="H68" s="121"/>
      <c r="I68" s="76"/>
      <c r="J68" s="76"/>
      <c r="K68" s="25"/>
    </row>
    <row r="69" spans="1:11" ht="15" customHeight="1">
      <c r="A69" s="29" t="s">
        <v>342</v>
      </c>
      <c r="B69" s="1"/>
      <c r="C69" s="2">
        <v>2018</v>
      </c>
      <c r="D69" s="76">
        <f>SUM(E69,J69)</f>
        <v>716</v>
      </c>
      <c r="E69" s="76">
        <f>SUM(F69,G69,H69,I69)</f>
        <v>516</v>
      </c>
      <c r="F69" s="76">
        <v>22</v>
      </c>
      <c r="G69" s="121">
        <v>33</v>
      </c>
      <c r="H69" s="121">
        <v>5</v>
      </c>
      <c r="I69" s="76">
        <v>456</v>
      </c>
      <c r="J69" s="76">
        <v>200</v>
      </c>
      <c r="K69" s="25"/>
    </row>
    <row r="70" spans="1:11" ht="15" customHeight="1">
      <c r="A70" s="1"/>
      <c r="B70" s="1"/>
      <c r="C70" s="2">
        <v>2019</v>
      </c>
      <c r="D70" s="76">
        <f t="shared" ref="D70:D71" si="17">SUM(E70,J70)</f>
        <v>654</v>
      </c>
      <c r="E70" s="76">
        <f t="shared" ref="E70:E71" si="18">SUM(F70,G70,H70,I70)</f>
        <v>428</v>
      </c>
      <c r="F70" s="117">
        <v>21</v>
      </c>
      <c r="G70" s="75">
        <v>22</v>
      </c>
      <c r="H70" s="121">
        <v>1</v>
      </c>
      <c r="I70" s="121">
        <v>384</v>
      </c>
      <c r="J70" s="121">
        <v>226</v>
      </c>
      <c r="K70" s="23"/>
    </row>
    <row r="71" spans="1:11" ht="15" customHeight="1">
      <c r="A71" s="1"/>
      <c r="B71" s="1"/>
      <c r="C71" s="2">
        <v>2020</v>
      </c>
      <c r="D71" s="122">
        <f t="shared" si="17"/>
        <v>282</v>
      </c>
      <c r="E71" s="122">
        <f t="shared" si="18"/>
        <v>173</v>
      </c>
      <c r="F71" s="117">
        <v>11</v>
      </c>
      <c r="G71" s="121">
        <v>10</v>
      </c>
      <c r="H71" s="121">
        <v>2</v>
      </c>
      <c r="I71" s="121">
        <v>150</v>
      </c>
      <c r="J71" s="121">
        <v>109</v>
      </c>
      <c r="K71" s="23"/>
    </row>
    <row r="72" spans="1:11" ht="8.15" customHeight="1">
      <c r="A72" s="486"/>
      <c r="B72" s="486"/>
      <c r="C72" s="486"/>
      <c r="D72" s="487"/>
      <c r="E72" s="488"/>
      <c r="F72" s="489"/>
      <c r="G72" s="486"/>
      <c r="H72" s="486"/>
      <c r="I72" s="486"/>
      <c r="J72" s="486"/>
    </row>
    <row r="73" spans="1:11" ht="15" customHeight="1">
      <c r="G73" s="24"/>
      <c r="K73" s="24" t="s">
        <v>11</v>
      </c>
    </row>
    <row r="74" spans="1:11" ht="15" customHeight="1">
      <c r="G74" s="51"/>
      <c r="K74" s="51" t="s">
        <v>294</v>
      </c>
    </row>
  </sheetData>
  <mergeCells count="2">
    <mergeCell ref="E42:I42"/>
    <mergeCell ref="E43:I43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3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9"/>
  <sheetViews>
    <sheetView showGridLines="0" view="pageBreakPreview" zoomScale="70" zoomScaleNormal="100" zoomScaleSheetLayoutView="70" workbookViewId="0">
      <selection activeCell="Q13" sqref="Q13"/>
    </sheetView>
  </sheetViews>
  <sheetFormatPr defaultColWidth="9.1796875" defaultRowHeight="15" customHeight="1"/>
  <cols>
    <col min="1" max="1" width="10.6328125" style="61" customWidth="1"/>
    <col min="2" max="2" width="23.36328125" style="61" customWidth="1"/>
    <col min="3" max="3" width="23.7265625" style="62" customWidth="1"/>
    <col min="4" max="4" width="26.1796875" style="62" customWidth="1"/>
    <col min="5" max="5" width="26.1796875" style="63" customWidth="1"/>
    <col min="6" max="6" width="26.1796875" style="79" customWidth="1"/>
    <col min="7" max="7" width="0.26953125" style="60" customWidth="1"/>
    <col min="8" max="16384" width="9.1796875" style="60"/>
  </cols>
  <sheetData>
    <row r="1" spans="1:19" ht="8.15" customHeight="1">
      <c r="E1" s="62"/>
      <c r="F1" s="63"/>
    </row>
    <row r="2" spans="1:19" ht="8.15" customHeight="1">
      <c r="B2" s="88"/>
      <c r="E2" s="62"/>
      <c r="F2" s="63"/>
    </row>
    <row r="3" spans="1:19" s="509" customFormat="1" ht="16" customHeight="1">
      <c r="A3" s="508" t="s">
        <v>430</v>
      </c>
      <c r="B3" s="532" t="s">
        <v>436</v>
      </c>
      <c r="C3" s="532"/>
      <c r="D3" s="532"/>
      <c r="E3" s="532"/>
      <c r="F3" s="532"/>
      <c r="G3" s="532"/>
    </row>
    <row r="4" spans="1:19" ht="16.5" customHeight="1">
      <c r="A4" s="507" t="s">
        <v>431</v>
      </c>
      <c r="B4" s="65"/>
      <c r="E4" s="62"/>
      <c r="F4" s="63"/>
      <c r="G4" s="66"/>
    </row>
    <row r="5" spans="1:19" ht="16" thickBot="1">
      <c r="A5" s="67"/>
      <c r="B5" s="518"/>
      <c r="C5" s="68"/>
      <c r="D5" s="68"/>
      <c r="E5" s="68"/>
      <c r="F5" s="69"/>
      <c r="G5" s="398"/>
    </row>
    <row r="6" spans="1:19" s="70" customFormat="1" ht="8.15" customHeight="1">
      <c r="A6" s="516"/>
      <c r="B6" s="517"/>
      <c r="C6" s="519"/>
      <c r="D6" s="519"/>
      <c r="E6" s="519"/>
      <c r="F6" s="520"/>
      <c r="G6" s="398"/>
    </row>
    <row r="7" spans="1:19" s="70" customFormat="1" ht="15" customHeight="1">
      <c r="A7" s="385" t="s">
        <v>8</v>
      </c>
      <c r="B7" s="385"/>
      <c r="C7" s="386" t="s">
        <v>3</v>
      </c>
      <c r="D7" s="387" t="s">
        <v>16</v>
      </c>
      <c r="E7" s="387" t="s">
        <v>209</v>
      </c>
      <c r="F7" s="387" t="s">
        <v>210</v>
      </c>
      <c r="G7" s="398"/>
    </row>
    <row r="8" spans="1:19" s="71" customFormat="1" ht="15" customHeight="1">
      <c r="A8" s="388" t="s">
        <v>4</v>
      </c>
      <c r="B8" s="389"/>
      <c r="C8" s="390" t="s">
        <v>5</v>
      </c>
      <c r="D8" s="391" t="s">
        <v>19</v>
      </c>
      <c r="E8" s="391" t="s">
        <v>211</v>
      </c>
      <c r="F8" s="391" t="s">
        <v>212</v>
      </c>
      <c r="G8" s="399"/>
    </row>
    <row r="9" spans="1:19" s="72" customFormat="1" ht="8.15" customHeight="1" thickBot="1">
      <c r="A9" s="394"/>
      <c r="B9" s="394"/>
      <c r="C9" s="395"/>
      <c r="D9" s="396"/>
      <c r="E9" s="395"/>
      <c r="F9" s="397"/>
      <c r="G9" s="400"/>
    </row>
    <row r="10" spans="1:19" s="64" customFormat="1" ht="8.15" customHeight="1">
      <c r="A10" s="73"/>
      <c r="B10" s="73"/>
      <c r="C10" s="68"/>
      <c r="D10" s="68"/>
      <c r="E10" s="68"/>
      <c r="F10" s="69"/>
      <c r="G10" s="400"/>
    </row>
    <row r="11" spans="1:19" s="23" customFormat="1" ht="15" customHeight="1">
      <c r="A11" s="19" t="s">
        <v>299</v>
      </c>
      <c r="B11" s="1"/>
      <c r="C11" s="20">
        <v>2018</v>
      </c>
      <c r="D11" s="89">
        <f>SUM(E11,F11)</f>
        <v>553</v>
      </c>
      <c r="E11" s="89">
        <f>SUM(E15,E19,E23,E27,E31,E35,E39,E43,E47,E51,E55,E59,E63,'64 (2)'!E11,'64 (2)'!E15,'64 (2)'!E19,'64 (2)'!E23,'64 (2)'!E27,'64 (2)'!E31,'64 (2)'!E35,'64 (2)'!E39,'64 (2)'!E43,'64 (2)'!E47,'64 (2)'!E51,'64 (2)'!E55,'64 (2)'!E59,'64 (2)'!E63)</f>
        <v>509</v>
      </c>
      <c r="F11" s="89">
        <f>SUM(F15,F19,F23,F27,F31,F35,F39,F43,F47,F51,F55,F59,F63,'64 (2)'!F11,'64 (2)'!F15,'64 (2)'!F19,'64 (2)'!F23,'64 (2)'!F27,'64 (2)'!F31,'64 (2)'!F35,'64 (2)'!F39,'64 (2)'!F43,'64 (2)'!F47,'64 (2)'!F51,'64 (2)'!F55,'64 (2)'!F59,'64 (2)'!F63)</f>
        <v>44</v>
      </c>
      <c r="G11" s="50"/>
      <c r="J11" s="3"/>
      <c r="K11" s="24"/>
      <c r="L11" s="24"/>
      <c r="M11" s="24"/>
      <c r="N11" s="24"/>
      <c r="O11" s="24"/>
      <c r="P11" s="24"/>
      <c r="Q11" s="24"/>
      <c r="R11" s="24"/>
      <c r="S11" s="24"/>
    </row>
    <row r="12" spans="1:19" s="23" customFormat="1" ht="15" customHeight="1">
      <c r="A12" s="1"/>
      <c r="B12" s="1"/>
      <c r="C12" s="20">
        <v>2019</v>
      </c>
      <c r="D12" s="89">
        <f t="shared" ref="D12:D13" si="0">SUM(E12,F12)</f>
        <v>612</v>
      </c>
      <c r="E12" s="89">
        <f>SUM(E16,E20,E24,E28,E32,E36,E40,E44,E48,E52,E56,E60,E64,'64 (2)'!E12,'64 (2)'!E16,'64 (2)'!E20,'64 (2)'!E24,'64 (2)'!E28,'64 (2)'!E32,'64 (2)'!E36,'64 (2)'!E40,'64 (2)'!E44,'64 (2)'!E48,'64 (2)'!E52,'64 (2)'!E56,'64 (2)'!E60,'64 (2)'!E64)</f>
        <v>555</v>
      </c>
      <c r="F12" s="89">
        <f>SUM(F16,F20,F24,F28,F32,F36,F40,F44,F48,F52,F56,F60,F64,'64 (2)'!F12,'64 (2)'!F16,'64 (2)'!F20,'64 (2)'!F24,'64 (2)'!F28,'64 (2)'!F32,'64 (2)'!F36,'64 (2)'!F40,'64 (2)'!F44,'64 (2)'!F48,'64 (2)'!F52,'64 (2)'!F56,'64 (2)'!F60,'64 (2)'!F64)</f>
        <v>57</v>
      </c>
      <c r="G12" s="21"/>
      <c r="J12" s="25"/>
      <c r="K12" s="25"/>
      <c r="L12" s="25"/>
      <c r="M12" s="25"/>
      <c r="N12" s="25"/>
      <c r="O12" s="25"/>
      <c r="P12" s="25"/>
      <c r="Q12" s="26"/>
      <c r="R12" s="26"/>
      <c r="S12" s="26"/>
    </row>
    <row r="13" spans="1:19" s="23" customFormat="1" ht="15" customHeight="1">
      <c r="A13" s="1"/>
      <c r="B13" s="1"/>
      <c r="C13" s="20">
        <v>2020</v>
      </c>
      <c r="D13" s="89">
        <f t="shared" si="0"/>
        <v>308</v>
      </c>
      <c r="E13" s="89">
        <f>SUM(E17,E21,E25,E29,E33,E37,E41,E45,E49,E53,E57,E61,E65,'64 (2)'!E13,'64 (2)'!E17,'64 (2)'!E21,'64 (2)'!E25,'64 (2)'!E29,'64 (2)'!E33,'64 (2)'!E37,'64 (2)'!E41,'64 (2)'!E45,'64 (2)'!E49,'64 (2)'!E53,'64 (2)'!E57,'64 (2)'!E61,'64 (2)'!E65)</f>
        <v>275</v>
      </c>
      <c r="F13" s="89">
        <f>SUM(F17,F21,F25,F29,F33,F37,F41,F45,F49,F53,F57,F61,F65,'64 (2)'!F13,'64 (2)'!F17,'64 (2)'!F21,'64 (2)'!F25,'64 (2)'!F29,'64 (2)'!F33,'64 (2)'!F37,'64 (2)'!F41,'64 (2)'!F45,'64 (2)'!F49,'64 (2)'!F53,'64 (2)'!F57,'64 (2)'!F61,'64 (2)'!F65)</f>
        <v>33</v>
      </c>
      <c r="G13" s="39"/>
      <c r="J13" s="25"/>
      <c r="K13" s="25"/>
      <c r="L13" s="25"/>
      <c r="M13" s="25"/>
      <c r="N13" s="25"/>
      <c r="O13" s="25"/>
      <c r="P13" s="25"/>
      <c r="Q13" s="26"/>
      <c r="R13" s="26"/>
      <c r="S13" s="26"/>
    </row>
    <row r="14" spans="1:19" s="23" customFormat="1" ht="8.15" customHeight="1">
      <c r="A14" s="1"/>
      <c r="B14" s="1"/>
      <c r="C14" s="2"/>
      <c r="D14" s="77"/>
      <c r="E14" s="75"/>
      <c r="F14" s="75"/>
      <c r="G14" s="39"/>
      <c r="J14" s="25"/>
      <c r="K14" s="25"/>
      <c r="L14" s="25"/>
      <c r="M14" s="25"/>
      <c r="N14" s="25"/>
      <c r="O14" s="25"/>
      <c r="P14" s="25"/>
      <c r="Q14" s="26"/>
      <c r="R14" s="26"/>
      <c r="S14" s="26"/>
    </row>
    <row r="15" spans="1:19" s="23" customFormat="1" ht="15" customHeight="1">
      <c r="A15" s="29" t="s">
        <v>300</v>
      </c>
      <c r="B15" s="1"/>
      <c r="C15" s="2">
        <v>2018</v>
      </c>
      <c r="D15" s="77">
        <f>SUM(E15,F15)</f>
        <v>189</v>
      </c>
      <c r="E15" s="75">
        <v>176</v>
      </c>
      <c r="F15" s="75">
        <v>13</v>
      </c>
      <c r="G15" s="25"/>
      <c r="J15" s="25"/>
      <c r="K15" s="25"/>
      <c r="L15" s="25"/>
      <c r="M15" s="25"/>
      <c r="N15" s="25"/>
      <c r="O15" s="25"/>
      <c r="P15" s="25"/>
      <c r="Q15" s="26"/>
      <c r="R15" s="26"/>
      <c r="S15" s="26"/>
    </row>
    <row r="16" spans="1:19" s="23" customFormat="1" ht="15" customHeight="1">
      <c r="A16" s="1"/>
      <c r="B16" s="1"/>
      <c r="C16" s="2">
        <v>2019</v>
      </c>
      <c r="D16" s="75">
        <f t="shared" ref="D16:D17" si="1">SUM(E16,F16)</f>
        <v>189</v>
      </c>
      <c r="E16" s="75">
        <v>167</v>
      </c>
      <c r="F16" s="75">
        <v>22</v>
      </c>
      <c r="G16" s="39"/>
      <c r="J16" s="25"/>
      <c r="K16" s="25"/>
      <c r="L16" s="25"/>
      <c r="M16" s="25"/>
      <c r="N16" s="25"/>
      <c r="O16" s="25"/>
      <c r="P16" s="25"/>
      <c r="Q16" s="26"/>
      <c r="R16" s="26"/>
      <c r="S16" s="26"/>
    </row>
    <row r="17" spans="1:19" s="23" customFormat="1" ht="15" customHeight="1">
      <c r="A17" s="1"/>
      <c r="B17" s="1"/>
      <c r="C17" s="2">
        <v>2020</v>
      </c>
      <c r="D17" s="75">
        <f t="shared" si="1"/>
        <v>124</v>
      </c>
      <c r="E17" s="76">
        <v>105</v>
      </c>
      <c r="F17" s="76">
        <v>19</v>
      </c>
      <c r="G17" s="39"/>
      <c r="J17" s="25"/>
      <c r="K17" s="25"/>
      <c r="L17" s="25"/>
      <c r="M17" s="25"/>
      <c r="N17" s="25"/>
      <c r="O17" s="25"/>
      <c r="P17" s="25"/>
      <c r="Q17" s="26"/>
      <c r="R17" s="26"/>
      <c r="S17" s="26"/>
    </row>
    <row r="18" spans="1:19" s="23" customFormat="1" ht="8.15" customHeight="1">
      <c r="A18" s="1"/>
      <c r="B18" s="1"/>
      <c r="C18" s="2"/>
      <c r="D18" s="75"/>
      <c r="E18" s="76"/>
      <c r="F18" s="76"/>
      <c r="G18" s="39"/>
      <c r="J18" s="25"/>
      <c r="K18" s="25"/>
      <c r="L18" s="25"/>
      <c r="M18" s="25"/>
      <c r="N18" s="25"/>
      <c r="O18" s="25"/>
      <c r="P18" s="25"/>
      <c r="Q18" s="26"/>
      <c r="R18" s="26"/>
      <c r="S18" s="26"/>
    </row>
    <row r="19" spans="1:19" s="23" customFormat="1" ht="15" customHeight="1">
      <c r="A19" s="29" t="s">
        <v>301</v>
      </c>
      <c r="B19" s="1"/>
      <c r="C19" s="2">
        <v>2018</v>
      </c>
      <c r="D19" s="75" t="s">
        <v>327</v>
      </c>
      <c r="E19" s="75" t="s">
        <v>327</v>
      </c>
      <c r="F19" s="75" t="s">
        <v>327</v>
      </c>
      <c r="G19" s="25"/>
      <c r="J19" s="25"/>
      <c r="K19" s="25"/>
      <c r="L19" s="25"/>
      <c r="M19" s="25"/>
      <c r="N19" s="25"/>
      <c r="O19" s="25"/>
      <c r="P19" s="25"/>
      <c r="Q19" s="26"/>
      <c r="R19" s="26"/>
      <c r="S19" s="26"/>
    </row>
    <row r="20" spans="1:19" s="23" customFormat="1" ht="15" customHeight="1">
      <c r="A20" s="1"/>
      <c r="B20" s="1"/>
      <c r="C20" s="2">
        <v>2019</v>
      </c>
      <c r="D20" s="75" t="s">
        <v>327</v>
      </c>
      <c r="E20" s="75" t="s">
        <v>327</v>
      </c>
      <c r="F20" s="75" t="s">
        <v>327</v>
      </c>
      <c r="G20" s="1"/>
      <c r="J20" s="25"/>
      <c r="K20" s="25"/>
      <c r="L20" s="25"/>
      <c r="M20" s="25"/>
      <c r="N20" s="25"/>
      <c r="O20" s="25"/>
      <c r="P20" s="25"/>
      <c r="Q20" s="26"/>
      <c r="R20" s="26"/>
      <c r="S20" s="26"/>
    </row>
    <row r="21" spans="1:19" s="23" customFormat="1" ht="15" customHeight="1">
      <c r="A21" s="1"/>
      <c r="B21" s="1"/>
      <c r="C21" s="2">
        <v>2020</v>
      </c>
      <c r="D21" s="75" t="s">
        <v>327</v>
      </c>
      <c r="E21" s="75" t="s">
        <v>327</v>
      </c>
      <c r="F21" s="75" t="s">
        <v>327</v>
      </c>
      <c r="G21" s="1"/>
      <c r="J21" s="25"/>
      <c r="K21" s="25"/>
      <c r="L21" s="25"/>
      <c r="M21" s="25"/>
      <c r="N21" s="25"/>
      <c r="O21" s="25"/>
      <c r="P21" s="25"/>
      <c r="Q21" s="26"/>
      <c r="R21" s="26"/>
      <c r="S21" s="26"/>
    </row>
    <row r="22" spans="1:19" s="23" customFormat="1" ht="8.15" customHeight="1">
      <c r="A22" s="1"/>
      <c r="B22" s="1"/>
      <c r="C22" s="2"/>
      <c r="D22" s="75"/>
      <c r="E22" s="76"/>
      <c r="F22" s="76"/>
      <c r="G22" s="1"/>
      <c r="J22" s="25"/>
      <c r="K22" s="25"/>
      <c r="L22" s="25"/>
      <c r="M22" s="25"/>
      <c r="N22" s="25"/>
      <c r="O22" s="25"/>
      <c r="P22" s="25"/>
      <c r="Q22" s="26"/>
      <c r="R22" s="26"/>
      <c r="S22" s="26"/>
    </row>
    <row r="23" spans="1:19" s="23" customFormat="1" ht="15" customHeight="1">
      <c r="A23" s="29" t="s">
        <v>302</v>
      </c>
      <c r="B23" s="1"/>
      <c r="C23" s="2">
        <v>2018</v>
      </c>
      <c r="D23" s="75" t="s">
        <v>327</v>
      </c>
      <c r="E23" s="75" t="s">
        <v>327</v>
      </c>
      <c r="F23" s="75" t="s">
        <v>327</v>
      </c>
      <c r="G23" s="25"/>
      <c r="J23" s="25"/>
      <c r="K23" s="25"/>
      <c r="L23" s="25"/>
      <c r="M23" s="25"/>
      <c r="N23" s="25"/>
      <c r="O23" s="25"/>
      <c r="P23" s="25"/>
      <c r="Q23" s="26"/>
      <c r="R23" s="26"/>
      <c r="S23" s="26"/>
    </row>
    <row r="24" spans="1:19" s="23" customFormat="1" ht="15" customHeight="1">
      <c r="A24" s="1"/>
      <c r="B24" s="1"/>
      <c r="C24" s="2">
        <v>2019</v>
      </c>
      <c r="D24" s="75" t="s">
        <v>327</v>
      </c>
      <c r="E24" s="75" t="s">
        <v>327</v>
      </c>
      <c r="F24" s="75" t="s">
        <v>327</v>
      </c>
      <c r="G24" s="1"/>
    </row>
    <row r="25" spans="1:19" s="23" customFormat="1" ht="15" customHeight="1">
      <c r="A25" s="1"/>
      <c r="B25" s="1"/>
      <c r="C25" s="2">
        <v>2020</v>
      </c>
      <c r="D25" s="75" t="s">
        <v>327</v>
      </c>
      <c r="E25" s="75" t="s">
        <v>327</v>
      </c>
      <c r="F25" s="75" t="s">
        <v>327</v>
      </c>
      <c r="G25" s="3"/>
    </row>
    <row r="26" spans="1:19" s="23" customFormat="1" ht="8.15" customHeight="1">
      <c r="A26" s="1"/>
      <c r="B26" s="1"/>
      <c r="C26" s="2"/>
      <c r="D26" s="77"/>
      <c r="E26" s="76"/>
      <c r="F26" s="76"/>
      <c r="G26" s="3"/>
      <c r="J26" s="25"/>
      <c r="K26" s="25"/>
      <c r="L26" s="25"/>
      <c r="M26" s="25"/>
      <c r="N26" s="25"/>
      <c r="O26" s="25"/>
      <c r="P26" s="25"/>
      <c r="Q26" s="26"/>
      <c r="R26" s="26"/>
      <c r="S26" s="26"/>
    </row>
    <row r="27" spans="1:19" s="23" customFormat="1" ht="15" customHeight="1">
      <c r="A27" s="29" t="s">
        <v>303</v>
      </c>
      <c r="B27" s="1"/>
      <c r="C27" s="2">
        <v>2018</v>
      </c>
      <c r="D27" s="77">
        <f>SUM(E27,F27)</f>
        <v>50</v>
      </c>
      <c r="E27" s="75">
        <v>43</v>
      </c>
      <c r="F27" s="75">
        <v>7</v>
      </c>
      <c r="G27" s="25"/>
    </row>
    <row r="28" spans="1:19" s="23" customFormat="1" ht="15" customHeight="1">
      <c r="A28" s="1"/>
      <c r="B28" s="1"/>
      <c r="C28" s="2">
        <v>2019</v>
      </c>
      <c r="D28" s="76">
        <f t="shared" ref="D28:D29" si="2">SUM(E28,F28)</f>
        <v>43</v>
      </c>
      <c r="E28" s="75">
        <v>40</v>
      </c>
      <c r="F28" s="75">
        <v>3</v>
      </c>
      <c r="G28" s="3"/>
    </row>
    <row r="29" spans="1:19" s="23" customFormat="1" ht="15" customHeight="1">
      <c r="A29" s="1"/>
      <c r="B29" s="1"/>
      <c r="C29" s="2">
        <v>2020</v>
      </c>
      <c r="D29" s="76">
        <f t="shared" si="2"/>
        <v>28</v>
      </c>
      <c r="E29" s="76">
        <v>26</v>
      </c>
      <c r="F29" s="76">
        <v>2</v>
      </c>
      <c r="G29" s="3"/>
    </row>
    <row r="30" spans="1:19" s="23" customFormat="1" ht="8.15" customHeight="1">
      <c r="A30" s="1"/>
      <c r="B30" s="1"/>
      <c r="C30" s="2"/>
      <c r="D30" s="75"/>
      <c r="E30" s="76"/>
      <c r="F30" s="76"/>
      <c r="G30" s="3"/>
      <c r="J30" s="25"/>
      <c r="K30" s="25"/>
      <c r="L30" s="25"/>
      <c r="M30" s="25"/>
      <c r="N30" s="25"/>
      <c r="O30" s="25"/>
      <c r="P30" s="25"/>
      <c r="Q30" s="26"/>
      <c r="R30" s="26"/>
      <c r="S30" s="26"/>
    </row>
    <row r="31" spans="1:19" s="23" customFormat="1" ht="15" customHeight="1">
      <c r="A31" s="29" t="s">
        <v>304</v>
      </c>
      <c r="B31" s="1"/>
      <c r="C31" s="2">
        <v>2018</v>
      </c>
      <c r="D31" s="75" t="s">
        <v>327</v>
      </c>
      <c r="E31" s="75" t="s">
        <v>327</v>
      </c>
      <c r="F31" s="75" t="s">
        <v>327</v>
      </c>
      <c r="G31" s="25"/>
    </row>
    <row r="32" spans="1:19" s="23" customFormat="1" ht="15" customHeight="1">
      <c r="A32" s="1"/>
      <c r="B32" s="1"/>
      <c r="C32" s="2">
        <v>2019</v>
      </c>
      <c r="D32" s="75" t="s">
        <v>327</v>
      </c>
      <c r="E32" s="75" t="s">
        <v>327</v>
      </c>
      <c r="F32" s="75" t="s">
        <v>327</v>
      </c>
      <c r="G32" s="3"/>
    </row>
    <row r="33" spans="1:19" s="23" customFormat="1" ht="15" customHeight="1">
      <c r="A33" s="1"/>
      <c r="B33" s="1"/>
      <c r="C33" s="2">
        <v>2020</v>
      </c>
      <c r="D33" s="75" t="s">
        <v>327</v>
      </c>
      <c r="E33" s="75" t="s">
        <v>327</v>
      </c>
      <c r="F33" s="75" t="s">
        <v>327</v>
      </c>
      <c r="G33" s="3"/>
    </row>
    <row r="34" spans="1:19" s="23" customFormat="1" ht="8.15" customHeight="1">
      <c r="A34" s="1"/>
      <c r="B34" s="1"/>
      <c r="C34" s="2"/>
      <c r="D34" s="75"/>
      <c r="E34" s="75"/>
      <c r="F34" s="75"/>
      <c r="G34" s="3"/>
      <c r="J34" s="25"/>
      <c r="K34" s="25"/>
      <c r="L34" s="25"/>
      <c r="M34" s="25"/>
      <c r="N34" s="25"/>
      <c r="O34" s="25"/>
      <c r="P34" s="25"/>
      <c r="Q34" s="26"/>
      <c r="R34" s="26"/>
      <c r="S34" s="26"/>
    </row>
    <row r="35" spans="1:19" s="23" customFormat="1" ht="15" customHeight="1">
      <c r="A35" s="29" t="s">
        <v>305</v>
      </c>
      <c r="B35" s="1"/>
      <c r="C35" s="2">
        <v>2018</v>
      </c>
      <c r="D35" s="75" t="s">
        <v>327</v>
      </c>
      <c r="E35" s="75" t="s">
        <v>327</v>
      </c>
      <c r="F35" s="75" t="s">
        <v>327</v>
      </c>
      <c r="G35" s="25"/>
    </row>
    <row r="36" spans="1:19" s="23" customFormat="1" ht="15" customHeight="1">
      <c r="A36" s="1"/>
      <c r="B36" s="1"/>
      <c r="C36" s="2">
        <v>2019</v>
      </c>
      <c r="D36" s="75" t="s">
        <v>327</v>
      </c>
      <c r="E36" s="75" t="s">
        <v>327</v>
      </c>
      <c r="F36" s="75" t="s">
        <v>327</v>
      </c>
      <c r="G36" s="3"/>
    </row>
    <row r="37" spans="1:19" s="23" customFormat="1" ht="15" customHeight="1">
      <c r="A37" s="1"/>
      <c r="B37" s="1"/>
      <c r="C37" s="2">
        <v>2020</v>
      </c>
      <c r="D37" s="75" t="s">
        <v>327</v>
      </c>
      <c r="E37" s="75" t="s">
        <v>327</v>
      </c>
      <c r="F37" s="75" t="s">
        <v>327</v>
      </c>
      <c r="G37" s="3"/>
    </row>
    <row r="38" spans="1:19" s="23" customFormat="1" ht="8.15" customHeight="1">
      <c r="A38" s="1"/>
      <c r="B38" s="1"/>
      <c r="C38" s="2"/>
      <c r="D38" s="75"/>
      <c r="E38" s="75"/>
      <c r="F38" s="75"/>
      <c r="G38" s="3"/>
      <c r="J38" s="25"/>
      <c r="K38" s="25"/>
      <c r="L38" s="25"/>
      <c r="M38" s="25"/>
      <c r="N38" s="25"/>
      <c r="O38" s="25"/>
      <c r="P38" s="25"/>
      <c r="Q38" s="26"/>
      <c r="R38" s="26"/>
      <c r="S38" s="26"/>
    </row>
    <row r="39" spans="1:19" s="23" customFormat="1" ht="15" customHeight="1">
      <c r="A39" s="29" t="s">
        <v>306</v>
      </c>
      <c r="B39" s="1"/>
      <c r="C39" s="2">
        <v>2018</v>
      </c>
      <c r="D39" s="75">
        <f>SUM(E39,F39)</f>
        <v>197</v>
      </c>
      <c r="E39" s="75">
        <v>181</v>
      </c>
      <c r="F39" s="75">
        <v>16</v>
      </c>
      <c r="G39" s="25"/>
    </row>
    <row r="40" spans="1:19" s="23" customFormat="1" ht="15" customHeight="1">
      <c r="A40" s="1"/>
      <c r="B40" s="1"/>
      <c r="C40" s="2">
        <v>2019</v>
      </c>
      <c r="D40" s="75">
        <f t="shared" ref="D40:D41" si="3">SUM(E40,F40)</f>
        <v>244</v>
      </c>
      <c r="E40" s="75">
        <v>225</v>
      </c>
      <c r="F40" s="75">
        <v>19</v>
      </c>
      <c r="G40" s="3"/>
    </row>
    <row r="41" spans="1:19" s="23" customFormat="1" ht="15" customHeight="1">
      <c r="A41" s="1"/>
      <c r="B41" s="1"/>
      <c r="C41" s="2">
        <v>2020</v>
      </c>
      <c r="D41" s="76">
        <f t="shared" si="3"/>
        <v>92</v>
      </c>
      <c r="E41" s="76">
        <v>89</v>
      </c>
      <c r="F41" s="76">
        <v>3</v>
      </c>
      <c r="G41" s="3"/>
    </row>
    <row r="42" spans="1:19" s="23" customFormat="1" ht="8.15" customHeight="1">
      <c r="A42" s="1"/>
      <c r="B42" s="1"/>
      <c r="C42" s="2"/>
      <c r="D42" s="75"/>
      <c r="E42" s="75"/>
      <c r="F42" s="75"/>
      <c r="G42" s="3"/>
      <c r="J42" s="25"/>
      <c r="K42" s="25"/>
      <c r="L42" s="25"/>
      <c r="M42" s="25"/>
      <c r="N42" s="25"/>
      <c r="O42" s="25"/>
      <c r="P42" s="25"/>
      <c r="Q42" s="26"/>
      <c r="R42" s="26"/>
      <c r="S42" s="26"/>
    </row>
    <row r="43" spans="1:19" s="23" customFormat="1" ht="15" customHeight="1">
      <c r="A43" s="29" t="s">
        <v>307</v>
      </c>
      <c r="B43" s="1"/>
      <c r="C43" s="2">
        <v>2018</v>
      </c>
      <c r="D43" s="75" t="s">
        <v>327</v>
      </c>
      <c r="E43" s="75" t="s">
        <v>327</v>
      </c>
      <c r="F43" s="75" t="s">
        <v>327</v>
      </c>
      <c r="G43" s="25"/>
    </row>
    <row r="44" spans="1:19" s="23" customFormat="1" ht="15" customHeight="1">
      <c r="A44" s="1"/>
      <c r="B44" s="1"/>
      <c r="C44" s="2">
        <v>2019</v>
      </c>
      <c r="D44" s="75" t="s">
        <v>327</v>
      </c>
      <c r="E44" s="75" t="s">
        <v>327</v>
      </c>
      <c r="F44" s="75" t="s">
        <v>327</v>
      </c>
      <c r="G44" s="34"/>
    </row>
    <row r="45" spans="1:19" s="23" customFormat="1" ht="15" customHeight="1">
      <c r="A45" s="1"/>
      <c r="B45" s="1"/>
      <c r="C45" s="2">
        <v>2020</v>
      </c>
      <c r="D45" s="75" t="s">
        <v>327</v>
      </c>
      <c r="E45" s="75" t="s">
        <v>327</v>
      </c>
      <c r="F45" s="75" t="s">
        <v>327</v>
      </c>
      <c r="G45" s="3"/>
    </row>
    <row r="46" spans="1:19" s="23" customFormat="1" ht="8.15" customHeight="1">
      <c r="A46" s="1"/>
      <c r="B46" s="1"/>
      <c r="C46" s="2"/>
      <c r="D46" s="75"/>
      <c r="E46" s="75"/>
      <c r="F46" s="75"/>
      <c r="G46" s="3"/>
      <c r="J46" s="25"/>
      <c r="K46" s="25"/>
      <c r="L46" s="25"/>
      <c r="M46" s="25"/>
      <c r="N46" s="25"/>
      <c r="O46" s="25"/>
      <c r="P46" s="25"/>
      <c r="Q46" s="26"/>
      <c r="R46" s="26"/>
      <c r="S46" s="26"/>
    </row>
    <row r="47" spans="1:19" s="23" customFormat="1" ht="15" customHeight="1">
      <c r="A47" s="29" t="s">
        <v>308</v>
      </c>
      <c r="B47" s="1"/>
      <c r="C47" s="2">
        <v>2018</v>
      </c>
      <c r="D47" s="75" t="s">
        <v>327</v>
      </c>
      <c r="E47" s="75" t="s">
        <v>327</v>
      </c>
      <c r="F47" s="75" t="s">
        <v>327</v>
      </c>
      <c r="G47" s="25"/>
    </row>
    <row r="48" spans="1:19" s="23" customFormat="1" ht="15" customHeight="1">
      <c r="A48" s="1"/>
      <c r="B48" s="1"/>
      <c r="C48" s="2">
        <v>2019</v>
      </c>
      <c r="D48" s="75" t="s">
        <v>327</v>
      </c>
      <c r="E48" s="75" t="s">
        <v>327</v>
      </c>
      <c r="F48" s="75" t="s">
        <v>327</v>
      </c>
      <c r="G48" s="3"/>
    </row>
    <row r="49" spans="1:19" s="23" customFormat="1" ht="15" customHeight="1">
      <c r="A49" s="1"/>
      <c r="B49" s="1"/>
      <c r="C49" s="2">
        <v>2020</v>
      </c>
      <c r="D49" s="75" t="s">
        <v>327</v>
      </c>
      <c r="E49" s="75" t="s">
        <v>327</v>
      </c>
      <c r="F49" s="75" t="s">
        <v>327</v>
      </c>
      <c r="G49" s="3"/>
    </row>
    <row r="50" spans="1:19" s="23" customFormat="1" ht="8.15" customHeight="1">
      <c r="A50" s="1"/>
      <c r="B50" s="1"/>
      <c r="C50" s="2"/>
      <c r="D50" s="75"/>
      <c r="E50" s="75"/>
      <c r="F50" s="75"/>
      <c r="G50" s="3"/>
      <c r="J50" s="25"/>
      <c r="K50" s="25"/>
      <c r="L50" s="25"/>
      <c r="M50" s="25"/>
      <c r="N50" s="25"/>
      <c r="O50" s="25"/>
      <c r="P50" s="25"/>
      <c r="Q50" s="26"/>
      <c r="R50" s="26"/>
      <c r="S50" s="26"/>
    </row>
    <row r="51" spans="1:19" s="23" customFormat="1" ht="15" customHeight="1">
      <c r="A51" s="29" t="s">
        <v>309</v>
      </c>
      <c r="B51" s="1"/>
      <c r="C51" s="2">
        <v>2018</v>
      </c>
      <c r="D51" s="75" t="s">
        <v>327</v>
      </c>
      <c r="E51" s="75" t="s">
        <v>327</v>
      </c>
      <c r="F51" s="75" t="s">
        <v>327</v>
      </c>
      <c r="G51" s="26"/>
    </row>
    <row r="52" spans="1:19" s="23" customFormat="1" ht="15" customHeight="1">
      <c r="A52" s="1"/>
      <c r="B52" s="1"/>
      <c r="C52" s="2">
        <v>2019</v>
      </c>
      <c r="D52" s="75" t="s">
        <v>327</v>
      </c>
      <c r="E52" s="75" t="s">
        <v>327</v>
      </c>
      <c r="F52" s="75" t="s">
        <v>327</v>
      </c>
      <c r="G52" s="3"/>
    </row>
    <row r="53" spans="1:19" s="23" customFormat="1" ht="15" customHeight="1">
      <c r="A53" s="1"/>
      <c r="B53" s="1"/>
      <c r="C53" s="2">
        <v>2020</v>
      </c>
      <c r="D53" s="75" t="s">
        <v>327</v>
      </c>
      <c r="E53" s="75" t="s">
        <v>327</v>
      </c>
      <c r="F53" s="75" t="s">
        <v>327</v>
      </c>
      <c r="G53" s="3"/>
    </row>
    <row r="54" spans="1:19" s="23" customFormat="1" ht="8.15" customHeight="1">
      <c r="A54" s="1"/>
      <c r="C54" s="2"/>
      <c r="D54" s="75"/>
      <c r="E54" s="77"/>
      <c r="F54" s="77"/>
    </row>
    <row r="55" spans="1:19" s="23" customFormat="1" ht="16.5" customHeight="1">
      <c r="A55" s="29" t="s">
        <v>310</v>
      </c>
      <c r="C55" s="2">
        <v>2018</v>
      </c>
      <c r="D55" s="75" t="s">
        <v>327</v>
      </c>
      <c r="E55" s="75" t="s">
        <v>327</v>
      </c>
      <c r="F55" s="75" t="s">
        <v>327</v>
      </c>
      <c r="G55" s="25"/>
    </row>
    <row r="56" spans="1:19" s="23" customFormat="1" ht="15" customHeight="1">
      <c r="A56" s="1"/>
      <c r="C56" s="2">
        <v>2019</v>
      </c>
      <c r="D56" s="75" t="s">
        <v>327</v>
      </c>
      <c r="E56" s="75" t="s">
        <v>327</v>
      </c>
      <c r="F56" s="75" t="s">
        <v>327</v>
      </c>
      <c r="G56" s="3"/>
    </row>
    <row r="57" spans="1:19" s="23" customFormat="1" ht="15" customHeight="1">
      <c r="A57" s="1"/>
      <c r="B57" s="38"/>
      <c r="C57" s="2">
        <v>2020</v>
      </c>
      <c r="D57" s="75" t="s">
        <v>327</v>
      </c>
      <c r="E57" s="75" t="s">
        <v>327</v>
      </c>
      <c r="F57" s="75" t="s">
        <v>327</v>
      </c>
    </row>
    <row r="58" spans="1:19" s="23" customFormat="1" ht="8.15" customHeight="1">
      <c r="A58" s="1"/>
      <c r="B58" s="39"/>
      <c r="C58" s="2"/>
      <c r="D58" s="75"/>
      <c r="E58" s="77"/>
      <c r="F58" s="77"/>
    </row>
    <row r="59" spans="1:19" s="23" customFormat="1" ht="15" customHeight="1">
      <c r="A59" s="29" t="s">
        <v>311</v>
      </c>
      <c r="B59" s="39"/>
      <c r="C59" s="2">
        <v>2018</v>
      </c>
      <c r="D59" s="75" t="s">
        <v>327</v>
      </c>
      <c r="E59" s="75" t="s">
        <v>327</v>
      </c>
      <c r="F59" s="75" t="s">
        <v>327</v>
      </c>
      <c r="G59" s="25"/>
    </row>
    <row r="60" spans="1:19" s="23" customFormat="1" ht="15" customHeight="1">
      <c r="A60" s="1"/>
      <c r="C60" s="2">
        <v>2019</v>
      </c>
      <c r="D60" s="75" t="s">
        <v>327</v>
      </c>
      <c r="E60" s="75" t="s">
        <v>327</v>
      </c>
      <c r="F60" s="75" t="s">
        <v>327</v>
      </c>
      <c r="G60" s="34"/>
    </row>
    <row r="61" spans="1:19" s="23" customFormat="1" ht="15" customHeight="1">
      <c r="A61" s="1"/>
      <c r="C61" s="2">
        <v>2020</v>
      </c>
      <c r="D61" s="75" t="s">
        <v>327</v>
      </c>
      <c r="E61" s="75" t="s">
        <v>327</v>
      </c>
      <c r="F61" s="75" t="s">
        <v>327</v>
      </c>
    </row>
    <row r="62" spans="1:19" s="90" customFormat="1" ht="8.15" customHeight="1">
      <c r="A62" s="91"/>
      <c r="B62" s="91"/>
      <c r="C62" s="92"/>
      <c r="D62" s="76"/>
      <c r="E62" s="50"/>
      <c r="F62" s="50"/>
    </row>
    <row r="63" spans="1:19" s="40" customFormat="1" ht="15" customHeight="1">
      <c r="A63" s="42" t="s">
        <v>312</v>
      </c>
      <c r="B63" s="39"/>
      <c r="C63" s="41">
        <v>2018</v>
      </c>
      <c r="D63" s="76">
        <f>SUM(E63,F63)</f>
        <v>34</v>
      </c>
      <c r="E63" s="75">
        <v>34</v>
      </c>
      <c r="F63" s="75">
        <v>0</v>
      </c>
      <c r="G63" s="25"/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19" s="40" customFormat="1" ht="15" customHeight="1">
      <c r="A64" s="42"/>
      <c r="B64" s="39"/>
      <c r="C64" s="41">
        <v>2019</v>
      </c>
      <c r="D64" s="76">
        <f t="shared" ref="D64:D65" si="4">SUM(E64,F64)</f>
        <v>44</v>
      </c>
      <c r="E64" s="75">
        <v>44</v>
      </c>
      <c r="F64" s="75">
        <v>0</v>
      </c>
      <c r="G64" s="27"/>
      <c r="J64" s="25"/>
      <c r="K64" s="25"/>
      <c r="L64" s="25"/>
      <c r="M64" s="25"/>
      <c r="N64" s="25"/>
      <c r="O64" s="25"/>
      <c r="P64" s="25"/>
      <c r="Q64" s="26"/>
      <c r="R64" s="26"/>
      <c r="S64" s="26"/>
    </row>
    <row r="65" spans="1:19" s="40" customFormat="1" ht="15" customHeight="1">
      <c r="A65" s="42"/>
      <c r="B65" s="39"/>
      <c r="C65" s="41">
        <v>2020</v>
      </c>
      <c r="D65" s="93">
        <f t="shared" si="4"/>
        <v>11</v>
      </c>
      <c r="E65" s="76">
        <v>8</v>
      </c>
      <c r="F65" s="76">
        <v>3</v>
      </c>
      <c r="G65" s="39"/>
      <c r="J65" s="25"/>
      <c r="K65" s="25"/>
      <c r="L65" s="25"/>
      <c r="M65" s="25"/>
      <c r="N65" s="25"/>
      <c r="O65" s="25"/>
      <c r="P65" s="25"/>
      <c r="Q65" s="26"/>
      <c r="R65" s="26"/>
      <c r="S65" s="26"/>
    </row>
    <row r="66" spans="1:19" s="392" customFormat="1" ht="8.15" customHeight="1">
      <c r="A66" s="490"/>
      <c r="B66" s="490"/>
      <c r="C66" s="491"/>
      <c r="D66" s="491"/>
      <c r="E66" s="492"/>
      <c r="F66" s="493"/>
    </row>
    <row r="67" spans="1:19" ht="15" customHeight="1">
      <c r="G67" s="80" t="s">
        <v>332</v>
      </c>
    </row>
    <row r="68" spans="1:19" ht="15" customHeight="1">
      <c r="G68" s="81" t="s">
        <v>333</v>
      </c>
    </row>
    <row r="69" spans="1:19" s="82" customFormat="1" ht="8.15" customHeight="1">
      <c r="F69" s="81"/>
    </row>
    <row r="70" spans="1:19" s="82" customFormat="1" ht="15" customHeight="1">
      <c r="A70" s="83" t="s">
        <v>366</v>
      </c>
    </row>
    <row r="71" spans="1:19" s="82" customFormat="1" ht="15" customHeight="1">
      <c r="A71" s="84" t="s">
        <v>364</v>
      </c>
    </row>
    <row r="72" spans="1:19" s="82" customFormat="1" ht="15" customHeight="1">
      <c r="A72" s="85" t="s">
        <v>343</v>
      </c>
    </row>
    <row r="73" spans="1:19" ht="15" customHeight="1">
      <c r="C73" s="86"/>
      <c r="D73" s="86"/>
      <c r="E73" s="87"/>
      <c r="F73" s="87"/>
      <c r="G73" s="87"/>
      <c r="H73" s="87"/>
    </row>
    <row r="74" spans="1:19" ht="15" customHeight="1">
      <c r="C74" s="86"/>
      <c r="D74" s="86"/>
      <c r="E74" s="87"/>
      <c r="F74" s="87"/>
      <c r="G74" s="87"/>
      <c r="H74" s="87"/>
    </row>
    <row r="75" spans="1:19" ht="15" customHeight="1">
      <c r="C75" s="86"/>
      <c r="D75" s="86"/>
      <c r="E75" s="87"/>
      <c r="F75" s="87"/>
      <c r="G75" s="87"/>
      <c r="H75" s="87"/>
    </row>
    <row r="76" spans="1:19" ht="15" customHeight="1">
      <c r="C76" s="86"/>
      <c r="D76" s="86"/>
      <c r="E76" s="87"/>
      <c r="F76" s="87"/>
      <c r="G76" s="87"/>
      <c r="H76" s="87"/>
    </row>
    <row r="77" spans="1:19" ht="15" customHeight="1">
      <c r="C77" s="86"/>
      <c r="D77" s="86"/>
      <c r="E77" s="87"/>
      <c r="F77" s="87"/>
      <c r="G77" s="87"/>
      <c r="H77" s="87"/>
    </row>
    <row r="78" spans="1:19" ht="15" customHeight="1">
      <c r="C78" s="86"/>
      <c r="D78" s="86"/>
      <c r="E78" s="87"/>
      <c r="F78" s="87"/>
      <c r="G78" s="87"/>
      <c r="H78" s="87"/>
    </row>
    <row r="79" spans="1:19" ht="15" customHeight="1">
      <c r="C79" s="86"/>
      <c r="D79" s="86"/>
      <c r="E79" s="87"/>
      <c r="F79" s="87"/>
      <c r="G79" s="87"/>
      <c r="H79" s="87"/>
    </row>
    <row r="80" spans="1:19" ht="15" customHeight="1">
      <c r="C80" s="86"/>
      <c r="D80" s="86"/>
      <c r="E80" s="87"/>
      <c r="F80" s="87"/>
      <c r="G80" s="87"/>
      <c r="H80" s="87"/>
    </row>
    <row r="81" spans="3:8" ht="15" customHeight="1">
      <c r="C81" s="86"/>
      <c r="D81" s="86"/>
      <c r="E81" s="87"/>
      <c r="F81" s="87"/>
      <c r="G81" s="87"/>
      <c r="H81" s="87"/>
    </row>
    <row r="82" spans="3:8" ht="15" customHeight="1">
      <c r="C82" s="86"/>
      <c r="D82" s="86"/>
      <c r="E82" s="87"/>
      <c r="F82" s="87"/>
      <c r="G82" s="87"/>
      <c r="H82" s="87"/>
    </row>
    <row r="83" spans="3:8" ht="15" customHeight="1">
      <c r="C83" s="86"/>
      <c r="D83" s="86"/>
      <c r="E83" s="87"/>
      <c r="F83" s="87"/>
      <c r="G83" s="87"/>
      <c r="H83" s="87"/>
    </row>
    <row r="84" spans="3:8" ht="15" customHeight="1">
      <c r="C84" s="86"/>
      <c r="D84" s="86"/>
      <c r="E84" s="87"/>
      <c r="F84" s="87"/>
      <c r="G84" s="87"/>
      <c r="H84" s="87"/>
    </row>
    <row r="85" spans="3:8" ht="15" customHeight="1">
      <c r="C85" s="86"/>
      <c r="D85" s="86"/>
      <c r="E85" s="87"/>
      <c r="F85" s="87"/>
      <c r="G85" s="87"/>
      <c r="H85" s="87"/>
    </row>
    <row r="86" spans="3:8" ht="15" customHeight="1">
      <c r="C86" s="86"/>
      <c r="D86" s="86"/>
      <c r="E86" s="87"/>
      <c r="F86" s="87"/>
      <c r="G86" s="87"/>
      <c r="H86" s="87"/>
    </row>
    <row r="87" spans="3:8" ht="15" customHeight="1">
      <c r="C87" s="86"/>
      <c r="D87" s="86"/>
      <c r="E87" s="87"/>
      <c r="F87" s="87"/>
      <c r="G87" s="87"/>
      <c r="H87" s="87"/>
    </row>
    <row r="88" spans="3:8" ht="15" customHeight="1">
      <c r="C88" s="86"/>
      <c r="D88" s="86"/>
      <c r="E88" s="87"/>
      <c r="F88" s="87"/>
      <c r="G88" s="87"/>
      <c r="H88" s="87"/>
    </row>
    <row r="89" spans="3:8" ht="15" customHeight="1">
      <c r="C89" s="86"/>
      <c r="D89" s="86"/>
      <c r="E89" s="87"/>
      <c r="F89" s="87"/>
      <c r="G89" s="87"/>
      <c r="H89" s="87"/>
    </row>
  </sheetData>
  <mergeCells count="1">
    <mergeCell ref="B3:G3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7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9"/>
  <sheetViews>
    <sheetView showGridLines="0" view="pageBreakPreview" zoomScaleNormal="100" zoomScaleSheetLayoutView="100" workbookViewId="0">
      <selection activeCell="Q13" sqref="Q13"/>
    </sheetView>
  </sheetViews>
  <sheetFormatPr defaultColWidth="9.1796875" defaultRowHeight="15" customHeight="1"/>
  <cols>
    <col min="1" max="1" width="10.90625" style="61" customWidth="1"/>
    <col min="2" max="2" width="21.7265625" style="61" customWidth="1"/>
    <col min="3" max="3" width="19.81640625" style="62" customWidth="1"/>
    <col min="4" max="4" width="26.1796875" style="62" customWidth="1"/>
    <col min="5" max="5" width="32" style="63" customWidth="1"/>
    <col min="6" max="6" width="26.1796875" style="79" customWidth="1"/>
    <col min="7" max="7" width="0.36328125" style="60" customWidth="1"/>
    <col min="8" max="16384" width="9.1796875" style="60"/>
  </cols>
  <sheetData>
    <row r="1" spans="1:19" ht="8.15" customHeight="1">
      <c r="E1" s="62"/>
      <c r="F1" s="63"/>
    </row>
    <row r="2" spans="1:19" ht="8.15" customHeight="1">
      <c r="E2" s="62"/>
      <c r="F2" s="63"/>
    </row>
    <row r="3" spans="1:19" s="509" customFormat="1" ht="15" customHeight="1">
      <c r="A3" s="508" t="s">
        <v>430</v>
      </c>
      <c r="B3" s="532" t="s">
        <v>432</v>
      </c>
      <c r="C3" s="532"/>
      <c r="D3" s="532"/>
      <c r="E3" s="532"/>
      <c r="F3" s="532"/>
      <c r="G3" s="532"/>
    </row>
    <row r="4" spans="1:19" ht="16.5" customHeight="1">
      <c r="A4" s="507" t="s">
        <v>433</v>
      </c>
      <c r="B4" s="65"/>
      <c r="E4" s="62"/>
      <c r="F4" s="63"/>
      <c r="G4" s="66"/>
    </row>
    <row r="5" spans="1:19" ht="16" thickBot="1">
      <c r="A5" s="518"/>
      <c r="B5" s="67"/>
      <c r="C5" s="68"/>
      <c r="D5" s="521"/>
      <c r="E5" s="521"/>
      <c r="F5" s="69"/>
      <c r="G5" s="392"/>
    </row>
    <row r="6" spans="1:19" s="70" customFormat="1" ht="8.15" customHeight="1">
      <c r="A6" s="517"/>
      <c r="B6" s="516"/>
      <c r="C6" s="519"/>
      <c r="D6" s="519"/>
      <c r="E6" s="390"/>
      <c r="F6" s="520"/>
      <c r="G6" s="392"/>
    </row>
    <row r="7" spans="1:19" s="70" customFormat="1" ht="15" customHeight="1">
      <c r="A7" s="385" t="s">
        <v>8</v>
      </c>
      <c r="B7" s="385"/>
      <c r="C7" s="386" t="s">
        <v>3</v>
      </c>
      <c r="D7" s="387" t="s">
        <v>16</v>
      </c>
      <c r="E7" s="387" t="s">
        <v>209</v>
      </c>
      <c r="F7" s="387" t="s">
        <v>210</v>
      </c>
      <c r="G7" s="392"/>
    </row>
    <row r="8" spans="1:19" s="71" customFormat="1" ht="15" customHeight="1">
      <c r="A8" s="388" t="s">
        <v>4</v>
      </c>
      <c r="B8" s="389"/>
      <c r="C8" s="390" t="s">
        <v>5</v>
      </c>
      <c r="D8" s="391" t="s">
        <v>19</v>
      </c>
      <c r="E8" s="391" t="s">
        <v>211</v>
      </c>
      <c r="F8" s="391" t="s">
        <v>212</v>
      </c>
      <c r="G8" s="393"/>
    </row>
    <row r="9" spans="1:19" s="72" customFormat="1" ht="8.15" customHeight="1" thickBot="1">
      <c r="A9" s="394"/>
      <c r="B9" s="394"/>
      <c r="C9" s="395"/>
      <c r="D9" s="396"/>
      <c r="E9" s="395"/>
      <c r="F9" s="397"/>
      <c r="G9" s="66"/>
    </row>
    <row r="10" spans="1:19" s="64" customFormat="1" ht="8.15" customHeight="1">
      <c r="A10" s="73"/>
      <c r="B10" s="73"/>
      <c r="C10" s="68"/>
      <c r="D10" s="68"/>
      <c r="E10" s="68"/>
      <c r="F10" s="69"/>
      <c r="G10" s="66"/>
    </row>
    <row r="11" spans="1:19" s="23" customFormat="1" ht="15" customHeight="1">
      <c r="A11" s="524" t="s">
        <v>313</v>
      </c>
      <c r="B11" s="524"/>
      <c r="C11" s="2">
        <v>2018</v>
      </c>
      <c r="D11" s="74" t="s">
        <v>327</v>
      </c>
      <c r="E11" s="74" t="s">
        <v>327</v>
      </c>
      <c r="F11" s="74" t="s">
        <v>327</v>
      </c>
      <c r="G11" s="25"/>
      <c r="J11" s="25"/>
      <c r="K11" s="25"/>
      <c r="L11" s="25"/>
      <c r="M11" s="25"/>
      <c r="N11" s="25"/>
      <c r="O11" s="25"/>
      <c r="P11" s="25"/>
      <c r="Q11" s="26"/>
      <c r="R11" s="26"/>
      <c r="S11" s="26"/>
    </row>
    <row r="12" spans="1:19" s="23" customFormat="1" ht="15" customHeight="1">
      <c r="A12" s="42"/>
      <c r="B12" s="1"/>
      <c r="C12" s="2">
        <v>2019</v>
      </c>
      <c r="D12" s="74" t="s">
        <v>327</v>
      </c>
      <c r="E12" s="74" t="s">
        <v>327</v>
      </c>
      <c r="F12" s="74" t="s">
        <v>327</v>
      </c>
      <c r="G12" s="25"/>
      <c r="J12" s="25"/>
      <c r="K12" s="25"/>
      <c r="L12" s="25"/>
      <c r="M12" s="25"/>
      <c r="N12" s="25"/>
      <c r="O12" s="25"/>
      <c r="P12" s="25"/>
      <c r="Q12" s="26"/>
      <c r="R12" s="26"/>
      <c r="S12" s="26"/>
    </row>
    <row r="13" spans="1:19" s="23" customFormat="1" ht="15" customHeight="1">
      <c r="A13" s="42"/>
      <c r="B13" s="1"/>
      <c r="C13" s="2">
        <v>2020</v>
      </c>
      <c r="D13" s="75" t="s">
        <v>327</v>
      </c>
      <c r="E13" s="74" t="s">
        <v>327</v>
      </c>
      <c r="F13" s="74" t="s">
        <v>327</v>
      </c>
      <c r="G13" s="39"/>
      <c r="J13" s="25"/>
      <c r="K13" s="25"/>
      <c r="L13" s="25"/>
      <c r="M13" s="25"/>
      <c r="N13" s="25"/>
      <c r="O13" s="25"/>
      <c r="P13" s="25"/>
      <c r="Q13" s="26"/>
      <c r="R13" s="26"/>
      <c r="S13" s="26"/>
    </row>
    <row r="14" spans="1:19" s="23" customFormat="1" ht="8.15" customHeight="1">
      <c r="A14" s="42"/>
      <c r="B14" s="1"/>
      <c r="C14" s="2"/>
      <c r="D14" s="74"/>
      <c r="E14" s="76"/>
      <c r="F14" s="76"/>
      <c r="G14" s="39"/>
      <c r="J14" s="25"/>
      <c r="K14" s="25"/>
      <c r="L14" s="25"/>
      <c r="M14" s="25"/>
      <c r="N14" s="25"/>
      <c r="O14" s="25"/>
      <c r="P14" s="25"/>
      <c r="Q14" s="26"/>
      <c r="R14" s="26"/>
      <c r="S14" s="26"/>
    </row>
    <row r="15" spans="1:19" s="23" customFormat="1" ht="15" customHeight="1">
      <c r="A15" s="42" t="s">
        <v>314</v>
      </c>
      <c r="B15" s="1"/>
      <c r="C15" s="2">
        <v>2018</v>
      </c>
      <c r="D15" s="74" t="s">
        <v>327</v>
      </c>
      <c r="E15" s="74" t="s">
        <v>327</v>
      </c>
      <c r="F15" s="74" t="s">
        <v>327</v>
      </c>
      <c r="G15" s="25"/>
      <c r="J15" s="25"/>
      <c r="K15" s="25"/>
      <c r="L15" s="25"/>
      <c r="M15" s="25"/>
      <c r="N15" s="25"/>
      <c r="O15" s="25"/>
      <c r="P15" s="25"/>
      <c r="Q15" s="26"/>
      <c r="R15" s="26"/>
      <c r="S15" s="26"/>
    </row>
    <row r="16" spans="1:19" s="23" customFormat="1" ht="15" customHeight="1">
      <c r="A16" s="42"/>
      <c r="B16" s="1"/>
      <c r="C16" s="2">
        <v>2019</v>
      </c>
      <c r="D16" s="74" t="s">
        <v>327</v>
      </c>
      <c r="E16" s="74" t="s">
        <v>327</v>
      </c>
      <c r="F16" s="74" t="s">
        <v>327</v>
      </c>
      <c r="G16" s="54"/>
      <c r="J16" s="25"/>
      <c r="K16" s="25"/>
      <c r="L16" s="25"/>
      <c r="M16" s="25"/>
      <c r="N16" s="25"/>
      <c r="O16" s="25"/>
      <c r="P16" s="25"/>
      <c r="Q16" s="26"/>
      <c r="R16" s="26"/>
      <c r="S16" s="26"/>
    </row>
    <row r="17" spans="1:19" s="23" customFormat="1" ht="15" customHeight="1">
      <c r="A17" s="42"/>
      <c r="B17" s="1"/>
      <c r="C17" s="2">
        <v>2020</v>
      </c>
      <c r="D17" s="75" t="s">
        <v>327</v>
      </c>
      <c r="E17" s="74" t="s">
        <v>327</v>
      </c>
      <c r="F17" s="74" t="s">
        <v>327</v>
      </c>
      <c r="G17" s="1"/>
      <c r="J17" s="25"/>
      <c r="K17" s="25"/>
      <c r="L17" s="25"/>
      <c r="M17" s="25"/>
      <c r="N17" s="25"/>
      <c r="O17" s="25"/>
      <c r="P17" s="25"/>
      <c r="Q17" s="26"/>
      <c r="R17" s="26"/>
      <c r="S17" s="26"/>
    </row>
    <row r="18" spans="1:19" s="23" customFormat="1" ht="8.15" customHeight="1">
      <c r="A18" s="42"/>
      <c r="B18" s="1"/>
      <c r="C18" s="2"/>
      <c r="D18" s="77"/>
      <c r="E18" s="76"/>
      <c r="F18" s="76"/>
      <c r="G18" s="1"/>
      <c r="J18" s="25"/>
      <c r="K18" s="25"/>
      <c r="L18" s="25"/>
      <c r="M18" s="25"/>
      <c r="N18" s="25"/>
      <c r="O18" s="25"/>
      <c r="P18" s="25"/>
      <c r="Q18" s="26"/>
      <c r="R18" s="26"/>
      <c r="S18" s="26"/>
    </row>
    <row r="19" spans="1:19" s="23" customFormat="1" ht="15" customHeight="1">
      <c r="A19" s="42" t="s">
        <v>315</v>
      </c>
      <c r="B19" s="1"/>
      <c r="C19" s="2">
        <v>2018</v>
      </c>
      <c r="D19" s="77">
        <f>SUM(E19,F19)</f>
        <v>56</v>
      </c>
      <c r="E19" s="75">
        <v>55</v>
      </c>
      <c r="F19" s="75">
        <v>1</v>
      </c>
      <c r="G19" s="25"/>
      <c r="J19" s="25"/>
      <c r="K19" s="25"/>
      <c r="L19" s="25"/>
      <c r="M19" s="25"/>
      <c r="N19" s="25"/>
      <c r="O19" s="25"/>
      <c r="P19" s="25"/>
      <c r="Q19" s="26"/>
      <c r="R19" s="26"/>
      <c r="S19" s="26"/>
    </row>
    <row r="20" spans="1:19" s="23" customFormat="1" ht="15" customHeight="1">
      <c r="A20" s="42"/>
      <c r="B20" s="1"/>
      <c r="C20" s="2">
        <v>2019</v>
      </c>
      <c r="D20" s="77">
        <f t="shared" ref="D20:D21" si="0">SUM(E20,F20)</f>
        <v>51</v>
      </c>
      <c r="E20" s="75">
        <v>50</v>
      </c>
      <c r="F20" s="75">
        <v>1</v>
      </c>
      <c r="G20" s="54"/>
    </row>
    <row r="21" spans="1:19" s="23" customFormat="1" ht="15" customHeight="1">
      <c r="A21" s="42"/>
      <c r="B21" s="1"/>
      <c r="C21" s="2">
        <v>2020</v>
      </c>
      <c r="D21" s="77">
        <f t="shared" si="0"/>
        <v>29</v>
      </c>
      <c r="E21" s="76">
        <v>23</v>
      </c>
      <c r="F21" s="76">
        <v>6</v>
      </c>
      <c r="G21" s="3"/>
    </row>
    <row r="22" spans="1:19" s="23" customFormat="1" ht="8.15" customHeight="1">
      <c r="A22" s="78"/>
      <c r="B22" s="1"/>
      <c r="C22" s="2"/>
      <c r="D22" s="74"/>
      <c r="E22" s="76"/>
      <c r="F22" s="76"/>
      <c r="G22" s="3"/>
      <c r="J22" s="25"/>
      <c r="K22" s="25"/>
      <c r="L22" s="25"/>
      <c r="M22" s="25"/>
      <c r="N22" s="25"/>
      <c r="O22" s="25"/>
      <c r="P22" s="25"/>
      <c r="Q22" s="26"/>
      <c r="R22" s="26"/>
      <c r="S22" s="26"/>
    </row>
    <row r="23" spans="1:19" s="23" customFormat="1" ht="15" customHeight="1">
      <c r="A23" s="29" t="s">
        <v>316</v>
      </c>
      <c r="B23" s="1"/>
      <c r="C23" s="2">
        <v>2018</v>
      </c>
      <c r="D23" s="74" t="s">
        <v>327</v>
      </c>
      <c r="E23" s="74" t="s">
        <v>327</v>
      </c>
      <c r="F23" s="74" t="s">
        <v>327</v>
      </c>
      <c r="G23" s="25"/>
    </row>
    <row r="24" spans="1:19" s="23" customFormat="1" ht="15" customHeight="1">
      <c r="A24" s="1"/>
      <c r="B24" s="1"/>
      <c r="C24" s="2">
        <v>2019</v>
      </c>
      <c r="D24" s="74" t="s">
        <v>327</v>
      </c>
      <c r="E24" s="74" t="s">
        <v>327</v>
      </c>
      <c r="F24" s="74" t="s">
        <v>327</v>
      </c>
      <c r="G24" s="1"/>
    </row>
    <row r="25" spans="1:19" s="23" customFormat="1" ht="15" customHeight="1">
      <c r="A25" s="1"/>
      <c r="B25" s="1"/>
      <c r="C25" s="2">
        <v>2020</v>
      </c>
      <c r="D25" s="75" t="s">
        <v>327</v>
      </c>
      <c r="E25" s="74" t="s">
        <v>327</v>
      </c>
      <c r="F25" s="74" t="s">
        <v>327</v>
      </c>
      <c r="G25" s="3"/>
    </row>
    <row r="26" spans="1:19" s="23" customFormat="1" ht="8.15" customHeight="1">
      <c r="A26" s="1"/>
      <c r="B26" s="1"/>
      <c r="C26" s="2"/>
      <c r="D26" s="74"/>
      <c r="E26" s="76"/>
      <c r="F26" s="76"/>
      <c r="G26" s="3"/>
      <c r="J26" s="25"/>
      <c r="K26" s="25"/>
      <c r="L26" s="25"/>
      <c r="M26" s="25"/>
      <c r="N26" s="25"/>
      <c r="O26" s="25"/>
      <c r="P26" s="25"/>
      <c r="Q26" s="26"/>
      <c r="R26" s="26"/>
      <c r="S26" s="26"/>
    </row>
    <row r="27" spans="1:19" s="23" customFormat="1" ht="15" customHeight="1">
      <c r="A27" s="29" t="s">
        <v>317</v>
      </c>
      <c r="B27" s="1"/>
      <c r="C27" s="2">
        <v>2018</v>
      </c>
      <c r="D27" s="74" t="s">
        <v>327</v>
      </c>
      <c r="E27" s="74" t="s">
        <v>327</v>
      </c>
      <c r="F27" s="74" t="s">
        <v>327</v>
      </c>
      <c r="G27" s="25"/>
    </row>
    <row r="28" spans="1:19" s="23" customFormat="1" ht="15" customHeight="1">
      <c r="A28" s="1"/>
      <c r="B28" s="1"/>
      <c r="C28" s="2">
        <v>2019</v>
      </c>
      <c r="D28" s="74" t="s">
        <v>327</v>
      </c>
      <c r="E28" s="74" t="s">
        <v>327</v>
      </c>
      <c r="F28" s="74" t="s">
        <v>327</v>
      </c>
      <c r="G28" s="1"/>
    </row>
    <row r="29" spans="1:19" s="23" customFormat="1" ht="15" customHeight="1">
      <c r="A29" s="1"/>
      <c r="B29" s="1"/>
      <c r="C29" s="2">
        <v>2020</v>
      </c>
      <c r="D29" s="75" t="s">
        <v>327</v>
      </c>
      <c r="E29" s="74" t="s">
        <v>327</v>
      </c>
      <c r="F29" s="74" t="s">
        <v>327</v>
      </c>
      <c r="G29" s="3"/>
    </row>
    <row r="30" spans="1:19" s="23" customFormat="1" ht="8.15" customHeight="1">
      <c r="A30" s="1"/>
      <c r="B30" s="1"/>
      <c r="C30" s="2"/>
      <c r="D30" s="74"/>
      <c r="E30" s="75"/>
      <c r="F30" s="75"/>
      <c r="G30" s="3"/>
      <c r="J30" s="25"/>
      <c r="K30" s="25"/>
      <c r="L30" s="25"/>
      <c r="M30" s="25"/>
      <c r="N30" s="25"/>
      <c r="O30" s="25"/>
      <c r="P30" s="25"/>
      <c r="Q30" s="26"/>
      <c r="R30" s="26"/>
      <c r="S30" s="26"/>
    </row>
    <row r="31" spans="1:19" s="23" customFormat="1" ht="15" customHeight="1">
      <c r="A31" s="29" t="s">
        <v>318</v>
      </c>
      <c r="B31" s="1"/>
      <c r="C31" s="2">
        <v>2018</v>
      </c>
      <c r="D31" s="74" t="s">
        <v>327</v>
      </c>
      <c r="E31" s="74" t="s">
        <v>327</v>
      </c>
      <c r="F31" s="74" t="s">
        <v>327</v>
      </c>
      <c r="G31" s="25"/>
    </row>
    <row r="32" spans="1:19" s="23" customFormat="1" ht="15" customHeight="1">
      <c r="A32" s="1"/>
      <c r="B32" s="1"/>
      <c r="C32" s="2">
        <v>2019</v>
      </c>
      <c r="D32" s="74" t="s">
        <v>327</v>
      </c>
      <c r="E32" s="74" t="s">
        <v>327</v>
      </c>
      <c r="F32" s="74" t="s">
        <v>327</v>
      </c>
      <c r="G32" s="1"/>
    </row>
    <row r="33" spans="1:19" s="23" customFormat="1" ht="15" customHeight="1">
      <c r="A33" s="1"/>
      <c r="B33" s="1"/>
      <c r="C33" s="2">
        <v>2020</v>
      </c>
      <c r="D33" s="75" t="s">
        <v>327</v>
      </c>
      <c r="E33" s="74" t="s">
        <v>327</v>
      </c>
      <c r="F33" s="74" t="s">
        <v>327</v>
      </c>
      <c r="G33" s="3"/>
    </row>
    <row r="34" spans="1:19" s="23" customFormat="1" ht="8.15" customHeight="1">
      <c r="A34" s="1"/>
      <c r="B34" s="1"/>
      <c r="C34" s="2"/>
      <c r="D34" s="74"/>
      <c r="E34" s="75"/>
      <c r="F34" s="75"/>
      <c r="G34" s="3"/>
      <c r="J34" s="25"/>
      <c r="K34" s="25"/>
      <c r="L34" s="25"/>
      <c r="M34" s="25"/>
      <c r="N34" s="25"/>
      <c r="O34" s="25"/>
      <c r="P34" s="25"/>
      <c r="Q34" s="26"/>
      <c r="R34" s="26"/>
      <c r="S34" s="26"/>
    </row>
    <row r="35" spans="1:19" s="23" customFormat="1" ht="15" customHeight="1">
      <c r="A35" s="29" t="s">
        <v>319</v>
      </c>
      <c r="B35" s="1"/>
      <c r="C35" s="2">
        <v>2018</v>
      </c>
      <c r="D35" s="74" t="s">
        <v>327</v>
      </c>
      <c r="E35" s="74" t="s">
        <v>327</v>
      </c>
      <c r="F35" s="74" t="s">
        <v>327</v>
      </c>
      <c r="G35" s="25"/>
    </row>
    <row r="36" spans="1:19" s="23" customFormat="1" ht="15" customHeight="1">
      <c r="A36" s="1"/>
      <c r="B36" s="1"/>
      <c r="C36" s="2">
        <v>2019</v>
      </c>
      <c r="D36" s="74" t="s">
        <v>327</v>
      </c>
      <c r="E36" s="74" t="s">
        <v>327</v>
      </c>
      <c r="F36" s="74" t="s">
        <v>327</v>
      </c>
      <c r="G36" s="1"/>
    </row>
    <row r="37" spans="1:19" s="23" customFormat="1" ht="15" customHeight="1">
      <c r="A37" s="1"/>
      <c r="B37" s="1"/>
      <c r="C37" s="2">
        <v>2020</v>
      </c>
      <c r="D37" s="75" t="s">
        <v>327</v>
      </c>
      <c r="E37" s="74" t="s">
        <v>327</v>
      </c>
      <c r="F37" s="74" t="s">
        <v>327</v>
      </c>
      <c r="G37" s="3"/>
    </row>
    <row r="38" spans="1:19" s="23" customFormat="1" ht="8.15" customHeight="1">
      <c r="A38" s="1"/>
      <c r="B38" s="1"/>
      <c r="C38" s="2"/>
      <c r="D38" s="75"/>
      <c r="E38" s="75"/>
      <c r="F38" s="75"/>
      <c r="G38" s="3"/>
      <c r="J38" s="25"/>
      <c r="K38" s="25"/>
      <c r="L38" s="25"/>
      <c r="M38" s="25"/>
      <c r="N38" s="25"/>
      <c r="O38" s="25"/>
      <c r="P38" s="25"/>
      <c r="Q38" s="26"/>
      <c r="R38" s="26"/>
      <c r="S38" s="26"/>
    </row>
    <row r="39" spans="1:19" s="23" customFormat="1" ht="15" customHeight="1">
      <c r="A39" s="29" t="s">
        <v>320</v>
      </c>
      <c r="B39" s="1"/>
      <c r="C39" s="2">
        <v>2018</v>
      </c>
      <c r="D39" s="75">
        <f>SUM(E39,F39)</f>
        <v>27</v>
      </c>
      <c r="E39" s="75">
        <v>20</v>
      </c>
      <c r="F39" s="75">
        <v>7</v>
      </c>
      <c r="G39" s="25"/>
    </row>
    <row r="40" spans="1:19" s="23" customFormat="1" ht="15" customHeight="1">
      <c r="A40" s="1"/>
      <c r="B40" s="1"/>
      <c r="C40" s="2">
        <v>2019</v>
      </c>
      <c r="D40" s="75">
        <f t="shared" ref="D40:D41" si="1">SUM(E40,F40)</f>
        <v>41</v>
      </c>
      <c r="E40" s="75">
        <v>29</v>
      </c>
      <c r="F40" s="75">
        <v>12</v>
      </c>
      <c r="G40" s="1"/>
    </row>
    <row r="41" spans="1:19" s="23" customFormat="1" ht="15" customHeight="1">
      <c r="A41" s="1"/>
      <c r="B41" s="1"/>
      <c r="C41" s="2">
        <v>2020</v>
      </c>
      <c r="D41" s="76">
        <f t="shared" si="1"/>
        <v>24</v>
      </c>
      <c r="E41" s="75">
        <v>24</v>
      </c>
      <c r="F41" s="75">
        <v>0</v>
      </c>
      <c r="G41" s="3"/>
    </row>
    <row r="42" spans="1:19" s="23" customFormat="1" ht="8.15" customHeight="1">
      <c r="A42" s="1"/>
      <c r="B42" s="1"/>
      <c r="C42" s="2"/>
      <c r="D42" s="74"/>
      <c r="E42" s="75"/>
      <c r="F42" s="75"/>
      <c r="G42" s="3"/>
      <c r="J42" s="25"/>
      <c r="K42" s="25"/>
      <c r="L42" s="25"/>
      <c r="M42" s="25"/>
      <c r="N42" s="25"/>
      <c r="O42" s="25"/>
      <c r="P42" s="25"/>
      <c r="Q42" s="26"/>
      <c r="R42" s="26"/>
      <c r="S42" s="26"/>
    </row>
    <row r="43" spans="1:19" s="23" customFormat="1" ht="15" customHeight="1">
      <c r="A43" s="29" t="s">
        <v>321</v>
      </c>
      <c r="B43" s="1"/>
      <c r="C43" s="2">
        <v>2018</v>
      </c>
      <c r="D43" s="74" t="s">
        <v>327</v>
      </c>
      <c r="E43" s="74" t="s">
        <v>327</v>
      </c>
      <c r="F43" s="74" t="s">
        <v>327</v>
      </c>
      <c r="G43" s="25"/>
    </row>
    <row r="44" spans="1:19" s="23" customFormat="1" ht="15" customHeight="1">
      <c r="A44" s="1"/>
      <c r="B44" s="1"/>
      <c r="C44" s="2">
        <v>2019</v>
      </c>
      <c r="D44" s="74" t="s">
        <v>327</v>
      </c>
      <c r="E44" s="74" t="s">
        <v>327</v>
      </c>
      <c r="F44" s="74" t="s">
        <v>327</v>
      </c>
      <c r="G44" s="1"/>
    </row>
    <row r="45" spans="1:19" s="23" customFormat="1" ht="15" customHeight="1">
      <c r="A45" s="1"/>
      <c r="B45" s="1"/>
      <c r="C45" s="2">
        <v>2020</v>
      </c>
      <c r="D45" s="75" t="s">
        <v>327</v>
      </c>
      <c r="E45" s="74" t="s">
        <v>327</v>
      </c>
      <c r="F45" s="74" t="s">
        <v>327</v>
      </c>
      <c r="G45" s="3"/>
    </row>
    <row r="46" spans="1:19" s="23" customFormat="1" ht="8.15" customHeight="1">
      <c r="A46" s="1"/>
      <c r="B46" s="1"/>
      <c r="C46" s="2"/>
      <c r="D46" s="74"/>
      <c r="E46" s="75"/>
      <c r="F46" s="75"/>
      <c r="G46" s="3"/>
      <c r="J46" s="25"/>
      <c r="K46" s="25"/>
      <c r="L46" s="25"/>
      <c r="M46" s="25"/>
      <c r="N46" s="25"/>
      <c r="O46" s="25"/>
      <c r="P46" s="25"/>
      <c r="Q46" s="26"/>
      <c r="R46" s="26"/>
      <c r="S46" s="26"/>
    </row>
    <row r="47" spans="1:19" s="23" customFormat="1" ht="15" customHeight="1">
      <c r="A47" s="29" t="s">
        <v>322</v>
      </c>
      <c r="B47" s="1"/>
      <c r="C47" s="2">
        <v>2018</v>
      </c>
      <c r="D47" s="74" t="s">
        <v>327</v>
      </c>
      <c r="E47" s="74" t="s">
        <v>327</v>
      </c>
      <c r="F47" s="74" t="s">
        <v>327</v>
      </c>
      <c r="G47" s="25"/>
    </row>
    <row r="48" spans="1:19" s="23" customFormat="1" ht="15" customHeight="1">
      <c r="A48" s="1"/>
      <c r="B48" s="1"/>
      <c r="C48" s="2">
        <v>2019</v>
      </c>
      <c r="D48" s="74" t="s">
        <v>327</v>
      </c>
      <c r="E48" s="74" t="s">
        <v>327</v>
      </c>
      <c r="F48" s="74" t="s">
        <v>327</v>
      </c>
      <c r="G48" s="1"/>
    </row>
    <row r="49" spans="1:7" s="23" customFormat="1" ht="15" customHeight="1">
      <c r="A49" s="1"/>
      <c r="B49" s="1"/>
      <c r="C49" s="2">
        <v>2020</v>
      </c>
      <c r="D49" s="75" t="s">
        <v>327</v>
      </c>
      <c r="E49" s="74" t="s">
        <v>327</v>
      </c>
      <c r="F49" s="74" t="s">
        <v>327</v>
      </c>
      <c r="G49" s="3"/>
    </row>
    <row r="50" spans="1:7" s="23" customFormat="1" ht="8.15" customHeight="1">
      <c r="A50" s="1"/>
      <c r="C50" s="2"/>
      <c r="D50" s="74"/>
      <c r="E50" s="77"/>
      <c r="F50" s="77"/>
    </row>
    <row r="51" spans="1:7" s="23" customFormat="1" ht="16.5" customHeight="1">
      <c r="A51" s="29" t="s">
        <v>323</v>
      </c>
      <c r="C51" s="2">
        <v>2018</v>
      </c>
      <c r="D51" s="74" t="s">
        <v>327</v>
      </c>
      <c r="E51" s="74" t="s">
        <v>327</v>
      </c>
      <c r="F51" s="74" t="s">
        <v>327</v>
      </c>
      <c r="G51" s="34"/>
    </row>
    <row r="52" spans="1:7" s="23" customFormat="1" ht="15" customHeight="1">
      <c r="A52" s="1"/>
      <c r="C52" s="2">
        <v>2019</v>
      </c>
      <c r="D52" s="74" t="s">
        <v>327</v>
      </c>
      <c r="E52" s="74" t="s">
        <v>327</v>
      </c>
      <c r="F52" s="74" t="s">
        <v>327</v>
      </c>
      <c r="G52" s="27"/>
    </row>
    <row r="53" spans="1:7" s="23" customFormat="1" ht="15" customHeight="1">
      <c r="A53" s="1"/>
      <c r="B53" s="38"/>
      <c r="C53" s="2">
        <v>2020</v>
      </c>
      <c r="D53" s="75" t="s">
        <v>327</v>
      </c>
      <c r="E53" s="74" t="s">
        <v>327</v>
      </c>
      <c r="F53" s="74" t="s">
        <v>327</v>
      </c>
    </row>
    <row r="54" spans="1:7" s="23" customFormat="1" ht="8.15" customHeight="1">
      <c r="A54" s="1"/>
      <c r="B54" s="39"/>
      <c r="C54" s="41"/>
      <c r="D54" s="74"/>
      <c r="E54" s="77"/>
      <c r="F54" s="77"/>
    </row>
    <row r="55" spans="1:7" s="23" customFormat="1" ht="15" customHeight="1">
      <c r="A55" s="29" t="s">
        <v>324</v>
      </c>
      <c r="B55" s="39"/>
      <c r="C55" s="2">
        <v>2018</v>
      </c>
      <c r="D55" s="74" t="s">
        <v>327</v>
      </c>
      <c r="E55" s="74" t="s">
        <v>327</v>
      </c>
      <c r="F55" s="74" t="s">
        <v>327</v>
      </c>
      <c r="G55" s="25"/>
    </row>
    <row r="56" spans="1:7" s="23" customFormat="1" ht="15" customHeight="1">
      <c r="C56" s="2">
        <v>2019</v>
      </c>
      <c r="D56" s="74" t="s">
        <v>327</v>
      </c>
      <c r="E56" s="74" t="s">
        <v>327</v>
      </c>
      <c r="F56" s="74" t="s">
        <v>327</v>
      </c>
      <c r="G56" s="1"/>
    </row>
    <row r="57" spans="1:7" s="23" customFormat="1" ht="15" customHeight="1">
      <c r="C57" s="2">
        <v>2020</v>
      </c>
      <c r="D57" s="75" t="s">
        <v>327</v>
      </c>
      <c r="E57" s="74" t="s">
        <v>327</v>
      </c>
      <c r="F57" s="74" t="s">
        <v>327</v>
      </c>
    </row>
    <row r="58" spans="1:7" s="23" customFormat="1" ht="8.15" customHeight="1">
      <c r="A58" s="1"/>
      <c r="C58" s="2"/>
      <c r="D58" s="74"/>
      <c r="E58" s="77"/>
      <c r="F58" s="77"/>
    </row>
    <row r="59" spans="1:7" s="23" customFormat="1" ht="16.5" customHeight="1">
      <c r="A59" s="29" t="s">
        <v>325</v>
      </c>
      <c r="C59" s="2">
        <v>2018</v>
      </c>
      <c r="D59" s="74" t="s">
        <v>327</v>
      </c>
      <c r="E59" s="74" t="s">
        <v>327</v>
      </c>
      <c r="F59" s="74" t="s">
        <v>327</v>
      </c>
    </row>
    <row r="60" spans="1:7" s="23" customFormat="1" ht="15" customHeight="1">
      <c r="A60" s="1"/>
      <c r="C60" s="2">
        <v>2019</v>
      </c>
      <c r="D60" s="74" t="s">
        <v>327</v>
      </c>
      <c r="E60" s="74" t="s">
        <v>327</v>
      </c>
      <c r="F60" s="74" t="s">
        <v>327</v>
      </c>
      <c r="G60" s="27"/>
    </row>
    <row r="61" spans="1:7" s="23" customFormat="1" ht="15" customHeight="1">
      <c r="A61" s="1"/>
      <c r="B61" s="38"/>
      <c r="C61" s="2">
        <v>2020</v>
      </c>
      <c r="D61" s="75" t="s">
        <v>327</v>
      </c>
      <c r="E61" s="74" t="s">
        <v>327</v>
      </c>
      <c r="F61" s="74" t="s">
        <v>327</v>
      </c>
    </row>
    <row r="62" spans="1:7" s="23" customFormat="1" ht="8.15" customHeight="1">
      <c r="A62" s="1"/>
      <c r="B62" s="39"/>
      <c r="C62" s="2"/>
      <c r="D62" s="74"/>
      <c r="E62" s="77"/>
      <c r="F62" s="77"/>
    </row>
    <row r="63" spans="1:7" s="23" customFormat="1" ht="15" customHeight="1">
      <c r="A63" s="29" t="s">
        <v>326</v>
      </c>
      <c r="B63" s="39"/>
      <c r="C63" s="2">
        <v>2018</v>
      </c>
      <c r="D63" s="74" t="s">
        <v>327</v>
      </c>
      <c r="E63" s="74" t="s">
        <v>327</v>
      </c>
      <c r="F63" s="74" t="s">
        <v>327</v>
      </c>
    </row>
    <row r="64" spans="1:7" s="23" customFormat="1" ht="15" customHeight="1">
      <c r="C64" s="2">
        <v>2019</v>
      </c>
      <c r="D64" s="76" t="s">
        <v>327</v>
      </c>
      <c r="E64" s="74" t="s">
        <v>327</v>
      </c>
      <c r="F64" s="74" t="s">
        <v>327</v>
      </c>
      <c r="G64" s="1"/>
    </row>
    <row r="65" spans="1:8" s="40" customFormat="1" ht="15" customHeight="1">
      <c r="C65" s="41">
        <v>2020</v>
      </c>
      <c r="D65" s="75" t="s">
        <v>327</v>
      </c>
      <c r="E65" s="76" t="s">
        <v>327</v>
      </c>
      <c r="F65" s="76" t="s">
        <v>327</v>
      </c>
    </row>
    <row r="66" spans="1:8" s="392" customFormat="1" ht="8.15" customHeight="1">
      <c r="A66" s="490"/>
      <c r="B66" s="490"/>
      <c r="C66" s="491"/>
      <c r="D66" s="491"/>
      <c r="E66" s="492"/>
      <c r="F66" s="493"/>
    </row>
    <row r="67" spans="1:8" ht="15" customHeight="1">
      <c r="G67" s="80" t="s">
        <v>332</v>
      </c>
    </row>
    <row r="68" spans="1:8" ht="15" customHeight="1">
      <c r="G68" s="81" t="s">
        <v>333</v>
      </c>
    </row>
    <row r="69" spans="1:8" s="82" customFormat="1" ht="8.15" customHeight="1">
      <c r="F69" s="81"/>
    </row>
    <row r="70" spans="1:8" s="82" customFormat="1" ht="15" customHeight="1">
      <c r="A70" s="83" t="s">
        <v>366</v>
      </c>
    </row>
    <row r="71" spans="1:8" s="82" customFormat="1" ht="15" customHeight="1">
      <c r="A71" s="84" t="s">
        <v>364</v>
      </c>
    </row>
    <row r="72" spans="1:8" s="82" customFormat="1" ht="15" customHeight="1">
      <c r="A72" s="85" t="s">
        <v>343</v>
      </c>
    </row>
    <row r="73" spans="1:8" ht="15" customHeight="1">
      <c r="C73" s="86"/>
      <c r="D73" s="86"/>
      <c r="E73" s="87"/>
      <c r="F73" s="87"/>
      <c r="G73" s="87"/>
      <c r="H73" s="87"/>
    </row>
    <row r="74" spans="1:8" ht="15" customHeight="1">
      <c r="C74" s="86"/>
      <c r="D74" s="86"/>
      <c r="E74" s="87"/>
      <c r="F74" s="87"/>
      <c r="G74" s="87"/>
      <c r="H74" s="87"/>
    </row>
    <row r="75" spans="1:8" ht="15" customHeight="1">
      <c r="C75" s="86"/>
      <c r="D75" s="86"/>
      <c r="E75" s="87"/>
      <c r="F75" s="87"/>
      <c r="G75" s="87"/>
      <c r="H75" s="87"/>
    </row>
    <row r="76" spans="1:8" ht="15" customHeight="1">
      <c r="C76" s="86"/>
      <c r="D76" s="86"/>
      <c r="E76" s="87"/>
      <c r="F76" s="87"/>
      <c r="G76" s="87"/>
      <c r="H76" s="87"/>
    </row>
    <row r="77" spans="1:8" ht="15" customHeight="1">
      <c r="C77" s="86"/>
      <c r="D77" s="86"/>
      <c r="E77" s="87"/>
      <c r="F77" s="87"/>
      <c r="G77" s="87"/>
      <c r="H77" s="87"/>
    </row>
    <row r="78" spans="1:8" ht="15" customHeight="1">
      <c r="C78" s="86"/>
      <c r="D78" s="86"/>
      <c r="E78" s="87"/>
      <c r="F78" s="87"/>
      <c r="G78" s="87"/>
      <c r="H78" s="87"/>
    </row>
    <row r="79" spans="1:8" ht="15" customHeight="1">
      <c r="C79" s="86"/>
      <c r="D79" s="86"/>
      <c r="E79" s="87"/>
      <c r="F79" s="87"/>
      <c r="G79" s="87"/>
      <c r="H79" s="87"/>
    </row>
    <row r="80" spans="1:8" ht="15" customHeight="1">
      <c r="C80" s="86"/>
      <c r="D80" s="86"/>
      <c r="E80" s="87"/>
      <c r="F80" s="87"/>
      <c r="G80" s="87"/>
      <c r="H80" s="87"/>
    </row>
    <row r="81" spans="3:8" ht="15" customHeight="1">
      <c r="C81" s="86"/>
      <c r="D81" s="86"/>
      <c r="E81" s="87"/>
      <c r="F81" s="87"/>
      <c r="G81" s="87"/>
      <c r="H81" s="87"/>
    </row>
    <row r="82" spans="3:8" ht="15" customHeight="1">
      <c r="C82" s="86"/>
      <c r="D82" s="86"/>
      <c r="E82" s="87"/>
      <c r="F82" s="87"/>
      <c r="G82" s="87"/>
      <c r="H82" s="87"/>
    </row>
    <row r="83" spans="3:8" ht="15" customHeight="1">
      <c r="C83" s="86"/>
      <c r="D83" s="86"/>
      <c r="E83" s="87"/>
      <c r="F83" s="87"/>
      <c r="G83" s="87"/>
      <c r="H83" s="87"/>
    </row>
    <row r="84" spans="3:8" ht="15" customHeight="1">
      <c r="C84" s="86"/>
      <c r="D84" s="86"/>
      <c r="E84" s="87"/>
      <c r="F84" s="87"/>
      <c r="G84" s="87"/>
      <c r="H84" s="87"/>
    </row>
    <row r="85" spans="3:8" ht="15" customHeight="1">
      <c r="C85" s="86"/>
      <c r="D85" s="86"/>
      <c r="E85" s="87"/>
      <c r="F85" s="87"/>
      <c r="G85" s="87"/>
      <c r="H85" s="87"/>
    </row>
    <row r="86" spans="3:8" ht="15" customHeight="1">
      <c r="C86" s="86"/>
      <c r="D86" s="86"/>
      <c r="E86" s="87"/>
      <c r="F86" s="87"/>
      <c r="G86" s="87"/>
      <c r="H86" s="87"/>
    </row>
    <row r="87" spans="3:8" ht="15" customHeight="1">
      <c r="C87" s="86"/>
      <c r="D87" s="86"/>
      <c r="E87" s="87"/>
      <c r="F87" s="87"/>
      <c r="G87" s="87"/>
      <c r="H87" s="87"/>
    </row>
    <row r="88" spans="3:8" ht="15" customHeight="1">
      <c r="C88" s="86"/>
      <c r="D88" s="86"/>
      <c r="E88" s="87"/>
      <c r="F88" s="87"/>
      <c r="G88" s="87"/>
      <c r="H88" s="87"/>
    </row>
    <row r="89" spans="3:8" ht="15" customHeight="1">
      <c r="C89" s="86"/>
      <c r="D89" s="86"/>
      <c r="E89" s="87"/>
      <c r="F89" s="87"/>
      <c r="G89" s="87"/>
      <c r="H89" s="87"/>
    </row>
  </sheetData>
  <mergeCells count="2">
    <mergeCell ref="B3:G3"/>
    <mergeCell ref="A11:B11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"/>
  <sheetViews>
    <sheetView view="pageBreakPreview" zoomScale="80" zoomScaleNormal="100" zoomScaleSheetLayoutView="80" workbookViewId="0">
      <selection activeCell="Q13" sqref="Q13"/>
    </sheetView>
  </sheetViews>
  <sheetFormatPr defaultColWidth="9.1796875" defaultRowHeight="15" customHeight="1"/>
  <cols>
    <col min="1" max="1" width="13.81640625" style="1" customWidth="1"/>
    <col min="2" max="2" width="19.08984375" style="1" customWidth="1"/>
    <col min="3" max="3" width="17.6328125" style="2" customWidth="1"/>
    <col min="4" max="4" width="24.453125" style="3" customWidth="1"/>
    <col min="5" max="5" width="27.26953125" style="3" customWidth="1"/>
    <col min="6" max="6" width="24.90625" style="3" customWidth="1"/>
    <col min="7" max="7" width="0.54296875" style="1" customWidth="1"/>
    <col min="8" max="16384" width="9.1796875" style="1"/>
  </cols>
  <sheetData>
    <row r="1" spans="1:18" ht="8.15" customHeight="1"/>
    <row r="2" spans="1:18" ht="8.15" customHeight="1"/>
    <row r="3" spans="1:18" ht="15" customHeight="1">
      <c r="A3" s="310" t="s">
        <v>388</v>
      </c>
      <c r="B3" s="5"/>
      <c r="G3" s="3"/>
    </row>
    <row r="4" spans="1:18" ht="15" customHeight="1">
      <c r="A4" s="311" t="s">
        <v>389</v>
      </c>
      <c r="B4" s="7"/>
      <c r="G4" s="3"/>
    </row>
    <row r="5" spans="1:18" ht="16" thickBot="1">
      <c r="A5" s="44"/>
      <c r="B5" s="44"/>
      <c r="C5" s="454"/>
      <c r="D5" s="458"/>
      <c r="E5" s="458"/>
      <c r="F5" s="458"/>
      <c r="G5" s="176"/>
    </row>
    <row r="6" spans="1:18" s="13" customFormat="1" ht="8.15" customHeight="1">
      <c r="A6" s="319"/>
      <c r="B6" s="319"/>
      <c r="C6" s="320"/>
      <c r="D6" s="321"/>
      <c r="E6" s="321"/>
      <c r="F6" s="321"/>
      <c r="G6" s="170"/>
    </row>
    <row r="7" spans="1:18" s="13" customFormat="1" ht="15" customHeight="1">
      <c r="A7" s="322" t="s">
        <v>298</v>
      </c>
      <c r="B7" s="322"/>
      <c r="C7" s="323" t="s">
        <v>3</v>
      </c>
      <c r="D7" s="324" t="s">
        <v>16</v>
      </c>
      <c r="E7" s="324" t="s">
        <v>339</v>
      </c>
      <c r="F7" s="324" t="s">
        <v>340</v>
      </c>
      <c r="G7" s="169"/>
      <c r="H7" s="12"/>
      <c r="M7" s="14"/>
    </row>
    <row r="8" spans="1:18" s="13" customFormat="1" ht="15" customHeight="1">
      <c r="A8" s="325" t="s">
        <v>349</v>
      </c>
      <c r="B8" s="326"/>
      <c r="C8" s="327" t="s">
        <v>5</v>
      </c>
      <c r="D8" s="321" t="s">
        <v>19</v>
      </c>
      <c r="E8" s="321"/>
      <c r="F8" s="321"/>
      <c r="G8" s="316"/>
      <c r="H8" s="12"/>
    </row>
    <row r="9" spans="1:18" s="13" customFormat="1" ht="8.15" customHeight="1" thickBot="1">
      <c r="A9" s="428"/>
      <c r="B9" s="428"/>
      <c r="C9" s="459"/>
      <c r="D9" s="460"/>
      <c r="E9" s="460"/>
      <c r="F9" s="460"/>
      <c r="G9" s="316"/>
      <c r="H9" s="12"/>
    </row>
    <row r="10" spans="1:18" s="23" customFormat="1" ht="8.15" customHeight="1">
      <c r="A10" s="42"/>
      <c r="B10" s="1"/>
      <c r="C10" s="2"/>
      <c r="D10" s="117"/>
      <c r="E10" s="76"/>
      <c r="F10" s="117"/>
      <c r="G10" s="184"/>
      <c r="I10" s="25"/>
      <c r="J10" s="25"/>
      <c r="K10" s="25"/>
      <c r="L10" s="25"/>
      <c r="M10" s="25"/>
      <c r="N10" s="25"/>
      <c r="O10" s="25"/>
      <c r="P10" s="26"/>
      <c r="Q10" s="26"/>
      <c r="R10" s="26"/>
    </row>
    <row r="11" spans="1:18" s="23" customFormat="1" ht="15" customHeight="1">
      <c r="A11" s="42" t="s">
        <v>313</v>
      </c>
      <c r="B11" s="1"/>
      <c r="C11" s="2">
        <v>2018</v>
      </c>
      <c r="D11" s="117">
        <f>SUM(E11:F11)</f>
        <v>11124</v>
      </c>
      <c r="E11" s="76">
        <v>4985</v>
      </c>
      <c r="F11" s="117">
        <v>6139</v>
      </c>
      <c r="K11" s="25"/>
      <c r="L11" s="25"/>
      <c r="M11" s="25"/>
      <c r="N11" s="25"/>
      <c r="O11" s="25"/>
      <c r="P11" s="26"/>
      <c r="Q11" s="26"/>
      <c r="R11" s="26"/>
    </row>
    <row r="12" spans="1:18" s="23" customFormat="1" ht="15" customHeight="1">
      <c r="A12" s="42"/>
      <c r="B12" s="1"/>
      <c r="C12" s="2">
        <v>2019</v>
      </c>
      <c r="D12" s="117">
        <f>SUM(E12:F12)</f>
        <v>10860</v>
      </c>
      <c r="E12" s="121">
        <v>4674</v>
      </c>
      <c r="F12" s="121">
        <v>6186</v>
      </c>
      <c r="G12" s="26"/>
      <c r="I12" s="25"/>
      <c r="J12" s="25"/>
      <c r="K12" s="25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42"/>
      <c r="B13" s="1"/>
      <c r="C13" s="2">
        <v>2020</v>
      </c>
      <c r="D13" s="117">
        <f>SUM(E13:F13)</f>
        <v>6931</v>
      </c>
      <c r="E13" s="76">
        <v>2283</v>
      </c>
      <c r="F13" s="76">
        <v>4648</v>
      </c>
      <c r="I13" s="25"/>
      <c r="J13" s="25"/>
      <c r="K13" s="25"/>
      <c r="L13" s="25"/>
      <c r="M13" s="25"/>
      <c r="N13" s="25"/>
      <c r="O13" s="25"/>
      <c r="P13" s="26"/>
      <c r="Q13" s="26"/>
      <c r="R13" s="26"/>
    </row>
    <row r="14" spans="1:18" ht="8.15" customHeight="1">
      <c r="A14" s="15"/>
      <c r="B14" s="15"/>
      <c r="D14" s="117"/>
      <c r="E14" s="76"/>
      <c r="F14" s="117"/>
      <c r="G14" s="17"/>
    </row>
    <row r="15" spans="1:18" s="23" customFormat="1" ht="15" customHeight="1">
      <c r="A15" s="42" t="s">
        <v>315</v>
      </c>
      <c r="B15" s="1"/>
      <c r="C15" s="2">
        <v>2018</v>
      </c>
      <c r="D15" s="117">
        <f>SUM(E15:F15)</f>
        <v>16337</v>
      </c>
      <c r="E15" s="76">
        <v>12350</v>
      </c>
      <c r="F15" s="117">
        <v>3987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42"/>
      <c r="B16" s="1"/>
      <c r="C16" s="2">
        <v>2019</v>
      </c>
      <c r="D16" s="117">
        <f t="shared" ref="D16:D17" si="0">SUM(E16:F16)</f>
        <v>6579</v>
      </c>
      <c r="E16" s="121">
        <v>3960</v>
      </c>
      <c r="F16" s="121">
        <v>2619</v>
      </c>
      <c r="G16" s="26"/>
    </row>
    <row r="17" spans="1:18" s="23" customFormat="1" ht="15" customHeight="1">
      <c r="A17" s="42"/>
      <c r="B17" s="1"/>
      <c r="C17" s="2">
        <v>2020</v>
      </c>
      <c r="D17" s="117">
        <f t="shared" si="0"/>
        <v>9078</v>
      </c>
      <c r="E17" s="76">
        <v>5816</v>
      </c>
      <c r="F17" s="76">
        <v>3262</v>
      </c>
    </row>
    <row r="18" spans="1:18" s="23" customFormat="1" ht="8.15" customHeight="1">
      <c r="A18" s="1"/>
      <c r="B18" s="1"/>
      <c r="C18" s="2"/>
      <c r="D18" s="76"/>
      <c r="E18" s="76"/>
      <c r="F18" s="117"/>
      <c r="G18" s="22"/>
      <c r="I18" s="25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15" customHeight="1">
      <c r="A19" s="29" t="s">
        <v>317</v>
      </c>
      <c r="B19" s="1"/>
      <c r="C19" s="2">
        <v>2018</v>
      </c>
      <c r="D19" s="117">
        <f>SUM(E19:F19)</f>
        <v>8041</v>
      </c>
      <c r="E19" s="76">
        <v>3436</v>
      </c>
      <c r="F19" s="76">
        <v>4605</v>
      </c>
    </row>
    <row r="20" spans="1:18" s="23" customFormat="1" ht="15" customHeight="1">
      <c r="A20" s="1"/>
      <c r="B20" s="1"/>
      <c r="C20" s="2">
        <v>2019</v>
      </c>
      <c r="D20" s="117">
        <f t="shared" ref="D20:D21" si="1">SUM(E20:F20)</f>
        <v>8044</v>
      </c>
      <c r="E20" s="121">
        <v>2086</v>
      </c>
      <c r="F20" s="121">
        <v>5958</v>
      </c>
      <c r="G20" s="26"/>
    </row>
    <row r="21" spans="1:18" s="23" customFormat="1" ht="15" customHeight="1">
      <c r="A21" s="1"/>
      <c r="B21" s="1"/>
      <c r="C21" s="2">
        <v>2020</v>
      </c>
      <c r="D21" s="117">
        <f t="shared" si="1"/>
        <v>3439</v>
      </c>
      <c r="E21" s="121">
        <v>155</v>
      </c>
      <c r="F21" s="121">
        <v>3284</v>
      </c>
    </row>
    <row r="22" spans="1:18" s="23" customFormat="1" ht="8.15" customHeight="1">
      <c r="A22" s="1"/>
      <c r="B22" s="1"/>
      <c r="C22" s="2"/>
      <c r="D22" s="76"/>
      <c r="E22" s="117"/>
      <c r="F22" s="117"/>
      <c r="G22" s="22"/>
      <c r="I22" s="25"/>
      <c r="J22" s="25"/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29" t="s">
        <v>318</v>
      </c>
      <c r="B23" s="1"/>
      <c r="C23" s="2">
        <v>2018</v>
      </c>
      <c r="D23" s="117">
        <f>SUM(E23:F23)</f>
        <v>3288</v>
      </c>
      <c r="E23" s="76">
        <v>2084</v>
      </c>
      <c r="F23" s="76">
        <v>1204</v>
      </c>
    </row>
    <row r="24" spans="1:18" s="23" customFormat="1" ht="15" customHeight="1">
      <c r="A24" s="1"/>
      <c r="B24" s="1"/>
      <c r="C24" s="2">
        <v>2019</v>
      </c>
      <c r="D24" s="117">
        <f t="shared" ref="D24:D25" si="2">SUM(E24:F24)</f>
        <v>6391</v>
      </c>
      <c r="E24" s="121">
        <v>3707</v>
      </c>
      <c r="F24" s="121">
        <v>2684</v>
      </c>
      <c r="G24" s="26"/>
    </row>
    <row r="25" spans="1:18" s="23" customFormat="1" ht="15" customHeight="1">
      <c r="A25" s="1"/>
      <c r="B25" s="1"/>
      <c r="C25" s="2">
        <v>2020</v>
      </c>
      <c r="D25" s="117">
        <f t="shared" si="2"/>
        <v>4056</v>
      </c>
      <c r="E25" s="121">
        <v>2097</v>
      </c>
      <c r="F25" s="121">
        <v>1959</v>
      </c>
    </row>
    <row r="26" spans="1:18" s="23" customFormat="1" ht="8.15" customHeight="1">
      <c r="A26" s="1"/>
      <c r="B26" s="1"/>
      <c r="C26" s="2"/>
      <c r="D26" s="76"/>
      <c r="E26" s="117"/>
      <c r="F26" s="117"/>
      <c r="G26" s="22"/>
      <c r="I26" s="25"/>
      <c r="J26" s="25"/>
      <c r="K26" s="25"/>
      <c r="L26" s="25"/>
      <c r="M26" s="25"/>
      <c r="N26" s="25"/>
      <c r="O26" s="25"/>
      <c r="P26" s="26"/>
      <c r="Q26" s="26"/>
      <c r="R26" s="26"/>
    </row>
    <row r="27" spans="1:18" s="23" customFormat="1" ht="15" customHeight="1">
      <c r="A27" s="29" t="s">
        <v>320</v>
      </c>
      <c r="B27" s="1"/>
      <c r="C27" s="2">
        <v>2018</v>
      </c>
      <c r="D27" s="117">
        <f>SUM(E27:F27)</f>
        <v>21540</v>
      </c>
      <c r="E27" s="76">
        <v>8580</v>
      </c>
      <c r="F27" s="76">
        <v>12960</v>
      </c>
    </row>
    <row r="28" spans="1:18" s="23" customFormat="1" ht="15" customHeight="1">
      <c r="A28" s="1"/>
      <c r="B28" s="1"/>
      <c r="C28" s="2">
        <v>2019</v>
      </c>
      <c r="D28" s="117">
        <f t="shared" ref="D28:D29" si="3">SUM(E28:F28)</f>
        <v>17143</v>
      </c>
      <c r="E28" s="121">
        <v>6722</v>
      </c>
      <c r="F28" s="121">
        <v>10421</v>
      </c>
      <c r="G28" s="26"/>
    </row>
    <row r="29" spans="1:18" s="23" customFormat="1" ht="15" customHeight="1">
      <c r="A29" s="1"/>
      <c r="B29" s="1"/>
      <c r="C29" s="2">
        <v>2020</v>
      </c>
      <c r="D29" s="117">
        <f t="shared" si="3"/>
        <v>7912</v>
      </c>
      <c r="E29" s="121">
        <v>2913</v>
      </c>
      <c r="F29" s="121">
        <v>4999</v>
      </c>
      <c r="G29" s="1"/>
    </row>
    <row r="30" spans="1:18" s="23" customFormat="1" ht="8.15" customHeight="1">
      <c r="A30" s="1"/>
      <c r="B30" s="1"/>
      <c r="C30" s="2"/>
      <c r="D30" s="76"/>
      <c r="E30" s="117"/>
      <c r="F30" s="117"/>
      <c r="G30" s="22"/>
      <c r="I30" s="25"/>
      <c r="J30" s="25"/>
      <c r="K30" s="25"/>
      <c r="L30" s="25"/>
      <c r="M30" s="25"/>
      <c r="N30" s="25"/>
      <c r="O30" s="25"/>
      <c r="P30" s="26"/>
      <c r="Q30" s="26"/>
      <c r="R30" s="26"/>
    </row>
    <row r="31" spans="1:18" s="23" customFormat="1" ht="15" customHeight="1">
      <c r="A31" s="29" t="s">
        <v>322</v>
      </c>
      <c r="B31" s="1"/>
      <c r="C31" s="2">
        <v>2018</v>
      </c>
      <c r="D31" s="117">
        <f>SUM(E31:F31)</f>
        <v>17804</v>
      </c>
      <c r="E31" s="76">
        <v>2198</v>
      </c>
      <c r="F31" s="76">
        <v>15606</v>
      </c>
    </row>
    <row r="32" spans="1:18" s="23" customFormat="1" ht="15" customHeight="1">
      <c r="A32" s="1"/>
      <c r="B32" s="1"/>
      <c r="C32" s="2">
        <v>2019</v>
      </c>
      <c r="D32" s="117">
        <f t="shared" ref="D32:D33" si="4">SUM(E32:F32)</f>
        <v>14606</v>
      </c>
      <c r="E32" s="121">
        <v>2701</v>
      </c>
      <c r="F32" s="121">
        <v>11905</v>
      </c>
      <c r="G32" s="26"/>
    </row>
    <row r="33" spans="1:7" s="23" customFormat="1" ht="15" customHeight="1">
      <c r="A33" s="1"/>
      <c r="B33" s="1"/>
      <c r="C33" s="2">
        <v>2020</v>
      </c>
      <c r="D33" s="117">
        <f t="shared" si="4"/>
        <v>9363</v>
      </c>
      <c r="E33" s="121">
        <v>1469</v>
      </c>
      <c r="F33" s="121">
        <v>7894</v>
      </c>
      <c r="G33" s="1"/>
    </row>
    <row r="34" spans="1:7" s="39" customFormat="1" ht="8.15" customHeight="1">
      <c r="A34" s="463"/>
      <c r="B34" s="464"/>
      <c r="C34" s="465"/>
      <c r="D34" s="466"/>
      <c r="E34" s="466"/>
      <c r="F34" s="466"/>
    </row>
    <row r="35" spans="1:7" s="39" customFormat="1" ht="15" customHeight="1">
      <c r="A35" s="46"/>
      <c r="B35" s="45"/>
      <c r="C35" s="47"/>
      <c r="D35" s="26"/>
      <c r="E35" s="26"/>
      <c r="F35" s="26"/>
      <c r="G35" s="17" t="s">
        <v>1</v>
      </c>
    </row>
    <row r="36" spans="1:7" s="29" customFormat="1" ht="15" customHeight="1">
      <c r="A36" s="308"/>
      <c r="B36" s="308"/>
      <c r="C36" s="309"/>
      <c r="D36" s="50"/>
      <c r="E36" s="25"/>
      <c r="F36" s="26"/>
      <c r="G36" s="144" t="s">
        <v>2</v>
      </c>
    </row>
    <row r="37" spans="1:7" ht="15" customHeight="1">
      <c r="A37" s="45"/>
      <c r="B37" s="45"/>
      <c r="C37" s="47"/>
    </row>
    <row r="38" spans="1:7" ht="15" customHeight="1">
      <c r="A38" s="45"/>
      <c r="B38" s="45"/>
      <c r="C38" s="47"/>
    </row>
    <row r="39" spans="1:7" ht="15" customHeight="1">
      <c r="A39" s="45"/>
      <c r="B39" s="45"/>
      <c r="C39" s="47"/>
    </row>
    <row r="40" spans="1:7" ht="15" customHeight="1">
      <c r="A40" s="45"/>
      <c r="B40" s="45"/>
      <c r="C40" s="47"/>
    </row>
    <row r="41" spans="1:7" ht="15" customHeight="1">
      <c r="A41" s="45"/>
      <c r="B41" s="45"/>
      <c r="C41" s="47"/>
    </row>
    <row r="42" spans="1:7" ht="15" customHeight="1">
      <c r="A42" s="45"/>
      <c r="B42" s="45"/>
      <c r="C42" s="47"/>
    </row>
    <row r="43" spans="1:7" ht="15" customHeight="1">
      <c r="A43" s="45"/>
      <c r="B43" s="45"/>
      <c r="C43" s="47"/>
    </row>
    <row r="44" spans="1:7" ht="15" customHeight="1">
      <c r="A44" s="45"/>
      <c r="B44" s="45"/>
      <c r="C44" s="47"/>
    </row>
    <row r="45" spans="1:7" ht="15" customHeight="1">
      <c r="A45" s="45"/>
      <c r="B45" s="45"/>
      <c r="C45" s="47"/>
    </row>
    <row r="46" spans="1:7" ht="15" customHeight="1">
      <c r="A46" s="45"/>
      <c r="B46" s="45"/>
      <c r="C46" s="47"/>
    </row>
    <row r="47" spans="1:7" ht="15" customHeight="1">
      <c r="A47" s="45"/>
      <c r="B47" s="45"/>
      <c r="C47" s="47"/>
    </row>
    <row r="48" spans="1:7" ht="15" customHeight="1">
      <c r="A48" s="45"/>
      <c r="B48" s="45"/>
      <c r="C48" s="47"/>
    </row>
    <row r="49" spans="1:6" ht="15" customHeight="1">
      <c r="A49" s="45"/>
      <c r="B49" s="45"/>
      <c r="C49" s="47"/>
    </row>
    <row r="50" spans="1:6" ht="15" customHeight="1">
      <c r="A50" s="45"/>
      <c r="B50" s="45"/>
      <c r="C50" s="47"/>
    </row>
    <row r="51" spans="1:6" ht="15" customHeight="1">
      <c r="A51" s="45"/>
      <c r="B51" s="45"/>
      <c r="C51" s="47"/>
      <c r="D51" s="26"/>
      <c r="E51" s="26"/>
      <c r="F51" s="26"/>
    </row>
    <row r="52" spans="1:6" ht="15" customHeight="1">
      <c r="A52" s="45"/>
      <c r="B52" s="45"/>
      <c r="C52" s="47"/>
      <c r="D52" s="26"/>
      <c r="E52" s="26"/>
      <c r="F52" s="26"/>
    </row>
    <row r="53" spans="1:6" ht="15" customHeight="1">
      <c r="A53" s="45"/>
      <c r="B53" s="45"/>
      <c r="C53" s="47"/>
    </row>
    <row r="54" spans="1:6" ht="15" customHeight="1">
      <c r="A54" s="45"/>
      <c r="B54" s="45"/>
      <c r="C54" s="47"/>
    </row>
    <row r="55" spans="1:6" ht="15" customHeight="1">
      <c r="A55" s="55"/>
      <c r="B55" s="55"/>
      <c r="C55" s="20"/>
    </row>
    <row r="56" spans="1:6" ht="15" customHeight="1">
      <c r="A56" s="56"/>
      <c r="B56" s="56"/>
      <c r="C56" s="57"/>
      <c r="D56" s="51"/>
      <c r="E56" s="51"/>
      <c r="F56" s="51"/>
    </row>
    <row r="57" spans="1:6" ht="15" customHeight="1">
      <c r="A57" s="58"/>
      <c r="B57" s="58"/>
      <c r="C57" s="59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7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9"/>
  <sheetViews>
    <sheetView view="pageBreakPreview" zoomScale="80" zoomScaleNormal="90" zoomScaleSheetLayoutView="80" workbookViewId="0">
      <selection activeCell="Q13" sqref="Q13"/>
    </sheetView>
  </sheetViews>
  <sheetFormatPr defaultColWidth="9.1796875" defaultRowHeight="15" customHeight="1"/>
  <cols>
    <col min="1" max="1" width="13.7265625" style="123" customWidth="1"/>
    <col min="2" max="2" width="22.90625" style="123" customWidth="1"/>
    <col min="3" max="3" width="21.90625" style="53" customWidth="1"/>
    <col min="4" max="4" width="19.26953125" style="4" customWidth="1"/>
    <col min="5" max="5" width="18.08984375" style="54" customWidth="1"/>
    <col min="6" max="6" width="18" style="54" customWidth="1"/>
    <col min="7" max="7" width="21.08984375" style="54" customWidth="1"/>
    <col min="8" max="8" width="20.90625" style="54" customWidth="1"/>
    <col min="9" max="9" width="0.54296875" style="52" customWidth="1"/>
    <col min="10" max="10" width="18.26953125" style="52" customWidth="1"/>
    <col min="11" max="16384" width="9.1796875" style="52"/>
  </cols>
  <sheetData>
    <row r="1" spans="1:18" ht="8.15" customHeight="1">
      <c r="I1" s="54"/>
    </row>
    <row r="2" spans="1:18" ht="16.5" customHeight="1">
      <c r="A2" s="310" t="s">
        <v>390</v>
      </c>
      <c r="B2" s="5"/>
      <c r="D2" s="5"/>
      <c r="E2" s="5"/>
      <c r="F2" s="5"/>
      <c r="G2" s="5"/>
      <c r="H2" s="5"/>
      <c r="I2" s="5"/>
    </row>
    <row r="3" spans="1:18" s="7" customFormat="1" ht="16.5" customHeight="1">
      <c r="A3" s="527" t="s">
        <v>391</v>
      </c>
      <c r="B3" s="527"/>
      <c r="C3" s="527"/>
      <c r="D3" s="527"/>
      <c r="E3" s="527"/>
      <c r="F3" s="527"/>
      <c r="G3" s="527"/>
      <c r="H3" s="527"/>
    </row>
    <row r="4" spans="1:18" ht="16" thickBot="1">
      <c r="A4" s="135"/>
      <c r="B4" s="135"/>
      <c r="C4" s="136"/>
      <c r="D4" s="137"/>
      <c r="E4" s="138"/>
      <c r="F4" s="138"/>
      <c r="G4" s="138"/>
      <c r="H4" s="138"/>
      <c r="I4" s="179"/>
    </row>
    <row r="5" spans="1:18" s="13" customFormat="1" ht="8.15" customHeight="1">
      <c r="A5" s="319"/>
      <c r="B5" s="319"/>
      <c r="C5" s="320"/>
      <c r="D5" s="324"/>
      <c r="E5" s="358"/>
      <c r="F5" s="358"/>
      <c r="G5" s="358"/>
      <c r="H5" s="358"/>
      <c r="I5" s="179"/>
    </row>
    <row r="6" spans="1:18" s="13" customFormat="1" ht="15" customHeight="1">
      <c r="A6" s="322" t="s">
        <v>298</v>
      </c>
      <c r="B6" s="322"/>
      <c r="C6" s="323" t="s">
        <v>3</v>
      </c>
      <c r="D6" s="324" t="s">
        <v>16</v>
      </c>
      <c r="E6" s="324" t="s">
        <v>222</v>
      </c>
      <c r="F6" s="324" t="s">
        <v>224</v>
      </c>
      <c r="G6" s="324" t="s">
        <v>376</v>
      </c>
      <c r="H6" s="324" t="s">
        <v>227</v>
      </c>
      <c r="I6" s="317"/>
    </row>
    <row r="7" spans="1:18" s="13" customFormat="1" ht="15" customHeight="1">
      <c r="A7" s="325" t="s">
        <v>349</v>
      </c>
      <c r="B7" s="325"/>
      <c r="C7" s="327" t="s">
        <v>5</v>
      </c>
      <c r="D7" s="321" t="s">
        <v>19</v>
      </c>
      <c r="E7" s="321" t="s">
        <v>223</v>
      </c>
      <c r="F7" s="321" t="s">
        <v>225</v>
      </c>
      <c r="G7" s="321" t="s">
        <v>226</v>
      </c>
      <c r="H7" s="321" t="s">
        <v>228</v>
      </c>
      <c r="I7" s="317"/>
    </row>
    <row r="8" spans="1:18" s="13" customFormat="1" ht="8.15" customHeight="1" thickBot="1">
      <c r="A8" s="421"/>
      <c r="B8" s="421"/>
      <c r="C8" s="455"/>
      <c r="D8" s="421"/>
      <c r="E8" s="457"/>
      <c r="F8" s="457"/>
      <c r="G8" s="457"/>
      <c r="H8" s="457"/>
      <c r="I8" s="318"/>
    </row>
    <row r="9" spans="1:18" ht="8.15" customHeight="1">
      <c r="A9" s="90"/>
      <c r="B9" s="90"/>
      <c r="C9" s="293"/>
      <c r="D9" s="50"/>
      <c r="E9" s="25"/>
      <c r="F9" s="25"/>
      <c r="G9" s="25"/>
      <c r="H9" s="25"/>
      <c r="I9" s="318"/>
    </row>
    <row r="10" spans="1:18" s="23" customFormat="1" ht="15" customHeight="1">
      <c r="A10" s="19" t="s">
        <v>299</v>
      </c>
      <c r="B10" s="1"/>
      <c r="C10" s="20">
        <v>2018</v>
      </c>
      <c r="D10" s="89">
        <f>SUM(E10:H10)</f>
        <v>580</v>
      </c>
      <c r="E10" s="89">
        <f>SUM(E15,E20,E25,E30,E35,E40,E45,E50,E55,E60,E65,E70,E75,E80,'53 (2)'!E10,'53 (2)'!E15,'53 (2)'!E20,'53 (2)'!E25,'53 (2)'!E30,'53 (2)'!E35,'53 (2)'!E40,'53 (2)'!E45,'53 (2)'!E50,'53 (2)'!E55,'53 (2)'!E60,'53 (2)'!E65,'53 (2)'!E70,'53 (2)'!E75)</f>
        <v>37</v>
      </c>
      <c r="F10" s="89">
        <f>SUM(F15,F20,F25,F30,F35,F40,F45,F50,F55,F60,F65,F70,F75,F80,'53 (2)'!F10,'53 (2)'!F15,'53 (2)'!F20,'53 (2)'!F25,'53 (2)'!F30,'53 (2)'!F35,'53 (2)'!F40,'53 (2)'!F45,'53 (2)'!F50,'53 (2)'!F55,'53 (2)'!F60,'53 (2)'!F65,'53 (2)'!F70,'53 (2)'!F75)</f>
        <v>178</v>
      </c>
      <c r="G10" s="89">
        <f>SUM(G15,G20,G25,G30,G35,G40,G45,G50,G55,G60,G65,G70,G75,G80,'53 (2)'!G10,'53 (2)'!G15,'53 (2)'!G20,'53 (2)'!G25,'53 (2)'!G30,'53 (2)'!G35,'53 (2)'!G40,'53 (2)'!G45,'53 (2)'!G50,'53 (2)'!G55,'53 (2)'!G60,'53 (2)'!G65,'53 (2)'!G70,'53 (2)'!G75)</f>
        <v>149</v>
      </c>
      <c r="H10" s="89">
        <f>SUM(H15,H20,H25,H30,H35,H40,H45,H50,H55,H60,H65,H70,H75,H80,'53 (2)'!H10,'53 (2)'!H15,'53 (2)'!H20,'53 (2)'!H25,'53 (2)'!H30,'53 (2)'!H35,'53 (2)'!H40,'53 (2)'!H45,'53 (2)'!H50,'53 (2)'!H55,'53 (2)'!H60,'53 (2)'!H65,'53 (2)'!H70,'53 (2)'!H75)</f>
        <v>216</v>
      </c>
      <c r="I10" s="89"/>
      <c r="J10" s="76"/>
      <c r="K10" s="3"/>
      <c r="L10" s="3"/>
      <c r="M10" s="3"/>
      <c r="N10" s="3"/>
      <c r="O10" s="24"/>
      <c r="P10" s="24"/>
      <c r="Q10" s="24"/>
      <c r="R10" s="24"/>
    </row>
    <row r="11" spans="1:18" s="23" customFormat="1" ht="15" customHeight="1">
      <c r="A11" s="19"/>
      <c r="B11" s="1"/>
      <c r="C11" s="20">
        <v>2019</v>
      </c>
      <c r="D11" s="89">
        <f>SUM(E11:H11)</f>
        <v>639</v>
      </c>
      <c r="E11" s="89">
        <f>SUM(E16,E21,E26,E31,E36,E41,E46,E51,E56,E61,E66,E71,E76,E81,'53 (2)'!E11,'53 (2)'!E16,'53 (2)'!E21,'53 (2)'!E26,'53 (2)'!E31,'53 (2)'!E36,'53 (2)'!E41,'53 (2)'!E46,'53 (2)'!E51,'53 (2)'!E56,'53 (2)'!E61,'53 (2)'!E66,'53 (2)'!E71,'53 (2)'!E76)</f>
        <v>28</v>
      </c>
      <c r="F11" s="89">
        <f>SUM(F16,F21,F26,F31,F36,F41,F46,F51,F56,F61,F66,F71,F76,F81,'53 (2)'!F11,'53 (2)'!F16,'53 (2)'!F21,'53 (2)'!F26,'53 (2)'!F31,'53 (2)'!F36,'53 (2)'!F41,'53 (2)'!F46,'53 (2)'!F51,'53 (2)'!F56,'53 (2)'!F61,'53 (2)'!F66,'53 (2)'!F71,'53 (2)'!F76)</f>
        <v>219</v>
      </c>
      <c r="G11" s="89">
        <f>SUM(G16,G21,G26,G31,G36,G41,G46,G51,G56,G61,G66,G71,G76,G81,'53 (2)'!G11,'53 (2)'!G16,'53 (2)'!G21,'53 (2)'!G26,'53 (2)'!G31,'53 (2)'!G36,'53 (2)'!G41,'53 (2)'!G46,'53 (2)'!G51,'53 (2)'!G56,'53 (2)'!G61,'53 (2)'!G66,'53 (2)'!G71,'53 (2)'!G76)</f>
        <v>171</v>
      </c>
      <c r="H11" s="89">
        <f>SUM(H16,H21,H26,H31,H36,H41,H46,H51,H56,H61,H66,H71,H76,H81,'53 (2)'!H11,'53 (2)'!H16,'53 (2)'!H21,'53 (2)'!H26,'53 (2)'!H31,'53 (2)'!H36,'53 (2)'!H41,'53 (2)'!H46,'53 (2)'!H51,'53 (2)'!H56,'53 (2)'!H61,'53 (2)'!H66,'53 (2)'!H71,'53 (2)'!H76)</f>
        <v>221</v>
      </c>
      <c r="I11" s="89"/>
      <c r="J11" s="76"/>
      <c r="K11" s="3"/>
      <c r="L11" s="3"/>
      <c r="M11" s="3"/>
      <c r="N11" s="3"/>
      <c r="O11" s="24"/>
      <c r="P11" s="24"/>
      <c r="Q11" s="24"/>
      <c r="R11" s="24"/>
    </row>
    <row r="12" spans="1:18" s="23" customFormat="1" ht="15" customHeight="1">
      <c r="A12" s="1"/>
      <c r="B12" s="1"/>
      <c r="C12" s="20">
        <v>2020</v>
      </c>
      <c r="D12" s="89">
        <f t="shared" ref="D12:D13" si="0">SUM(E12:H12)</f>
        <v>483</v>
      </c>
      <c r="E12" s="89">
        <f>SUM(E17,E22,E27,E32,E37,E42,E47,E52,E57,E62,E67,E72,E77,E82,'53 (2)'!E12,'53 (2)'!E17,'53 (2)'!E22,'53 (2)'!E27,'53 (2)'!E32,'53 (2)'!E37,'53 (2)'!E42,'53 (2)'!E47,'53 (2)'!E52,'53 (2)'!E57,'53 (2)'!E62,'53 (2)'!E67,'53 (2)'!E72,'53 (2)'!E77)</f>
        <v>24</v>
      </c>
      <c r="F12" s="89">
        <f>SUM(F17,F22,F27,F32,F37,F42,F47,F52,F57,F62,F67,F72,F77,F82,'53 (2)'!F12,'53 (2)'!F17,'53 (2)'!F22,'53 (2)'!F27,'53 (2)'!F32,'53 (2)'!F37,'53 (2)'!F42,'53 (2)'!F47,'53 (2)'!F52,'53 (2)'!F57,'53 (2)'!F62,'53 (2)'!F67,'53 (2)'!F72,'53 (2)'!F77)</f>
        <v>153</v>
      </c>
      <c r="G12" s="89">
        <f>SUM(G17,G22,G27,G32,G37,G42,G47,G52,G57,G62,G67,G72,G77,G82,'53 (2)'!G12,'53 (2)'!G17,'53 (2)'!G22,'53 (2)'!G27,'53 (2)'!G32,'53 (2)'!G37,'53 (2)'!G42,'53 (2)'!G47,'53 (2)'!G52,'53 (2)'!G57,'53 (2)'!G62,'53 (2)'!G67,'53 (2)'!G72,'53 (2)'!G77)</f>
        <v>130</v>
      </c>
      <c r="H12" s="89">
        <f>SUM(H17,H22,H27,H32,H37,H42,H47,H52,H57,H62,H67,H72,H77,H82,'53 (2)'!H12,'53 (2)'!H17,'53 (2)'!H22,'53 (2)'!H27,'53 (2)'!H32,'53 (2)'!H37,'53 (2)'!H42,'53 (2)'!H47,'53 (2)'!H52,'53 (2)'!H57,'53 (2)'!H62,'53 (2)'!H67,'53 (2)'!H72,'53 (2)'!H77)</f>
        <v>176</v>
      </c>
      <c r="I12" s="89"/>
      <c r="J12" s="76"/>
      <c r="K12" s="25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1"/>
      <c r="B13" s="1"/>
      <c r="C13" s="20">
        <v>2021</v>
      </c>
      <c r="D13" s="305">
        <f t="shared" si="0"/>
        <v>414</v>
      </c>
      <c r="E13" s="89">
        <f>SUM(E18,E23,E28,E33,E38,E43,E48,E53,E58,E63,E68,E73,E78,E83,'53 (2)'!E13,'53 (2)'!E18,'53 (2)'!E23,'53 (2)'!E28,'53 (2)'!E33,'53 (2)'!E38,'53 (2)'!E43,'53 (2)'!E48,'53 (2)'!E53,'53 (2)'!E58,'53 (2)'!E63,'53 (2)'!E68,'53 (2)'!E73,'53 (2)'!E78)</f>
        <v>15</v>
      </c>
      <c r="F13" s="89">
        <f>SUM(F18,F23,F28,F33,F38,F43,F48,F53,F58,F63,F68,F73,F78,F83,'53 (2)'!F13,'53 (2)'!F18,'53 (2)'!F23,'53 (2)'!F28,'53 (2)'!F33,'53 (2)'!F38,'53 (2)'!F43,'53 (2)'!F48,'53 (2)'!F53,'53 (2)'!F58,'53 (2)'!F63,'53 (2)'!F68,'53 (2)'!F73,'53 (2)'!F78)</f>
        <v>140</v>
      </c>
      <c r="G13" s="89">
        <f>SUM(G18,G23,G28,G33,G38,G43,G48,G53,G58,G63,G68,G73,G78,G83,'53 (2)'!G13,'53 (2)'!G18,'53 (2)'!G23,'53 (2)'!G28,'53 (2)'!G33,'53 (2)'!G38,'53 (2)'!G43,'53 (2)'!G48,'53 (2)'!G53,'53 (2)'!G58,'53 (2)'!G63,'53 (2)'!G68,'53 (2)'!G73,'53 (2)'!G78)</f>
        <v>111</v>
      </c>
      <c r="H13" s="89">
        <f>SUM(H18,H23,H28,H33,H38,H43,H48,H53,H58,H63,H68,H73,H78,H83,'53 (2)'!H13,'53 (2)'!H18,'53 (2)'!H23,'53 (2)'!H28,'53 (2)'!H33,'53 (2)'!H38,'53 (2)'!H43,'53 (2)'!H48,'53 (2)'!H53,'53 (2)'!H58,'53 (2)'!H63,'53 (2)'!H68,'53 (2)'!H73,'53 (2)'!H78)</f>
        <v>148</v>
      </c>
      <c r="I13" s="89"/>
      <c r="J13" s="76"/>
      <c r="K13" s="25"/>
      <c r="L13" s="25"/>
      <c r="M13" s="25"/>
      <c r="N13" s="25"/>
      <c r="O13" s="25"/>
      <c r="P13" s="26"/>
      <c r="Q13" s="26"/>
      <c r="R13" s="26"/>
    </row>
    <row r="14" spans="1:18" s="23" customFormat="1" ht="8.15" customHeight="1">
      <c r="A14" s="1"/>
      <c r="B14" s="1"/>
      <c r="C14" s="2"/>
      <c r="D14" s="205"/>
      <c r="E14" s="205"/>
      <c r="F14" s="205"/>
      <c r="G14" s="205"/>
      <c r="H14" s="205"/>
      <c r="I14" s="25"/>
      <c r="J14" s="25"/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29" t="s">
        <v>300</v>
      </c>
      <c r="B15" s="1"/>
      <c r="C15" s="2">
        <v>2018</v>
      </c>
      <c r="D15" s="205">
        <f>SUM(E15:H15)</f>
        <v>29</v>
      </c>
      <c r="E15" s="205">
        <f>2</f>
        <v>2</v>
      </c>
      <c r="F15" s="205">
        <f>6</f>
        <v>6</v>
      </c>
      <c r="G15" s="205">
        <f>5+8</f>
        <v>13</v>
      </c>
      <c r="H15" s="205">
        <f>8</f>
        <v>8</v>
      </c>
      <c r="I15" s="25"/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29"/>
      <c r="B16" s="1"/>
      <c r="C16" s="2">
        <v>2019</v>
      </c>
      <c r="D16" s="205">
        <f>SUM(E16:H16)</f>
        <v>50</v>
      </c>
      <c r="E16" s="76">
        <v>4</v>
      </c>
      <c r="F16" s="76">
        <v>14</v>
      </c>
      <c r="G16" s="121">
        <v>22</v>
      </c>
      <c r="H16" s="121">
        <v>10</v>
      </c>
      <c r="I16" s="25"/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1"/>
      <c r="B17" s="1"/>
      <c r="C17" s="2">
        <v>2020</v>
      </c>
      <c r="D17" s="205">
        <f t="shared" ref="D17:D18" si="1">SUM(E17:H17)</f>
        <v>43</v>
      </c>
      <c r="E17" s="76">
        <v>2</v>
      </c>
      <c r="F17" s="117">
        <v>7</v>
      </c>
      <c r="G17" s="121">
        <v>22</v>
      </c>
      <c r="H17" s="121">
        <v>12</v>
      </c>
      <c r="I17" s="25"/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1"/>
      <c r="B18" s="1"/>
      <c r="C18" s="2">
        <v>2021</v>
      </c>
      <c r="D18" s="205">
        <f t="shared" si="1"/>
        <v>38</v>
      </c>
      <c r="E18" s="76">
        <v>2</v>
      </c>
      <c r="F18" s="117">
        <v>9</v>
      </c>
      <c r="G18" s="117">
        <v>17</v>
      </c>
      <c r="H18" s="121">
        <v>10</v>
      </c>
      <c r="I18" s="25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8.15" customHeight="1">
      <c r="A19" s="1"/>
      <c r="B19" s="1"/>
      <c r="C19" s="2"/>
      <c r="D19" s="205"/>
      <c r="E19" s="76"/>
      <c r="F19" s="76"/>
      <c r="G19" s="121"/>
      <c r="H19" s="121"/>
      <c r="I19" s="25"/>
      <c r="J19" s="25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29" t="s">
        <v>301</v>
      </c>
      <c r="B20" s="1"/>
      <c r="C20" s="2">
        <v>2018</v>
      </c>
      <c r="D20" s="205">
        <f>SUM(E20:H20)</f>
        <v>49</v>
      </c>
      <c r="E20" s="76">
        <v>2</v>
      </c>
      <c r="F20" s="76">
        <v>11</v>
      </c>
      <c r="G20" s="121">
        <v>16</v>
      </c>
      <c r="H20" s="121">
        <v>20</v>
      </c>
      <c r="I20" s="25"/>
      <c r="J20" s="2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29"/>
      <c r="B21" s="1"/>
      <c r="C21" s="2">
        <v>2019</v>
      </c>
      <c r="D21" s="205">
        <f>SUM(E21:H21)</f>
        <v>44</v>
      </c>
      <c r="E21" s="76">
        <v>1</v>
      </c>
      <c r="F21" s="117">
        <v>16</v>
      </c>
      <c r="G21" s="75">
        <v>7</v>
      </c>
      <c r="H21" s="121">
        <v>20</v>
      </c>
      <c r="I21" s="25"/>
      <c r="J21" s="25"/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1"/>
      <c r="B22" s="1"/>
      <c r="C22" s="2">
        <v>2020</v>
      </c>
      <c r="D22" s="205">
        <f t="shared" ref="D22:D23" si="2">SUM(E22:H22)</f>
        <v>22</v>
      </c>
      <c r="E22" s="117">
        <v>2</v>
      </c>
      <c r="F22" s="117">
        <v>7</v>
      </c>
      <c r="G22" s="121">
        <v>7</v>
      </c>
      <c r="H22" s="121">
        <v>6</v>
      </c>
      <c r="I22" s="25"/>
      <c r="J22" s="25"/>
      <c r="K22" s="25"/>
      <c r="L22" s="25"/>
      <c r="M22" s="25"/>
      <c r="N22" s="25"/>
      <c r="O22" s="25"/>
      <c r="P22" s="26"/>
      <c r="Q22" s="26"/>
      <c r="R22" s="26"/>
    </row>
    <row r="23" spans="1:18" s="23" customFormat="1" ht="15" customHeight="1">
      <c r="A23" s="1"/>
      <c r="B23" s="1"/>
      <c r="C23" s="2">
        <v>2021</v>
      </c>
      <c r="D23" s="117">
        <f t="shared" si="2"/>
        <v>24</v>
      </c>
      <c r="E23" s="76">
        <v>2</v>
      </c>
      <c r="F23" s="117">
        <v>11</v>
      </c>
      <c r="G23" s="117">
        <v>4</v>
      </c>
      <c r="H23" s="121">
        <v>7</v>
      </c>
      <c r="I23" s="25"/>
      <c r="J23" s="25"/>
      <c r="K23" s="25"/>
      <c r="L23" s="25"/>
      <c r="M23" s="25"/>
      <c r="N23" s="25"/>
      <c r="O23" s="25"/>
      <c r="P23" s="26"/>
      <c r="Q23" s="26"/>
      <c r="R23" s="26"/>
    </row>
    <row r="24" spans="1:18" s="23" customFormat="1" ht="8.15" customHeight="1">
      <c r="A24" s="1"/>
      <c r="B24" s="1"/>
      <c r="C24" s="2"/>
      <c r="D24" s="205"/>
      <c r="E24" s="76"/>
      <c r="F24" s="76"/>
      <c r="G24" s="121"/>
      <c r="H24" s="121"/>
      <c r="I24" s="25"/>
      <c r="J24" s="25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9" t="s">
        <v>302</v>
      </c>
      <c r="B25" s="1"/>
      <c r="C25" s="2">
        <v>2018</v>
      </c>
      <c r="D25" s="205">
        <f>SUM(E25:H25)</f>
        <v>31</v>
      </c>
      <c r="E25" s="76">
        <v>6</v>
      </c>
      <c r="F25" s="76">
        <v>8</v>
      </c>
      <c r="G25" s="121">
        <v>2</v>
      </c>
      <c r="H25" s="121">
        <v>15</v>
      </c>
      <c r="I25" s="25"/>
      <c r="J25" s="25"/>
      <c r="K25" s="25"/>
      <c r="L25" s="25"/>
      <c r="M25" s="25"/>
      <c r="N25" s="25"/>
      <c r="O25" s="25"/>
      <c r="P25" s="26"/>
      <c r="Q25" s="26"/>
      <c r="R25" s="26"/>
    </row>
    <row r="26" spans="1:18" s="23" customFormat="1" ht="15" customHeight="1">
      <c r="A26" s="29"/>
      <c r="B26" s="1"/>
      <c r="C26" s="2">
        <v>2019</v>
      </c>
      <c r="D26" s="205">
        <f>SUM(E26:H26)</f>
        <v>39</v>
      </c>
      <c r="E26" s="76">
        <v>4</v>
      </c>
      <c r="F26" s="117">
        <v>7</v>
      </c>
      <c r="G26" s="75">
        <v>7</v>
      </c>
      <c r="H26" s="121">
        <v>21</v>
      </c>
      <c r="I26" s="25"/>
      <c r="J26" s="25"/>
      <c r="K26" s="25"/>
      <c r="L26" s="25"/>
      <c r="M26" s="25"/>
      <c r="N26" s="25"/>
      <c r="O26" s="25"/>
      <c r="P26" s="26"/>
      <c r="Q26" s="26"/>
      <c r="R26" s="26"/>
    </row>
    <row r="27" spans="1:18" s="23" customFormat="1" ht="15" customHeight="1">
      <c r="A27" s="1"/>
      <c r="B27" s="1"/>
      <c r="C27" s="2">
        <v>2020</v>
      </c>
      <c r="D27" s="205">
        <f t="shared" ref="D27:D28" si="3">SUM(E27:H27)</f>
        <v>28</v>
      </c>
      <c r="E27" s="76">
        <v>1</v>
      </c>
      <c r="F27" s="117">
        <v>8</v>
      </c>
      <c r="G27" s="121">
        <v>4</v>
      </c>
      <c r="H27" s="121">
        <v>15</v>
      </c>
    </row>
    <row r="28" spans="1:18" s="23" customFormat="1" ht="15" customHeight="1">
      <c r="A28" s="1"/>
      <c r="B28" s="1"/>
      <c r="C28" s="2">
        <v>2021</v>
      </c>
      <c r="D28" s="76">
        <f t="shared" si="3"/>
        <v>34</v>
      </c>
      <c r="E28" s="76">
        <v>2</v>
      </c>
      <c r="F28" s="117">
        <v>8</v>
      </c>
      <c r="G28" s="117">
        <v>11</v>
      </c>
      <c r="H28" s="121">
        <v>13</v>
      </c>
    </row>
    <row r="29" spans="1:18" s="23" customFormat="1" ht="8.15" customHeight="1">
      <c r="A29" s="1"/>
      <c r="B29" s="1"/>
      <c r="C29" s="2"/>
      <c r="D29" s="205"/>
      <c r="E29" s="76"/>
      <c r="F29" s="76"/>
      <c r="G29" s="121"/>
      <c r="H29" s="121"/>
      <c r="I29" s="25"/>
      <c r="J29" s="25"/>
      <c r="K29" s="25"/>
      <c r="L29" s="25"/>
      <c r="M29" s="25"/>
      <c r="N29" s="25"/>
      <c r="O29" s="25"/>
      <c r="P29" s="26"/>
      <c r="Q29" s="26"/>
      <c r="R29" s="26"/>
    </row>
    <row r="30" spans="1:18" s="23" customFormat="1" ht="15" customHeight="1">
      <c r="A30" s="29" t="s">
        <v>303</v>
      </c>
      <c r="B30" s="1"/>
      <c r="C30" s="2">
        <v>2018</v>
      </c>
      <c r="D30" s="205">
        <f>SUM(E30:H30)</f>
        <v>49</v>
      </c>
      <c r="E30" s="76">
        <v>1</v>
      </c>
      <c r="F30" s="76">
        <v>12</v>
      </c>
      <c r="G30" s="121">
        <v>24</v>
      </c>
      <c r="H30" s="121">
        <v>12</v>
      </c>
    </row>
    <row r="31" spans="1:18" s="23" customFormat="1" ht="15" customHeight="1">
      <c r="A31" s="29"/>
      <c r="B31" s="1"/>
      <c r="C31" s="2">
        <v>2019</v>
      </c>
      <c r="D31" s="205">
        <f>SUM(E31:H31)</f>
        <v>74</v>
      </c>
      <c r="E31" s="76">
        <v>1</v>
      </c>
      <c r="F31" s="117">
        <v>19</v>
      </c>
      <c r="G31" s="75">
        <v>24</v>
      </c>
      <c r="H31" s="121">
        <v>30</v>
      </c>
    </row>
    <row r="32" spans="1:18" s="23" customFormat="1" ht="15" customHeight="1">
      <c r="A32" s="1"/>
      <c r="B32" s="1"/>
      <c r="C32" s="2">
        <v>2020</v>
      </c>
      <c r="D32" s="76">
        <f t="shared" ref="D32:D33" si="4">SUM(E32:H32)</f>
        <v>49</v>
      </c>
      <c r="E32" s="76" t="s">
        <v>0</v>
      </c>
      <c r="F32" s="117">
        <v>10</v>
      </c>
      <c r="G32" s="121">
        <v>21</v>
      </c>
      <c r="H32" s="121">
        <v>18</v>
      </c>
    </row>
    <row r="33" spans="1:18" s="23" customFormat="1" ht="15" customHeight="1">
      <c r="A33" s="1"/>
      <c r="B33" s="1"/>
      <c r="C33" s="2">
        <v>2021</v>
      </c>
      <c r="D33" s="76">
        <f t="shared" si="4"/>
        <v>51</v>
      </c>
      <c r="E33" s="76">
        <v>1</v>
      </c>
      <c r="F33" s="117">
        <v>13</v>
      </c>
      <c r="G33" s="117">
        <v>19</v>
      </c>
      <c r="H33" s="121">
        <v>18</v>
      </c>
    </row>
    <row r="34" spans="1:18" s="23" customFormat="1" ht="8.15" customHeight="1">
      <c r="A34" s="1"/>
      <c r="B34" s="1"/>
      <c r="C34" s="2"/>
      <c r="D34" s="205"/>
      <c r="E34" s="76"/>
      <c r="F34" s="76"/>
      <c r="G34" s="121"/>
      <c r="H34" s="121"/>
      <c r="I34" s="25"/>
      <c r="J34" s="25"/>
      <c r="K34" s="25"/>
      <c r="L34" s="25"/>
      <c r="M34" s="25"/>
      <c r="N34" s="25"/>
      <c r="O34" s="25"/>
      <c r="P34" s="26"/>
      <c r="Q34" s="26"/>
      <c r="R34" s="26"/>
    </row>
    <row r="35" spans="1:18" s="23" customFormat="1" ht="15" customHeight="1">
      <c r="A35" s="29" t="s">
        <v>304</v>
      </c>
      <c r="B35" s="1"/>
      <c r="C35" s="2">
        <v>2018</v>
      </c>
      <c r="D35" s="205">
        <f>SUM(E35:H35)</f>
        <v>16</v>
      </c>
      <c r="E35" s="76">
        <v>5</v>
      </c>
      <c r="F35" s="76">
        <v>4</v>
      </c>
      <c r="G35" s="121">
        <v>2</v>
      </c>
      <c r="H35" s="121">
        <v>5</v>
      </c>
    </row>
    <row r="36" spans="1:18" s="23" customFormat="1" ht="15" customHeight="1">
      <c r="A36" s="29"/>
      <c r="B36" s="1"/>
      <c r="C36" s="2">
        <v>2019</v>
      </c>
      <c r="D36" s="205">
        <f>SUM(E36:H36)</f>
        <v>12</v>
      </c>
      <c r="E36" s="76">
        <v>2</v>
      </c>
      <c r="F36" s="117">
        <v>1</v>
      </c>
      <c r="G36" s="75">
        <v>3</v>
      </c>
      <c r="H36" s="121">
        <v>6</v>
      </c>
    </row>
    <row r="37" spans="1:18" s="23" customFormat="1" ht="15" customHeight="1">
      <c r="A37" s="1"/>
      <c r="B37" s="1"/>
      <c r="C37" s="2">
        <v>2020</v>
      </c>
      <c r="D37" s="205">
        <f t="shared" ref="D37:D38" si="5">SUM(E37:H37)</f>
        <v>15</v>
      </c>
      <c r="E37" s="76">
        <v>2</v>
      </c>
      <c r="F37" s="117">
        <v>5</v>
      </c>
      <c r="G37" s="121">
        <v>1</v>
      </c>
      <c r="H37" s="121">
        <v>7</v>
      </c>
    </row>
    <row r="38" spans="1:18" s="23" customFormat="1" ht="15" customHeight="1">
      <c r="A38" s="1"/>
      <c r="B38" s="1"/>
      <c r="C38" s="2">
        <v>2021</v>
      </c>
      <c r="D38" s="76">
        <f t="shared" si="5"/>
        <v>9</v>
      </c>
      <c r="E38" s="76">
        <v>1</v>
      </c>
      <c r="F38" s="117">
        <v>4</v>
      </c>
      <c r="G38" s="121">
        <v>0</v>
      </c>
      <c r="H38" s="121">
        <v>4</v>
      </c>
    </row>
    <row r="39" spans="1:18" s="23" customFormat="1" ht="8.15" customHeight="1">
      <c r="A39" s="1"/>
      <c r="B39" s="1"/>
      <c r="C39" s="2"/>
      <c r="D39" s="205"/>
      <c r="E39" s="306"/>
      <c r="F39" s="306"/>
      <c r="G39" s="306"/>
      <c r="H39" s="306"/>
      <c r="I39" s="25"/>
      <c r="J39" s="25"/>
      <c r="K39" s="25"/>
      <c r="L39" s="25"/>
      <c r="M39" s="25"/>
      <c r="N39" s="25"/>
      <c r="O39" s="25"/>
      <c r="P39" s="26"/>
      <c r="Q39" s="26"/>
      <c r="R39" s="26"/>
    </row>
    <row r="40" spans="1:18" s="23" customFormat="1" ht="15" customHeight="1">
      <c r="A40" s="29" t="s">
        <v>341</v>
      </c>
      <c r="B40" s="1"/>
      <c r="C40" s="2">
        <v>2018</v>
      </c>
      <c r="D40" s="205">
        <f>SUM(E40:H40)</f>
        <v>25</v>
      </c>
      <c r="E40" s="306">
        <v>3</v>
      </c>
      <c r="F40" s="306">
        <v>4</v>
      </c>
      <c r="G40" s="306">
        <v>6</v>
      </c>
      <c r="H40" s="306">
        <v>12</v>
      </c>
    </row>
    <row r="41" spans="1:18" s="23" customFormat="1" ht="15" customHeight="1">
      <c r="A41" s="29"/>
      <c r="B41" s="1"/>
      <c r="C41" s="2">
        <v>2019</v>
      </c>
      <c r="D41" s="205">
        <f>SUM(E41:H41)</f>
        <v>20</v>
      </c>
      <c r="E41" s="76">
        <v>0</v>
      </c>
      <c r="F41" s="117">
        <v>6</v>
      </c>
      <c r="G41" s="75">
        <v>5</v>
      </c>
      <c r="H41" s="121">
        <v>9</v>
      </c>
    </row>
    <row r="42" spans="1:18" s="23" customFormat="1" ht="15" customHeight="1">
      <c r="A42" s="1"/>
      <c r="B42" s="1"/>
      <c r="C42" s="2">
        <v>2020</v>
      </c>
      <c r="D42" s="205">
        <f t="shared" ref="D42:D43" si="6">SUM(E42:H42)</f>
        <v>22</v>
      </c>
      <c r="E42" s="76" t="s">
        <v>0</v>
      </c>
      <c r="F42" s="117">
        <v>7</v>
      </c>
      <c r="G42" s="121">
        <v>7</v>
      </c>
      <c r="H42" s="121">
        <v>8</v>
      </c>
    </row>
    <row r="43" spans="1:18" s="23" customFormat="1" ht="15" customHeight="1">
      <c r="A43" s="1"/>
      <c r="B43" s="1"/>
      <c r="C43" s="2">
        <v>2021</v>
      </c>
      <c r="D43" s="76">
        <f t="shared" si="6"/>
        <v>17</v>
      </c>
      <c r="E43" s="76" t="s">
        <v>0</v>
      </c>
      <c r="F43" s="117">
        <v>9</v>
      </c>
      <c r="G43" s="117">
        <v>3</v>
      </c>
      <c r="H43" s="121">
        <v>5</v>
      </c>
    </row>
    <row r="44" spans="1:18" s="23" customFormat="1" ht="8.15" customHeight="1">
      <c r="A44" s="1"/>
      <c r="B44" s="1"/>
      <c r="C44" s="2"/>
      <c r="D44" s="205"/>
      <c r="E44" s="205"/>
      <c r="F44" s="205"/>
      <c r="G44" s="205"/>
      <c r="H44" s="205"/>
      <c r="I44" s="25"/>
      <c r="J44" s="25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9" t="s">
        <v>305</v>
      </c>
      <c r="B45" s="1"/>
      <c r="C45" s="2">
        <v>2018</v>
      </c>
      <c r="D45" s="205">
        <f>SUM(E45:H45)</f>
        <v>14</v>
      </c>
      <c r="E45" s="205">
        <f>2</f>
        <v>2</v>
      </c>
      <c r="F45" s="205">
        <f>6</f>
        <v>6</v>
      </c>
      <c r="G45" s="205">
        <f>1</f>
        <v>1</v>
      </c>
      <c r="H45" s="205">
        <f>5</f>
        <v>5</v>
      </c>
    </row>
    <row r="46" spans="1:18" s="23" customFormat="1" ht="15" customHeight="1">
      <c r="A46" s="29"/>
      <c r="B46" s="1"/>
      <c r="C46" s="2">
        <v>2019</v>
      </c>
      <c r="D46" s="205">
        <f>SUM(E46:H46)</f>
        <v>20</v>
      </c>
      <c r="E46" s="117">
        <v>1</v>
      </c>
      <c r="F46" s="117">
        <v>11</v>
      </c>
      <c r="G46" s="75">
        <v>3</v>
      </c>
      <c r="H46" s="121">
        <v>5</v>
      </c>
    </row>
    <row r="47" spans="1:18" s="23" customFormat="1" ht="15" customHeight="1">
      <c r="A47" s="1"/>
      <c r="B47" s="1"/>
      <c r="C47" s="2">
        <v>2020</v>
      </c>
      <c r="D47" s="205">
        <f t="shared" ref="D47:D48" si="7">SUM(E47:H47)</f>
        <v>16</v>
      </c>
      <c r="E47" s="117">
        <v>3</v>
      </c>
      <c r="F47" s="117">
        <v>8</v>
      </c>
      <c r="G47" s="121">
        <v>0</v>
      </c>
      <c r="H47" s="121">
        <v>5</v>
      </c>
    </row>
    <row r="48" spans="1:18" s="23" customFormat="1" ht="15" customHeight="1">
      <c r="A48" s="1"/>
      <c r="B48" s="1"/>
      <c r="C48" s="2">
        <v>2021</v>
      </c>
      <c r="D48" s="76">
        <f t="shared" si="7"/>
        <v>13</v>
      </c>
      <c r="E48" s="117">
        <v>2</v>
      </c>
      <c r="F48" s="117">
        <v>6</v>
      </c>
      <c r="G48" s="117">
        <v>2</v>
      </c>
      <c r="H48" s="121">
        <v>3</v>
      </c>
    </row>
    <row r="49" spans="1:18" s="23" customFormat="1" ht="8.15" customHeight="1">
      <c r="A49" s="1"/>
      <c r="B49" s="1"/>
      <c r="C49" s="2"/>
      <c r="D49" s="205"/>
      <c r="E49" s="76"/>
      <c r="F49" s="76"/>
      <c r="G49" s="121"/>
      <c r="H49" s="121"/>
      <c r="I49" s="25"/>
      <c r="J49" s="25"/>
      <c r="K49" s="25"/>
      <c r="L49" s="25"/>
      <c r="M49" s="25"/>
      <c r="N49" s="25"/>
      <c r="O49" s="25"/>
      <c r="P49" s="26"/>
      <c r="Q49" s="26"/>
      <c r="R49" s="26"/>
    </row>
    <row r="50" spans="1:18" s="23" customFormat="1" ht="15" customHeight="1">
      <c r="A50" s="29" t="s">
        <v>306</v>
      </c>
      <c r="B50" s="1"/>
      <c r="C50" s="2">
        <v>2018</v>
      </c>
      <c r="D50" s="205">
        <f>SUM(E50:H50)</f>
        <v>98</v>
      </c>
      <c r="E50" s="76">
        <v>6</v>
      </c>
      <c r="F50" s="76">
        <v>20</v>
      </c>
      <c r="G50" s="121">
        <v>41</v>
      </c>
      <c r="H50" s="121">
        <v>31</v>
      </c>
    </row>
    <row r="51" spans="1:18" s="23" customFormat="1" ht="15" customHeight="1">
      <c r="A51" s="29"/>
      <c r="B51" s="1"/>
      <c r="C51" s="2">
        <v>2019</v>
      </c>
      <c r="D51" s="205">
        <f>SUM(E51:H51)</f>
        <v>112</v>
      </c>
      <c r="E51" s="76">
        <v>5</v>
      </c>
      <c r="F51" s="117">
        <v>33</v>
      </c>
      <c r="G51" s="75">
        <v>39</v>
      </c>
      <c r="H51" s="121">
        <v>35</v>
      </c>
    </row>
    <row r="52" spans="1:18" s="23" customFormat="1" ht="15" customHeight="1">
      <c r="A52" s="1"/>
      <c r="B52" s="1"/>
      <c r="C52" s="2">
        <v>2020</v>
      </c>
      <c r="D52" s="205">
        <f t="shared" ref="D52:D53" si="8">SUM(E52:H52)</f>
        <v>111</v>
      </c>
      <c r="E52" s="76">
        <v>4</v>
      </c>
      <c r="F52" s="117">
        <v>22</v>
      </c>
      <c r="G52" s="121">
        <v>44</v>
      </c>
      <c r="H52" s="121">
        <v>41</v>
      </c>
    </row>
    <row r="53" spans="1:18" s="23" customFormat="1" ht="15" customHeight="1">
      <c r="A53" s="1"/>
      <c r="B53" s="1"/>
      <c r="C53" s="2">
        <v>2021</v>
      </c>
      <c r="D53" s="76">
        <f t="shared" si="8"/>
        <v>88</v>
      </c>
      <c r="E53" s="117">
        <v>1</v>
      </c>
      <c r="F53" s="117">
        <v>15</v>
      </c>
      <c r="G53" s="117">
        <v>33</v>
      </c>
      <c r="H53" s="121">
        <v>39</v>
      </c>
    </row>
    <row r="54" spans="1:18" s="23" customFormat="1" ht="8.15" customHeight="1">
      <c r="A54" s="1"/>
      <c r="B54" s="1"/>
      <c r="C54" s="2"/>
      <c r="D54" s="205"/>
      <c r="E54" s="76"/>
      <c r="F54" s="76"/>
      <c r="G54" s="121"/>
      <c r="H54" s="121"/>
      <c r="I54" s="25"/>
      <c r="J54" s="25"/>
      <c r="K54" s="25"/>
      <c r="L54" s="25"/>
      <c r="M54" s="25"/>
      <c r="N54" s="25"/>
      <c r="O54" s="25"/>
      <c r="P54" s="26"/>
      <c r="Q54" s="26"/>
      <c r="R54" s="26"/>
    </row>
    <row r="55" spans="1:18" s="23" customFormat="1" ht="15" customHeight="1">
      <c r="A55" s="29" t="s">
        <v>307</v>
      </c>
      <c r="B55" s="1"/>
      <c r="C55" s="2">
        <v>2018</v>
      </c>
      <c r="D55" s="205">
        <f>SUM(E55:H55)</f>
        <v>10</v>
      </c>
      <c r="E55" s="76">
        <v>2</v>
      </c>
      <c r="F55" s="76">
        <v>4</v>
      </c>
      <c r="G55" s="121">
        <v>0</v>
      </c>
      <c r="H55" s="121">
        <v>4</v>
      </c>
    </row>
    <row r="56" spans="1:18" s="23" customFormat="1" ht="15" customHeight="1">
      <c r="A56" s="29"/>
      <c r="B56" s="1"/>
      <c r="C56" s="2">
        <v>2019</v>
      </c>
      <c r="D56" s="205">
        <f>SUM(E56:H56)</f>
        <v>18</v>
      </c>
      <c r="E56" s="121">
        <v>3</v>
      </c>
      <c r="F56" s="121">
        <v>7</v>
      </c>
      <c r="G56" s="75">
        <v>2</v>
      </c>
      <c r="H56" s="121">
        <v>6</v>
      </c>
    </row>
    <row r="57" spans="1:18" s="23" customFormat="1" ht="15" customHeight="1">
      <c r="A57" s="1"/>
      <c r="B57" s="1"/>
      <c r="C57" s="2">
        <v>2020</v>
      </c>
      <c r="D57" s="205">
        <f t="shared" ref="D57:D58" si="9">SUM(E57:H57)</f>
        <v>11</v>
      </c>
      <c r="E57" s="75" t="s">
        <v>0</v>
      </c>
      <c r="F57" s="117">
        <v>4</v>
      </c>
      <c r="G57" s="117">
        <v>0</v>
      </c>
      <c r="H57" s="121">
        <v>7</v>
      </c>
    </row>
    <row r="58" spans="1:18" s="23" customFormat="1" ht="15" customHeight="1">
      <c r="A58" s="1"/>
      <c r="B58" s="1"/>
      <c r="C58" s="2">
        <v>2021</v>
      </c>
      <c r="D58" s="76">
        <f t="shared" si="9"/>
        <v>10</v>
      </c>
      <c r="E58" s="117">
        <v>1</v>
      </c>
      <c r="F58" s="117">
        <v>0</v>
      </c>
      <c r="G58" s="117">
        <v>4</v>
      </c>
      <c r="H58" s="121">
        <v>5</v>
      </c>
    </row>
    <row r="59" spans="1:18" s="23" customFormat="1" ht="8.15" customHeight="1">
      <c r="A59" s="1"/>
      <c r="B59" s="1"/>
      <c r="C59" s="2"/>
      <c r="D59" s="205"/>
      <c r="E59" s="76"/>
      <c r="F59" s="76"/>
      <c r="G59" s="121"/>
      <c r="H59" s="121"/>
      <c r="I59" s="25"/>
      <c r="J59" s="25"/>
      <c r="K59" s="25"/>
      <c r="L59" s="25"/>
      <c r="M59" s="25"/>
      <c r="N59" s="25"/>
      <c r="O59" s="25"/>
      <c r="P59" s="26"/>
      <c r="Q59" s="26"/>
      <c r="R59" s="26"/>
    </row>
    <row r="60" spans="1:18" s="23" customFormat="1" ht="15" customHeight="1">
      <c r="A60" s="29" t="s">
        <v>308</v>
      </c>
      <c r="B60" s="1"/>
      <c r="C60" s="2">
        <v>2018</v>
      </c>
      <c r="D60" s="205">
        <f>SUM(E60:H60)</f>
        <v>20</v>
      </c>
      <c r="E60" s="76">
        <v>1</v>
      </c>
      <c r="F60" s="76">
        <v>5</v>
      </c>
      <c r="G60" s="121">
        <v>1</v>
      </c>
      <c r="H60" s="121">
        <v>13</v>
      </c>
    </row>
    <row r="61" spans="1:18" s="23" customFormat="1" ht="15" customHeight="1">
      <c r="A61" s="29"/>
      <c r="B61" s="1"/>
      <c r="C61" s="2">
        <v>2019</v>
      </c>
      <c r="D61" s="205">
        <f>SUM(E61:H61)</f>
        <v>22</v>
      </c>
      <c r="E61" s="75">
        <v>0</v>
      </c>
      <c r="F61" s="117">
        <v>11</v>
      </c>
      <c r="G61" s="75">
        <v>2</v>
      </c>
      <c r="H61" s="121">
        <v>9</v>
      </c>
    </row>
    <row r="62" spans="1:18" s="23" customFormat="1" ht="15" customHeight="1">
      <c r="A62" s="1"/>
      <c r="B62" s="1"/>
      <c r="C62" s="2">
        <v>2020</v>
      </c>
      <c r="D62" s="205">
        <f t="shared" ref="D62:D63" si="10">SUM(E62:H62)</f>
        <v>19</v>
      </c>
      <c r="E62" s="75">
        <v>1</v>
      </c>
      <c r="F62" s="117">
        <v>7</v>
      </c>
      <c r="G62" s="117">
        <v>2</v>
      </c>
      <c r="H62" s="121">
        <v>9</v>
      </c>
    </row>
    <row r="63" spans="1:18" s="23" customFormat="1" ht="15" customHeight="1">
      <c r="A63" s="1"/>
      <c r="B63" s="1"/>
      <c r="C63" s="2">
        <v>2021</v>
      </c>
      <c r="D63" s="76">
        <f t="shared" si="10"/>
        <v>9</v>
      </c>
      <c r="E63" s="75">
        <v>0</v>
      </c>
      <c r="F63" s="117">
        <v>6</v>
      </c>
      <c r="G63" s="117">
        <v>2</v>
      </c>
      <c r="H63" s="121">
        <v>1</v>
      </c>
    </row>
    <row r="64" spans="1:18" s="23" customFormat="1" ht="8.15" customHeight="1">
      <c r="A64" s="1"/>
      <c r="B64" s="1"/>
      <c r="C64" s="2"/>
      <c r="D64" s="205"/>
      <c r="E64" s="205"/>
      <c r="F64" s="205"/>
      <c r="G64" s="205"/>
      <c r="H64" s="205"/>
      <c r="I64" s="25"/>
      <c r="J64" s="25"/>
      <c r="K64" s="25"/>
      <c r="L64" s="25"/>
      <c r="M64" s="25"/>
      <c r="N64" s="25"/>
      <c r="O64" s="25"/>
      <c r="P64" s="26"/>
      <c r="Q64" s="26"/>
      <c r="R64" s="26"/>
    </row>
    <row r="65" spans="1:18" s="23" customFormat="1" ht="15" customHeight="1">
      <c r="A65" s="29" t="s">
        <v>309</v>
      </c>
      <c r="B65" s="1"/>
      <c r="C65" s="2">
        <v>2018</v>
      </c>
      <c r="D65" s="205">
        <f>SUM(E65:H65)</f>
        <v>16</v>
      </c>
      <c r="E65" s="205">
        <f>1</f>
        <v>1</v>
      </c>
      <c r="F65" s="205">
        <f>7</f>
        <v>7</v>
      </c>
      <c r="G65" s="205" t="s">
        <v>0</v>
      </c>
      <c r="H65" s="205">
        <f>8</f>
        <v>8</v>
      </c>
    </row>
    <row r="66" spans="1:18" s="23" customFormat="1" ht="15" customHeight="1">
      <c r="A66" s="29"/>
      <c r="B66" s="1"/>
      <c r="C66" s="2">
        <v>2019</v>
      </c>
      <c r="D66" s="205">
        <f>SUM(E66:H66)</f>
        <v>18</v>
      </c>
      <c r="E66" s="75">
        <v>1</v>
      </c>
      <c r="F66" s="117">
        <v>11</v>
      </c>
      <c r="G66" s="75">
        <v>2</v>
      </c>
      <c r="H66" s="121">
        <v>4</v>
      </c>
    </row>
    <row r="67" spans="1:18" s="23" customFormat="1" ht="15" customHeight="1">
      <c r="A67" s="1"/>
      <c r="B67" s="1"/>
      <c r="C67" s="2">
        <v>2020</v>
      </c>
      <c r="D67" s="205">
        <f t="shared" ref="D67:D68" si="11">SUM(E67:H67)</f>
        <v>14</v>
      </c>
      <c r="E67" s="75">
        <v>1</v>
      </c>
      <c r="F67" s="117">
        <v>8</v>
      </c>
      <c r="G67" s="117">
        <v>2</v>
      </c>
      <c r="H67" s="121">
        <v>3</v>
      </c>
    </row>
    <row r="68" spans="1:18" s="23" customFormat="1" ht="15" customHeight="1">
      <c r="A68" s="1"/>
      <c r="B68" s="1"/>
      <c r="C68" s="2">
        <v>2021</v>
      </c>
      <c r="D68" s="121">
        <f t="shared" si="11"/>
        <v>8</v>
      </c>
      <c r="E68" s="75">
        <v>0</v>
      </c>
      <c r="F68" s="121">
        <v>6</v>
      </c>
      <c r="G68" s="121">
        <v>1</v>
      </c>
      <c r="H68" s="121">
        <v>1</v>
      </c>
    </row>
    <row r="69" spans="1:18" s="23" customFormat="1" ht="8.15" customHeight="1">
      <c r="A69" s="1"/>
      <c r="C69" s="2"/>
      <c r="D69" s="205"/>
      <c r="E69" s="76"/>
      <c r="F69" s="76"/>
      <c r="G69" s="121"/>
      <c r="H69" s="121"/>
    </row>
    <row r="70" spans="1:18" s="23" customFormat="1" ht="16.5" customHeight="1">
      <c r="A70" s="29" t="s">
        <v>310</v>
      </c>
      <c r="C70" s="2">
        <v>2018</v>
      </c>
      <c r="D70" s="205">
        <f>SUM(E70:H70)</f>
        <v>78</v>
      </c>
      <c r="E70" s="76">
        <v>1</v>
      </c>
      <c r="F70" s="76">
        <v>26</v>
      </c>
      <c r="G70" s="121">
        <v>20</v>
      </c>
      <c r="H70" s="121">
        <v>31</v>
      </c>
    </row>
    <row r="71" spans="1:18" s="23" customFormat="1" ht="16.5" customHeight="1">
      <c r="A71" s="29"/>
      <c r="C71" s="2">
        <v>2019</v>
      </c>
      <c r="D71" s="205">
        <f>SUM(E71:H71)</f>
        <v>67</v>
      </c>
      <c r="E71" s="75">
        <v>1</v>
      </c>
      <c r="F71" s="117">
        <v>24</v>
      </c>
      <c r="G71" s="121">
        <v>25</v>
      </c>
      <c r="H71" s="121">
        <v>17</v>
      </c>
    </row>
    <row r="72" spans="1:18" s="23" customFormat="1" ht="15" customHeight="1">
      <c r="A72" s="1"/>
      <c r="C72" s="2">
        <v>2020</v>
      </c>
      <c r="D72" s="205">
        <f t="shared" ref="D72:D73" si="12">SUM(E72:H72)</f>
        <v>28</v>
      </c>
      <c r="E72" s="121" t="s">
        <v>0</v>
      </c>
      <c r="F72" s="121">
        <v>14</v>
      </c>
      <c r="G72" s="121">
        <v>5</v>
      </c>
      <c r="H72" s="121">
        <v>9</v>
      </c>
    </row>
    <row r="73" spans="1:18" s="23" customFormat="1" ht="15" customHeight="1">
      <c r="A73" s="1"/>
      <c r="B73" s="38"/>
      <c r="C73" s="2">
        <v>2021</v>
      </c>
      <c r="D73" s="75">
        <f t="shared" si="12"/>
        <v>28</v>
      </c>
      <c r="E73" s="121">
        <v>1</v>
      </c>
      <c r="F73" s="121">
        <v>15</v>
      </c>
      <c r="G73" s="121">
        <v>4</v>
      </c>
      <c r="H73" s="121">
        <v>8</v>
      </c>
    </row>
    <row r="74" spans="1:18" s="23" customFormat="1" ht="8.15" customHeight="1">
      <c r="A74" s="1"/>
      <c r="B74" s="39"/>
      <c r="C74" s="41"/>
      <c r="D74" s="205"/>
      <c r="E74" s="76"/>
      <c r="F74" s="76"/>
      <c r="G74" s="121"/>
      <c r="H74" s="121"/>
    </row>
    <row r="75" spans="1:18" s="23" customFormat="1" ht="15" customHeight="1">
      <c r="A75" s="29" t="s">
        <v>311</v>
      </c>
      <c r="B75" s="39"/>
      <c r="C75" s="2">
        <v>2018</v>
      </c>
      <c r="D75" s="205">
        <f>SUM(E75:H75)</f>
        <v>42</v>
      </c>
      <c r="E75" s="76">
        <v>0</v>
      </c>
      <c r="F75" s="76">
        <v>17</v>
      </c>
      <c r="G75" s="121">
        <v>9</v>
      </c>
      <c r="H75" s="121">
        <v>16</v>
      </c>
    </row>
    <row r="76" spans="1:18" s="23" customFormat="1" ht="15" customHeight="1">
      <c r="A76" s="29"/>
      <c r="B76" s="39"/>
      <c r="C76" s="2">
        <v>2019</v>
      </c>
      <c r="D76" s="205">
        <f>SUM(E76:H76)</f>
        <v>41</v>
      </c>
      <c r="E76" s="121">
        <v>0</v>
      </c>
      <c r="F76" s="121">
        <v>15</v>
      </c>
      <c r="G76" s="121">
        <v>14</v>
      </c>
      <c r="H76" s="121">
        <v>12</v>
      </c>
    </row>
    <row r="77" spans="1:18" s="23" customFormat="1" ht="15" customHeight="1">
      <c r="A77" s="1"/>
      <c r="C77" s="2">
        <v>2020</v>
      </c>
      <c r="D77" s="205">
        <f t="shared" ref="D77:D78" si="13">SUM(E77:H77)</f>
        <v>41</v>
      </c>
      <c r="E77" s="23">
        <v>1</v>
      </c>
      <c r="F77" s="23">
        <v>18</v>
      </c>
      <c r="G77" s="23">
        <v>4</v>
      </c>
      <c r="H77" s="23">
        <v>18</v>
      </c>
    </row>
    <row r="78" spans="1:18" s="23" customFormat="1" ht="15" customHeight="1">
      <c r="A78" s="1"/>
      <c r="C78" s="2">
        <v>2021</v>
      </c>
      <c r="D78" s="307">
        <f t="shared" si="13"/>
        <v>25</v>
      </c>
      <c r="E78" s="121">
        <v>0</v>
      </c>
      <c r="F78" s="23">
        <v>8</v>
      </c>
      <c r="G78" s="23">
        <v>5</v>
      </c>
      <c r="H78" s="23">
        <v>12</v>
      </c>
    </row>
    <row r="79" spans="1:18" s="23" customFormat="1" ht="8.15" customHeight="1">
      <c r="A79" s="1"/>
      <c r="C79" s="2"/>
      <c r="D79" s="76"/>
      <c r="E79" s="76"/>
      <c r="F79" s="76"/>
      <c r="G79" s="117"/>
      <c r="H79" s="121"/>
    </row>
    <row r="80" spans="1:18" s="23" customFormat="1" ht="15" customHeight="1">
      <c r="A80" s="42" t="s">
        <v>312</v>
      </c>
      <c r="B80" s="1"/>
      <c r="C80" s="2">
        <v>2018</v>
      </c>
      <c r="D80" s="76">
        <f>SUM(E80:H80)</f>
        <v>12</v>
      </c>
      <c r="E80" s="76" t="s">
        <v>0</v>
      </c>
      <c r="F80" s="76">
        <v>6</v>
      </c>
      <c r="G80" s="117">
        <v>1</v>
      </c>
      <c r="H80" s="121">
        <v>5</v>
      </c>
      <c r="I80" s="24"/>
      <c r="J80" s="3"/>
      <c r="K80" s="24"/>
      <c r="L80" s="24"/>
      <c r="M80" s="24"/>
      <c r="N80" s="24"/>
      <c r="O80" s="24"/>
      <c r="P80" s="24"/>
      <c r="Q80" s="24"/>
      <c r="R80" s="24"/>
    </row>
    <row r="81" spans="1:18" s="23" customFormat="1" ht="15" customHeight="1">
      <c r="A81" s="42"/>
      <c r="B81" s="1"/>
      <c r="C81" s="2">
        <v>2019</v>
      </c>
      <c r="D81" s="76">
        <f>SUM(E81:H81)</f>
        <v>6</v>
      </c>
      <c r="E81" s="76">
        <v>1</v>
      </c>
      <c r="F81" s="76">
        <v>3</v>
      </c>
      <c r="G81" s="117">
        <v>2</v>
      </c>
      <c r="H81" s="121">
        <v>0</v>
      </c>
      <c r="I81" s="24"/>
      <c r="J81" s="3"/>
      <c r="K81" s="24"/>
      <c r="L81" s="24"/>
      <c r="M81" s="24"/>
      <c r="N81" s="24"/>
      <c r="O81" s="24"/>
      <c r="P81" s="24"/>
      <c r="Q81" s="24"/>
      <c r="R81" s="24"/>
    </row>
    <row r="82" spans="1:18" s="23" customFormat="1" ht="15" customHeight="1">
      <c r="A82" s="42"/>
      <c r="B82" s="1"/>
      <c r="C82" s="2">
        <v>2020</v>
      </c>
      <c r="D82" s="76">
        <f t="shared" ref="D82:D83" si="14">SUM(E82:H82)</f>
        <v>7</v>
      </c>
      <c r="E82" s="76" t="s">
        <v>0</v>
      </c>
      <c r="F82" s="117">
        <v>2</v>
      </c>
      <c r="G82" s="117">
        <v>1</v>
      </c>
      <c r="H82" s="121">
        <v>4</v>
      </c>
      <c r="I82" s="25"/>
      <c r="J82" s="25"/>
      <c r="K82" s="25"/>
      <c r="L82" s="25"/>
      <c r="M82" s="25"/>
      <c r="N82" s="25"/>
      <c r="O82" s="25"/>
      <c r="P82" s="26"/>
      <c r="Q82" s="26"/>
      <c r="R82" s="26"/>
    </row>
    <row r="83" spans="1:18" s="23" customFormat="1" ht="15" customHeight="1">
      <c r="A83" s="42"/>
      <c r="B83" s="1"/>
      <c r="C83" s="2">
        <v>2021</v>
      </c>
      <c r="D83" s="307">
        <f t="shared" si="14"/>
        <v>9</v>
      </c>
      <c r="E83" s="76" t="s">
        <v>0</v>
      </c>
      <c r="F83" s="23">
        <v>6</v>
      </c>
      <c r="G83" s="76" t="s">
        <v>0</v>
      </c>
      <c r="H83" s="23">
        <v>3</v>
      </c>
      <c r="I83" s="25"/>
      <c r="J83" s="25"/>
      <c r="K83" s="25"/>
      <c r="L83" s="25"/>
      <c r="M83" s="25"/>
      <c r="N83" s="25"/>
      <c r="O83" s="25"/>
      <c r="P83" s="26"/>
      <c r="Q83" s="26"/>
      <c r="R83" s="26"/>
    </row>
    <row r="84" spans="1:18" s="29" customFormat="1" ht="8.15" customHeight="1">
      <c r="A84" s="467"/>
      <c r="B84" s="467"/>
      <c r="C84" s="468"/>
      <c r="D84" s="471"/>
      <c r="E84" s="471"/>
      <c r="F84" s="471"/>
      <c r="G84" s="471"/>
      <c r="H84" s="467"/>
    </row>
    <row r="85" spans="1:18" s="29" customFormat="1" ht="15" customHeight="1">
      <c r="A85" s="143"/>
      <c r="B85" s="143"/>
      <c r="C85" s="92"/>
      <c r="D85" s="50"/>
      <c r="E85" s="25"/>
      <c r="F85" s="25"/>
      <c r="G85" s="25"/>
      <c r="H85" s="25"/>
      <c r="I85" s="17" t="s">
        <v>1</v>
      </c>
    </row>
    <row r="86" spans="1:18" s="29" customFormat="1" ht="15" customHeight="1">
      <c r="A86" s="143"/>
      <c r="B86" s="143"/>
      <c r="C86" s="92"/>
      <c r="D86" s="50"/>
      <c r="E86" s="25"/>
      <c r="F86" s="25"/>
      <c r="G86" s="25"/>
      <c r="H86" s="25"/>
      <c r="I86" s="144" t="s">
        <v>2</v>
      </c>
    </row>
    <row r="87" spans="1:18" s="29" customFormat="1" ht="8.15" customHeight="1">
      <c r="A87" s="143"/>
      <c r="B87" s="143"/>
      <c r="C87" s="92"/>
      <c r="D87" s="50"/>
      <c r="E87" s="25"/>
      <c r="F87" s="25"/>
      <c r="G87" s="25"/>
      <c r="H87" s="25"/>
      <c r="I87" s="302"/>
    </row>
    <row r="88" spans="1:18" ht="15" customHeight="1">
      <c r="A88" s="29" t="s">
        <v>375</v>
      </c>
      <c r="I88" s="302"/>
    </row>
    <row r="89" spans="1:18" s="1" customFormat="1" ht="15" customHeight="1">
      <c r="A89" s="303" t="s">
        <v>378</v>
      </c>
      <c r="B89" s="15"/>
      <c r="C89" s="16"/>
      <c r="D89" s="22"/>
      <c r="E89" s="22"/>
      <c r="F89" s="22"/>
      <c r="H89" s="39"/>
    </row>
    <row r="90" spans="1:18" s="1" customFormat="1" ht="15" customHeight="1">
      <c r="A90" s="22" t="s">
        <v>379</v>
      </c>
      <c r="B90" s="133"/>
      <c r="C90" s="298"/>
      <c r="D90" s="22"/>
      <c r="G90" s="3"/>
      <c r="H90" s="3"/>
    </row>
    <row r="91" spans="1:18" s="1" customFormat="1" ht="15" customHeight="1">
      <c r="A91" s="304" t="s">
        <v>229</v>
      </c>
      <c r="B91" s="133"/>
      <c r="C91" s="298"/>
      <c r="D91" s="22"/>
      <c r="G91" s="3"/>
      <c r="H91" s="3"/>
    </row>
    <row r="92" spans="1:18" s="1" customFormat="1" ht="15" customHeight="1">
      <c r="A92" s="133"/>
      <c r="B92" s="133"/>
      <c r="C92" s="298"/>
      <c r="D92" s="22"/>
      <c r="G92" s="3"/>
      <c r="H92" s="3"/>
    </row>
    <row r="93" spans="1:18" ht="15" customHeight="1">
      <c r="C93" s="2"/>
      <c r="D93" s="1"/>
      <c r="E93" s="1"/>
      <c r="F93" s="1"/>
      <c r="G93" s="1"/>
      <c r="H93" s="1"/>
      <c r="I93" s="1"/>
      <c r="J93" s="1"/>
    </row>
    <row r="94" spans="1:18" ht="15" customHeight="1">
      <c r="C94" s="2"/>
      <c r="D94" s="1"/>
      <c r="E94" s="1"/>
      <c r="F94" s="1"/>
      <c r="G94" s="1"/>
      <c r="H94" s="1"/>
      <c r="I94" s="1"/>
      <c r="J94" s="1"/>
    </row>
    <row r="95" spans="1:18" ht="15" customHeight="1">
      <c r="C95" s="2"/>
      <c r="D95" s="1"/>
      <c r="E95" s="1"/>
      <c r="F95" s="1"/>
      <c r="G95" s="1"/>
      <c r="H95" s="1"/>
      <c r="I95" s="1"/>
      <c r="J95" s="1"/>
    </row>
    <row r="96" spans="1:18" ht="15" customHeight="1">
      <c r="C96" s="2"/>
      <c r="D96" s="1"/>
      <c r="E96" s="1"/>
      <c r="F96" s="1"/>
      <c r="G96" s="1"/>
      <c r="H96" s="1"/>
      <c r="I96" s="1"/>
      <c r="J96" s="1"/>
    </row>
    <row r="97" spans="3:10" ht="15" customHeight="1">
      <c r="C97" s="2"/>
      <c r="D97" s="1"/>
      <c r="E97" s="1"/>
      <c r="F97" s="1"/>
      <c r="G97" s="1"/>
      <c r="H97" s="1"/>
      <c r="I97" s="1"/>
      <c r="J97" s="1"/>
    </row>
    <row r="98" spans="3:10" ht="15" customHeight="1">
      <c r="C98" s="2"/>
      <c r="D98" s="1"/>
      <c r="E98" s="1"/>
      <c r="F98" s="1"/>
      <c r="G98" s="1"/>
      <c r="H98" s="1"/>
      <c r="I98" s="1"/>
      <c r="J98" s="1"/>
    </row>
    <row r="99" spans="3:10" ht="15" customHeight="1">
      <c r="C99" s="2"/>
      <c r="D99" s="1"/>
      <c r="E99" s="1"/>
      <c r="F99" s="1"/>
      <c r="G99" s="1"/>
      <c r="H99" s="1"/>
      <c r="I99" s="1"/>
      <c r="J99" s="1"/>
    </row>
    <row r="100" spans="3:10" ht="15" customHeight="1">
      <c r="C100" s="2"/>
      <c r="D100" s="1"/>
      <c r="E100" s="1"/>
      <c r="F100" s="1"/>
      <c r="G100" s="1"/>
      <c r="H100" s="1"/>
      <c r="I100" s="1"/>
      <c r="J100" s="1"/>
    </row>
    <row r="101" spans="3:10" ht="15" customHeight="1">
      <c r="C101" s="2"/>
      <c r="D101" s="1"/>
      <c r="E101" s="1"/>
      <c r="F101" s="1"/>
      <c r="G101" s="1"/>
      <c r="H101" s="1"/>
      <c r="I101" s="1"/>
      <c r="J101" s="1"/>
    </row>
    <row r="102" spans="3:10" ht="15" customHeight="1">
      <c r="C102" s="2"/>
      <c r="D102" s="1"/>
      <c r="E102" s="1"/>
      <c r="F102" s="1"/>
      <c r="G102" s="1"/>
      <c r="H102" s="1"/>
      <c r="I102" s="1"/>
      <c r="J102" s="1"/>
    </row>
    <row r="103" spans="3:10" ht="15" customHeight="1">
      <c r="C103" s="2"/>
      <c r="D103" s="1"/>
      <c r="E103" s="1"/>
      <c r="F103" s="1"/>
      <c r="G103" s="1"/>
      <c r="H103" s="1"/>
      <c r="I103" s="1"/>
      <c r="J103" s="1"/>
    </row>
    <row r="104" spans="3:10" ht="15" customHeight="1">
      <c r="C104" s="2"/>
      <c r="D104" s="1"/>
      <c r="E104" s="1"/>
      <c r="F104" s="1"/>
      <c r="G104" s="1"/>
      <c r="H104" s="1"/>
      <c r="I104" s="1"/>
      <c r="J104" s="1"/>
    </row>
    <row r="105" spans="3:10" ht="15" customHeight="1">
      <c r="C105" s="2"/>
      <c r="D105" s="1"/>
      <c r="E105" s="1"/>
      <c r="F105" s="1"/>
      <c r="G105" s="1"/>
      <c r="H105" s="1"/>
      <c r="I105" s="1"/>
      <c r="J105" s="1"/>
    </row>
    <row r="106" spans="3:10" ht="15" customHeight="1">
      <c r="C106" s="2"/>
      <c r="D106" s="1"/>
      <c r="E106" s="1"/>
      <c r="F106" s="1"/>
      <c r="G106" s="1"/>
      <c r="H106" s="1"/>
      <c r="I106" s="1"/>
      <c r="J106" s="1"/>
    </row>
    <row r="107" spans="3:10" ht="15" customHeight="1">
      <c r="C107" s="2"/>
      <c r="D107" s="1"/>
      <c r="E107" s="1"/>
      <c r="F107" s="1"/>
      <c r="G107" s="1"/>
      <c r="H107" s="1"/>
      <c r="I107" s="1"/>
      <c r="J107" s="1"/>
    </row>
    <row r="108" spans="3:10" ht="15" customHeight="1">
      <c r="C108" s="2"/>
      <c r="D108" s="1"/>
      <c r="E108" s="1"/>
      <c r="F108" s="1"/>
      <c r="G108" s="1"/>
      <c r="H108" s="1"/>
      <c r="I108" s="1"/>
      <c r="J108" s="1"/>
    </row>
    <row r="109" spans="3:10" ht="15" customHeight="1">
      <c r="C109" s="2"/>
      <c r="D109" s="1"/>
      <c r="E109" s="1"/>
      <c r="F109" s="1"/>
      <c r="G109" s="1"/>
      <c r="H109" s="1"/>
      <c r="I109" s="1"/>
      <c r="J109" s="1"/>
    </row>
  </sheetData>
  <mergeCells count="1">
    <mergeCell ref="A3:H3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4"/>
  <sheetViews>
    <sheetView view="pageBreakPreview" zoomScale="80" zoomScaleNormal="90" zoomScaleSheetLayoutView="80" workbookViewId="0">
      <selection activeCell="Q13" sqref="Q13"/>
    </sheetView>
  </sheetViews>
  <sheetFormatPr defaultColWidth="9.1796875" defaultRowHeight="15" customHeight="1"/>
  <cols>
    <col min="1" max="1" width="13.54296875" style="123" customWidth="1"/>
    <col min="2" max="2" width="21.7265625" style="123" customWidth="1"/>
    <col min="3" max="3" width="21" style="53" customWidth="1"/>
    <col min="4" max="4" width="18.08984375" style="4" customWidth="1"/>
    <col min="5" max="5" width="18.81640625" style="54" customWidth="1"/>
    <col min="6" max="6" width="18.7265625" style="54" customWidth="1"/>
    <col min="7" max="7" width="19.7265625" style="54" customWidth="1"/>
    <col min="8" max="8" width="20.54296875" style="54" customWidth="1"/>
    <col min="9" max="9" width="0.7265625" style="52" hidden="1" customWidth="1"/>
    <col min="10" max="10" width="18.26953125" style="52" customWidth="1"/>
    <col min="11" max="16384" width="9.1796875" style="52"/>
  </cols>
  <sheetData>
    <row r="1" spans="1:18" ht="8.15" customHeight="1">
      <c r="I1" s="54"/>
    </row>
    <row r="2" spans="1:18" ht="16.5" customHeight="1">
      <c r="A2" s="310" t="s">
        <v>392</v>
      </c>
      <c r="B2" s="5"/>
      <c r="D2" s="5"/>
      <c r="E2" s="5"/>
      <c r="F2" s="5"/>
      <c r="G2" s="5"/>
      <c r="H2" s="5"/>
      <c r="I2" s="5"/>
    </row>
    <row r="3" spans="1:18" s="7" customFormat="1" ht="16.5" customHeight="1">
      <c r="A3" s="527" t="s">
        <v>393</v>
      </c>
      <c r="B3" s="527"/>
      <c r="C3" s="527"/>
      <c r="D3" s="527"/>
      <c r="E3" s="527"/>
      <c r="F3" s="527"/>
      <c r="G3" s="527"/>
      <c r="H3" s="527"/>
    </row>
    <row r="4" spans="1:18" ht="16" thickBot="1">
      <c r="A4" s="135"/>
      <c r="B4" s="135"/>
      <c r="C4" s="136"/>
      <c r="D4" s="137"/>
      <c r="E4" s="138"/>
      <c r="F4" s="138"/>
      <c r="G4" s="138"/>
      <c r="H4" s="138"/>
      <c r="I4" s="179"/>
    </row>
    <row r="5" spans="1:18" s="13" customFormat="1" ht="8.15" customHeight="1">
      <c r="A5" s="319"/>
      <c r="B5" s="319"/>
      <c r="C5" s="320"/>
      <c r="D5" s="324"/>
      <c r="E5" s="358"/>
      <c r="F5" s="358"/>
      <c r="G5" s="358"/>
      <c r="H5" s="358"/>
      <c r="I5" s="179"/>
    </row>
    <row r="6" spans="1:18" s="13" customFormat="1" ht="15" customHeight="1">
      <c r="A6" s="322" t="s">
        <v>298</v>
      </c>
      <c r="B6" s="322"/>
      <c r="C6" s="323" t="s">
        <v>3</v>
      </c>
      <c r="D6" s="324" t="s">
        <v>16</v>
      </c>
      <c r="E6" s="324" t="s">
        <v>222</v>
      </c>
      <c r="F6" s="324" t="s">
        <v>224</v>
      </c>
      <c r="G6" s="324" t="s">
        <v>376</v>
      </c>
      <c r="H6" s="324" t="s">
        <v>227</v>
      </c>
      <c r="I6" s="317"/>
    </row>
    <row r="7" spans="1:18" s="13" customFormat="1" ht="15" customHeight="1">
      <c r="A7" s="325" t="s">
        <v>349</v>
      </c>
      <c r="B7" s="325"/>
      <c r="C7" s="327" t="s">
        <v>5</v>
      </c>
      <c r="D7" s="321" t="s">
        <v>19</v>
      </c>
      <c r="E7" s="321" t="s">
        <v>223</v>
      </c>
      <c r="F7" s="321" t="s">
        <v>225</v>
      </c>
      <c r="G7" s="321" t="s">
        <v>226</v>
      </c>
      <c r="H7" s="321" t="s">
        <v>228</v>
      </c>
      <c r="I7" s="317"/>
    </row>
    <row r="8" spans="1:18" s="13" customFormat="1" ht="8.15" customHeight="1" thickBot="1">
      <c r="A8" s="421"/>
      <c r="B8" s="421"/>
      <c r="C8" s="455"/>
      <c r="D8" s="421"/>
      <c r="E8" s="457"/>
      <c r="F8" s="457"/>
      <c r="G8" s="457"/>
      <c r="H8" s="457"/>
      <c r="I8" s="318"/>
    </row>
    <row r="9" spans="1:18" s="23" customFormat="1" ht="8.15" customHeight="1">
      <c r="A9" s="42"/>
      <c r="B9" s="1"/>
      <c r="C9" s="2"/>
      <c r="D9" s="117"/>
      <c r="E9" s="76"/>
      <c r="F9" s="117"/>
      <c r="G9" s="117"/>
      <c r="H9" s="121"/>
      <c r="I9" s="170"/>
      <c r="J9" s="25"/>
      <c r="K9" s="25"/>
      <c r="L9" s="25"/>
      <c r="M9" s="25"/>
      <c r="N9" s="25"/>
      <c r="O9" s="25"/>
      <c r="P9" s="26"/>
      <c r="Q9" s="26"/>
      <c r="R9" s="26"/>
    </row>
    <row r="10" spans="1:18" s="23" customFormat="1" ht="15" customHeight="1">
      <c r="A10" s="42" t="s">
        <v>313</v>
      </c>
      <c r="B10" s="1"/>
      <c r="C10" s="2">
        <v>2018</v>
      </c>
      <c r="D10" s="76">
        <f>SUM(E10:H10)</f>
        <v>11</v>
      </c>
      <c r="E10" s="76">
        <v>1</v>
      </c>
      <c r="F10" s="76">
        <v>5</v>
      </c>
      <c r="G10" s="121">
        <v>1</v>
      </c>
      <c r="H10" s="121">
        <v>4</v>
      </c>
      <c r="I10" s="25"/>
      <c r="J10" s="25"/>
      <c r="K10" s="25"/>
      <c r="L10" s="25"/>
      <c r="M10" s="25"/>
      <c r="N10" s="25"/>
      <c r="O10" s="25"/>
      <c r="P10" s="26"/>
      <c r="Q10" s="26"/>
      <c r="R10" s="26"/>
    </row>
    <row r="11" spans="1:18" s="23" customFormat="1" ht="15" customHeight="1">
      <c r="A11" s="42"/>
      <c r="B11" s="1"/>
      <c r="C11" s="2">
        <v>2019</v>
      </c>
      <c r="D11" s="76">
        <f>SUM(E11:H11)</f>
        <v>15</v>
      </c>
      <c r="E11" s="76">
        <v>1</v>
      </c>
      <c r="F11" s="74">
        <v>10</v>
      </c>
      <c r="G11" s="75">
        <v>1</v>
      </c>
      <c r="H11" s="121">
        <v>3</v>
      </c>
      <c r="I11" s="25"/>
      <c r="J11" s="25"/>
      <c r="K11" s="25"/>
      <c r="L11" s="25"/>
      <c r="M11" s="25"/>
      <c r="N11" s="25"/>
      <c r="O11" s="25"/>
      <c r="P11" s="26"/>
      <c r="Q11" s="26"/>
      <c r="R11" s="26"/>
    </row>
    <row r="12" spans="1:18" s="23" customFormat="1" ht="15" customHeight="1">
      <c r="A12" s="42"/>
      <c r="B12" s="1"/>
      <c r="C12" s="2">
        <v>2020</v>
      </c>
      <c r="D12" s="76">
        <f>SUM(E12:H12)</f>
        <v>16</v>
      </c>
      <c r="E12" s="76">
        <v>3</v>
      </c>
      <c r="F12" s="117">
        <v>9</v>
      </c>
      <c r="G12" s="121">
        <v>0</v>
      </c>
      <c r="H12" s="121">
        <v>4</v>
      </c>
      <c r="I12" s="25"/>
      <c r="J12" s="25"/>
      <c r="K12" s="25"/>
      <c r="L12" s="25"/>
      <c r="M12" s="25"/>
      <c r="N12" s="25"/>
      <c r="O12" s="25"/>
      <c r="P12" s="26"/>
      <c r="Q12" s="26"/>
      <c r="R12" s="26"/>
    </row>
    <row r="13" spans="1:18" s="23" customFormat="1" ht="15" customHeight="1">
      <c r="A13" s="42"/>
      <c r="B13" s="1"/>
      <c r="C13" s="2">
        <v>2021</v>
      </c>
      <c r="D13" s="76">
        <f>SUM(E13:H13)</f>
        <v>5</v>
      </c>
      <c r="E13" s="121">
        <v>0</v>
      </c>
      <c r="F13" s="25">
        <v>5</v>
      </c>
      <c r="G13" s="121">
        <v>0</v>
      </c>
      <c r="H13" s="121">
        <v>0</v>
      </c>
      <c r="I13" s="25"/>
      <c r="J13" s="25"/>
      <c r="K13" s="25"/>
      <c r="L13" s="25"/>
      <c r="M13" s="25"/>
      <c r="N13" s="25"/>
      <c r="O13" s="25"/>
      <c r="P13" s="26"/>
      <c r="Q13" s="26"/>
      <c r="R13" s="26"/>
    </row>
    <row r="14" spans="1:18" ht="8.15" customHeight="1">
      <c r="A14" s="90"/>
      <c r="B14" s="90"/>
      <c r="C14" s="2"/>
      <c r="D14" s="117"/>
      <c r="E14" s="117"/>
      <c r="F14" s="117"/>
      <c r="G14" s="117"/>
      <c r="H14" s="117"/>
      <c r="I14" s="8"/>
      <c r="J14" s="54"/>
    </row>
    <row r="15" spans="1:18" s="23" customFormat="1" ht="15" customHeight="1">
      <c r="A15" s="42" t="s">
        <v>314</v>
      </c>
      <c r="B15" s="1"/>
      <c r="C15" s="2">
        <v>2018</v>
      </c>
      <c r="D15" s="117" t="s">
        <v>327</v>
      </c>
      <c r="E15" s="117" t="s">
        <v>327</v>
      </c>
      <c r="F15" s="117" t="s">
        <v>327</v>
      </c>
      <c r="G15" s="117" t="s">
        <v>327</v>
      </c>
      <c r="H15" s="117" t="s">
        <v>327</v>
      </c>
      <c r="I15" s="25"/>
      <c r="J15" s="25"/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42"/>
      <c r="B16" s="1"/>
      <c r="C16" s="2">
        <v>2019</v>
      </c>
      <c r="D16" s="117" t="s">
        <v>327</v>
      </c>
      <c r="E16" s="117" t="s">
        <v>327</v>
      </c>
      <c r="F16" s="117" t="s">
        <v>327</v>
      </c>
      <c r="G16" s="117" t="s">
        <v>327</v>
      </c>
      <c r="H16" s="117" t="s">
        <v>327</v>
      </c>
      <c r="I16" s="25"/>
      <c r="J16" s="25"/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42"/>
      <c r="B17" s="1"/>
      <c r="C17" s="2">
        <v>2020</v>
      </c>
      <c r="D17" s="117" t="s">
        <v>327</v>
      </c>
      <c r="E17" s="117" t="s">
        <v>327</v>
      </c>
      <c r="F17" s="117" t="s">
        <v>327</v>
      </c>
      <c r="G17" s="117" t="s">
        <v>327</v>
      </c>
      <c r="H17" s="117" t="s">
        <v>327</v>
      </c>
      <c r="I17" s="25"/>
      <c r="J17" s="25"/>
      <c r="K17" s="25"/>
      <c r="L17" s="25"/>
      <c r="M17" s="25"/>
      <c r="N17" s="25"/>
      <c r="O17" s="25"/>
      <c r="P17" s="26"/>
      <c r="Q17" s="26"/>
      <c r="R17" s="26"/>
    </row>
    <row r="18" spans="1:18" s="23" customFormat="1" ht="15" customHeight="1">
      <c r="A18" s="42"/>
      <c r="B18" s="1"/>
      <c r="C18" s="2">
        <v>2021</v>
      </c>
      <c r="D18" s="117" t="s">
        <v>327</v>
      </c>
      <c r="E18" s="117" t="s">
        <v>327</v>
      </c>
      <c r="F18" s="117" t="s">
        <v>327</v>
      </c>
      <c r="G18" s="117" t="s">
        <v>327</v>
      </c>
      <c r="H18" s="117" t="s">
        <v>327</v>
      </c>
      <c r="I18" s="25"/>
      <c r="J18" s="25"/>
      <c r="K18" s="25"/>
      <c r="L18" s="25"/>
      <c r="M18" s="25"/>
      <c r="N18" s="25"/>
      <c r="O18" s="25"/>
      <c r="P18" s="26"/>
      <c r="Q18" s="26"/>
      <c r="R18" s="26"/>
    </row>
    <row r="19" spans="1:18" s="23" customFormat="1" ht="8.15" customHeight="1">
      <c r="A19" s="42"/>
      <c r="B19" s="1"/>
      <c r="C19" s="2"/>
      <c r="D19" s="205"/>
      <c r="E19" s="301"/>
      <c r="F19" s="205"/>
      <c r="G19" s="205"/>
      <c r="H19" s="205"/>
      <c r="I19" s="25"/>
      <c r="J19" s="25"/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42" t="s">
        <v>315</v>
      </c>
      <c r="B20" s="1"/>
      <c r="C20" s="2">
        <v>2018</v>
      </c>
      <c r="D20" s="76">
        <f>SUM(E20:H20)</f>
        <v>12</v>
      </c>
      <c r="E20" s="301" t="s">
        <v>0</v>
      </c>
      <c r="F20" s="205">
        <f>7</f>
        <v>7</v>
      </c>
      <c r="G20" s="205">
        <f>1+2</f>
        <v>3</v>
      </c>
      <c r="H20" s="205">
        <f>2</f>
        <v>2</v>
      </c>
      <c r="I20" s="25"/>
      <c r="J20" s="25"/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42"/>
      <c r="B21" s="1"/>
      <c r="C21" s="2">
        <v>2019</v>
      </c>
      <c r="D21" s="76">
        <f>SUM(E21:H21)</f>
        <v>19</v>
      </c>
      <c r="E21" s="76">
        <v>0</v>
      </c>
      <c r="F21" s="74">
        <v>6</v>
      </c>
      <c r="G21" s="75">
        <v>2</v>
      </c>
      <c r="H21" s="121">
        <v>11</v>
      </c>
      <c r="I21" s="25"/>
      <c r="J21" s="25"/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42"/>
      <c r="B22" s="1"/>
      <c r="C22" s="2">
        <v>2020</v>
      </c>
      <c r="D22" s="76">
        <f>SUM(E22:H22)</f>
        <v>6</v>
      </c>
      <c r="E22" s="76" t="s">
        <v>0</v>
      </c>
      <c r="F22" s="117">
        <v>4</v>
      </c>
      <c r="G22" s="121">
        <v>1</v>
      </c>
      <c r="H22" s="121">
        <v>1</v>
      </c>
      <c r="J22" s="34"/>
    </row>
    <row r="23" spans="1:18" s="23" customFormat="1" ht="15" customHeight="1">
      <c r="A23" s="42"/>
      <c r="B23" s="1"/>
      <c r="C23" s="2">
        <v>2021</v>
      </c>
      <c r="D23" s="76">
        <f>SUM(E23:H23)</f>
        <v>16</v>
      </c>
      <c r="E23" s="76" t="s">
        <v>0</v>
      </c>
      <c r="F23" s="117">
        <v>7</v>
      </c>
      <c r="G23" s="117" t="s">
        <v>0</v>
      </c>
      <c r="H23" s="121">
        <v>9</v>
      </c>
      <c r="J23" s="34"/>
    </row>
    <row r="24" spans="1:18" s="23" customFormat="1" ht="8.15" customHeight="1">
      <c r="A24" s="78"/>
      <c r="B24" s="1"/>
      <c r="C24" s="2"/>
      <c r="D24" s="117"/>
      <c r="E24" s="117"/>
      <c r="F24" s="117"/>
      <c r="G24" s="117"/>
      <c r="H24" s="117"/>
      <c r="I24" s="25"/>
      <c r="J24" s="25"/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29" t="s">
        <v>316</v>
      </c>
      <c r="B25" s="1"/>
      <c r="C25" s="2">
        <v>2018</v>
      </c>
      <c r="D25" s="117" t="s">
        <v>327</v>
      </c>
      <c r="E25" s="117" t="s">
        <v>327</v>
      </c>
      <c r="F25" s="117" t="s">
        <v>327</v>
      </c>
      <c r="G25" s="117" t="s">
        <v>327</v>
      </c>
      <c r="H25" s="117" t="s">
        <v>327</v>
      </c>
      <c r="J25" s="34"/>
    </row>
    <row r="26" spans="1:18" s="23" customFormat="1" ht="15" customHeight="1">
      <c r="A26" s="29"/>
      <c r="B26" s="1"/>
      <c r="C26" s="2">
        <v>2019</v>
      </c>
      <c r="D26" s="117" t="s">
        <v>327</v>
      </c>
      <c r="E26" s="117" t="s">
        <v>327</v>
      </c>
      <c r="F26" s="117" t="s">
        <v>327</v>
      </c>
      <c r="G26" s="117" t="s">
        <v>327</v>
      </c>
      <c r="H26" s="117" t="s">
        <v>327</v>
      </c>
      <c r="J26" s="34"/>
    </row>
    <row r="27" spans="1:18" s="23" customFormat="1" ht="15" customHeight="1">
      <c r="A27" s="1"/>
      <c r="B27" s="1"/>
      <c r="C27" s="2">
        <v>2020</v>
      </c>
      <c r="D27" s="117" t="s">
        <v>327</v>
      </c>
      <c r="E27" s="117" t="s">
        <v>327</v>
      </c>
      <c r="F27" s="117" t="s">
        <v>327</v>
      </c>
      <c r="G27" s="117" t="s">
        <v>327</v>
      </c>
      <c r="H27" s="117" t="s">
        <v>327</v>
      </c>
      <c r="J27" s="34"/>
    </row>
    <row r="28" spans="1:18" s="23" customFormat="1" ht="15" customHeight="1">
      <c r="A28" s="1"/>
      <c r="B28" s="1"/>
      <c r="C28" s="2">
        <v>2021</v>
      </c>
      <c r="D28" s="117" t="s">
        <v>327</v>
      </c>
      <c r="E28" s="117" t="s">
        <v>327</v>
      </c>
      <c r="F28" s="117" t="s">
        <v>327</v>
      </c>
      <c r="G28" s="117" t="s">
        <v>327</v>
      </c>
      <c r="H28" s="117" t="s">
        <v>327</v>
      </c>
      <c r="J28" s="34"/>
    </row>
    <row r="29" spans="1:18" s="23" customFormat="1" ht="8.15" customHeight="1">
      <c r="A29" s="1"/>
      <c r="B29" s="1"/>
      <c r="C29" s="2"/>
      <c r="D29" s="117"/>
      <c r="E29" s="76"/>
      <c r="F29" s="76"/>
      <c r="G29" s="121"/>
      <c r="H29" s="121"/>
      <c r="I29" s="25"/>
      <c r="J29" s="25"/>
      <c r="K29" s="25"/>
      <c r="L29" s="25"/>
      <c r="M29" s="25"/>
      <c r="N29" s="25"/>
      <c r="O29" s="25"/>
      <c r="P29" s="26"/>
      <c r="Q29" s="26"/>
      <c r="R29" s="26"/>
    </row>
    <row r="30" spans="1:18" s="23" customFormat="1" ht="15" customHeight="1">
      <c r="A30" s="29" t="s">
        <v>317</v>
      </c>
      <c r="B30" s="1"/>
      <c r="C30" s="2">
        <v>2018</v>
      </c>
      <c r="D30" s="76">
        <f>SUM(E30:H30)</f>
        <v>8</v>
      </c>
      <c r="E30" s="76">
        <v>0</v>
      </c>
      <c r="F30" s="76">
        <v>3</v>
      </c>
      <c r="G30" s="121">
        <v>0</v>
      </c>
      <c r="H30" s="121">
        <v>5</v>
      </c>
      <c r="J30" s="34"/>
    </row>
    <row r="31" spans="1:18" s="23" customFormat="1" ht="15" customHeight="1">
      <c r="A31" s="29"/>
      <c r="B31" s="1"/>
      <c r="C31" s="2">
        <v>2019</v>
      </c>
      <c r="D31" s="76">
        <f>SUM(E31:H31)</f>
        <v>7</v>
      </c>
      <c r="E31" s="76">
        <v>0</v>
      </c>
      <c r="F31" s="117">
        <v>5</v>
      </c>
      <c r="G31" s="75">
        <v>0</v>
      </c>
      <c r="H31" s="121">
        <v>2</v>
      </c>
      <c r="J31" s="34"/>
    </row>
    <row r="32" spans="1:18" s="23" customFormat="1" ht="15" customHeight="1">
      <c r="A32" s="1"/>
      <c r="B32" s="1"/>
      <c r="C32" s="2">
        <v>2020</v>
      </c>
      <c r="D32" s="117">
        <f>SUM(E32:H32)</f>
        <v>4</v>
      </c>
      <c r="E32" s="76" t="s">
        <v>0</v>
      </c>
      <c r="F32" s="117">
        <v>2</v>
      </c>
      <c r="G32" s="121">
        <v>1</v>
      </c>
      <c r="H32" s="121">
        <v>1</v>
      </c>
      <c r="J32" s="34"/>
    </row>
    <row r="33" spans="1:18" s="23" customFormat="1" ht="15" customHeight="1">
      <c r="A33" s="1"/>
      <c r="B33" s="1"/>
      <c r="C33" s="2">
        <v>2021</v>
      </c>
      <c r="D33" s="117">
        <f>SUM(E33:H33)</f>
        <v>2</v>
      </c>
      <c r="E33" s="76" t="s">
        <v>0</v>
      </c>
      <c r="F33" s="117">
        <v>1</v>
      </c>
      <c r="G33" s="76" t="s">
        <v>0</v>
      </c>
      <c r="H33" s="121">
        <v>1</v>
      </c>
      <c r="J33" s="34"/>
    </row>
    <row r="34" spans="1:18" s="23" customFormat="1" ht="8.15" customHeight="1">
      <c r="A34" s="1"/>
      <c r="B34" s="1"/>
      <c r="C34" s="2"/>
      <c r="D34" s="205"/>
      <c r="E34" s="205"/>
      <c r="F34" s="205"/>
      <c r="G34" s="205"/>
      <c r="H34" s="205"/>
      <c r="I34" s="25"/>
      <c r="J34" s="25"/>
      <c r="K34" s="25"/>
      <c r="L34" s="25"/>
      <c r="M34" s="25"/>
      <c r="N34" s="25"/>
      <c r="O34" s="25"/>
      <c r="P34" s="26"/>
      <c r="Q34" s="26"/>
      <c r="R34" s="26"/>
    </row>
    <row r="35" spans="1:18" s="23" customFormat="1" ht="15" customHeight="1">
      <c r="A35" s="29" t="s">
        <v>318</v>
      </c>
      <c r="B35" s="1"/>
      <c r="C35" s="2">
        <v>2018</v>
      </c>
      <c r="D35" s="76">
        <f>SUM(E35:H35)</f>
        <v>15</v>
      </c>
      <c r="E35" s="205">
        <f>2</f>
        <v>2</v>
      </c>
      <c r="F35" s="205">
        <f>8</f>
        <v>8</v>
      </c>
      <c r="G35" s="205">
        <f>1</f>
        <v>1</v>
      </c>
      <c r="H35" s="205">
        <f>4</f>
        <v>4</v>
      </c>
      <c r="J35" s="34"/>
    </row>
    <row r="36" spans="1:18" s="23" customFormat="1" ht="15" customHeight="1">
      <c r="A36" s="29"/>
      <c r="B36" s="1"/>
      <c r="C36" s="2">
        <v>2019</v>
      </c>
      <c r="D36" s="76">
        <f>SUM(E36:H36)</f>
        <v>8</v>
      </c>
      <c r="E36" s="75">
        <v>0</v>
      </c>
      <c r="F36" s="117">
        <v>5</v>
      </c>
      <c r="G36" s="75">
        <v>0</v>
      </c>
      <c r="H36" s="121">
        <v>3</v>
      </c>
      <c r="J36" s="34"/>
    </row>
    <row r="37" spans="1:18" s="23" customFormat="1" ht="15" customHeight="1">
      <c r="A37" s="1"/>
      <c r="B37" s="1"/>
      <c r="C37" s="2">
        <v>2020</v>
      </c>
      <c r="D37" s="117">
        <f>SUM(E37:H37)</f>
        <v>4</v>
      </c>
      <c r="E37" s="117">
        <v>1</v>
      </c>
      <c r="F37" s="117">
        <v>2</v>
      </c>
      <c r="G37" s="121">
        <v>0</v>
      </c>
      <c r="H37" s="121">
        <v>1</v>
      </c>
      <c r="J37" s="34"/>
    </row>
    <row r="38" spans="1:18" s="23" customFormat="1" ht="15" customHeight="1">
      <c r="A38" s="1"/>
      <c r="B38" s="1"/>
      <c r="C38" s="2">
        <v>2021</v>
      </c>
      <c r="D38" s="117">
        <f>SUM(E38:H38)</f>
        <v>6</v>
      </c>
      <c r="E38" s="75">
        <v>0</v>
      </c>
      <c r="F38" s="117">
        <v>2</v>
      </c>
      <c r="G38" s="75">
        <v>0</v>
      </c>
      <c r="H38" s="121">
        <v>4</v>
      </c>
      <c r="J38" s="34"/>
    </row>
    <row r="39" spans="1:18" s="23" customFormat="1" ht="8.15" customHeight="1">
      <c r="A39" s="1"/>
      <c r="B39" s="1"/>
      <c r="C39" s="2"/>
      <c r="D39" s="117"/>
      <c r="E39" s="117"/>
      <c r="F39" s="117"/>
      <c r="G39" s="117"/>
      <c r="H39" s="117"/>
      <c r="I39" s="25"/>
      <c r="J39" s="25"/>
      <c r="K39" s="25"/>
      <c r="L39" s="25"/>
      <c r="M39" s="25"/>
      <c r="N39" s="25"/>
      <c r="O39" s="25"/>
      <c r="P39" s="26"/>
      <c r="Q39" s="26"/>
      <c r="R39" s="26"/>
    </row>
    <row r="40" spans="1:18" s="23" customFormat="1" ht="15" customHeight="1">
      <c r="A40" s="29" t="s">
        <v>319</v>
      </c>
      <c r="B40" s="1"/>
      <c r="C40" s="2">
        <v>2018</v>
      </c>
      <c r="D40" s="117" t="s">
        <v>327</v>
      </c>
      <c r="E40" s="117" t="s">
        <v>327</v>
      </c>
      <c r="F40" s="117" t="s">
        <v>327</v>
      </c>
      <c r="G40" s="117" t="s">
        <v>327</v>
      </c>
      <c r="H40" s="117" t="s">
        <v>327</v>
      </c>
      <c r="J40" s="34"/>
    </row>
    <row r="41" spans="1:18" s="23" customFormat="1" ht="15" customHeight="1">
      <c r="A41" s="29"/>
      <c r="B41" s="1"/>
      <c r="C41" s="2">
        <v>2019</v>
      </c>
      <c r="D41" s="117" t="s">
        <v>327</v>
      </c>
      <c r="E41" s="117" t="s">
        <v>327</v>
      </c>
      <c r="F41" s="117" t="s">
        <v>327</v>
      </c>
      <c r="G41" s="117" t="s">
        <v>327</v>
      </c>
      <c r="H41" s="117" t="s">
        <v>327</v>
      </c>
      <c r="J41" s="34"/>
    </row>
    <row r="42" spans="1:18" s="23" customFormat="1" ht="15" customHeight="1">
      <c r="A42" s="1"/>
      <c r="B42" s="1"/>
      <c r="C42" s="2">
        <v>2020</v>
      </c>
      <c r="D42" s="117" t="s">
        <v>327</v>
      </c>
      <c r="E42" s="117" t="s">
        <v>327</v>
      </c>
      <c r="F42" s="117" t="s">
        <v>327</v>
      </c>
      <c r="G42" s="117" t="s">
        <v>327</v>
      </c>
      <c r="H42" s="117" t="s">
        <v>327</v>
      </c>
      <c r="J42" s="34"/>
    </row>
    <row r="43" spans="1:18" s="23" customFormat="1" ht="15" customHeight="1">
      <c r="A43" s="1"/>
      <c r="B43" s="1"/>
      <c r="C43" s="2">
        <v>2021</v>
      </c>
      <c r="D43" s="117" t="s">
        <v>327</v>
      </c>
      <c r="E43" s="117" t="s">
        <v>327</v>
      </c>
      <c r="F43" s="117" t="s">
        <v>327</v>
      </c>
      <c r="G43" s="117" t="s">
        <v>327</v>
      </c>
      <c r="H43" s="117" t="s">
        <v>327</v>
      </c>
      <c r="J43" s="34"/>
    </row>
    <row r="44" spans="1:18" s="23" customFormat="1" ht="8.15" customHeight="1">
      <c r="A44" s="1"/>
      <c r="B44" s="1"/>
      <c r="C44" s="2"/>
      <c r="D44" s="205"/>
      <c r="E44" s="205"/>
      <c r="F44" s="205"/>
      <c r="G44" s="205"/>
      <c r="H44" s="205"/>
      <c r="I44" s="25"/>
      <c r="J44" s="25"/>
      <c r="K44" s="25"/>
      <c r="L44" s="25"/>
      <c r="M44" s="25"/>
      <c r="N44" s="25"/>
      <c r="O44" s="25"/>
      <c r="P44" s="26"/>
      <c r="Q44" s="26"/>
      <c r="R44" s="26"/>
    </row>
    <row r="45" spans="1:18" s="23" customFormat="1" ht="15" customHeight="1">
      <c r="A45" s="29" t="s">
        <v>320</v>
      </c>
      <c r="B45" s="1"/>
      <c r="C45" s="2">
        <v>2018</v>
      </c>
      <c r="D45" s="76">
        <f>SUM(E45:H45)</f>
        <v>38</v>
      </c>
      <c r="E45" s="205">
        <v>2</v>
      </c>
      <c r="F45" s="205">
        <f>15</f>
        <v>15</v>
      </c>
      <c r="G45" s="205">
        <v>6</v>
      </c>
      <c r="H45" s="205">
        <f>15</f>
        <v>15</v>
      </c>
      <c r="J45" s="34"/>
    </row>
    <row r="46" spans="1:18" s="23" customFormat="1" ht="15" customHeight="1">
      <c r="A46" s="29"/>
      <c r="B46" s="1"/>
      <c r="C46" s="2">
        <v>2019</v>
      </c>
      <c r="D46" s="76">
        <f>SUM(E46:H46)</f>
        <v>43</v>
      </c>
      <c r="E46" s="117">
        <v>3</v>
      </c>
      <c r="F46" s="76">
        <v>15</v>
      </c>
      <c r="G46" s="117">
        <v>7</v>
      </c>
      <c r="H46" s="75">
        <v>18</v>
      </c>
      <c r="J46" s="34"/>
    </row>
    <row r="47" spans="1:18" s="23" customFormat="1" ht="15" customHeight="1">
      <c r="A47" s="1"/>
      <c r="B47" s="1"/>
      <c r="C47" s="2">
        <v>2020</v>
      </c>
      <c r="D47" s="76">
        <f>SUM(E47:H47)</f>
        <v>21</v>
      </c>
      <c r="E47" s="117">
        <v>3</v>
      </c>
      <c r="F47" s="75">
        <v>6</v>
      </c>
      <c r="G47" s="117">
        <v>5</v>
      </c>
      <c r="H47" s="117">
        <v>7</v>
      </c>
      <c r="J47" s="34"/>
    </row>
    <row r="48" spans="1:18" s="23" customFormat="1" ht="15" customHeight="1">
      <c r="A48" s="1"/>
      <c r="B48" s="1"/>
      <c r="C48" s="2">
        <v>2021</v>
      </c>
      <c r="D48" s="76">
        <f>SUM(E48:H48)</f>
        <v>15</v>
      </c>
      <c r="E48" s="117">
        <v>1</v>
      </c>
      <c r="F48" s="117">
        <v>8</v>
      </c>
      <c r="G48" s="117">
        <v>3</v>
      </c>
      <c r="H48" s="121">
        <v>3</v>
      </c>
      <c r="J48" s="34"/>
    </row>
    <row r="49" spans="1:18" s="23" customFormat="1" ht="8.15" customHeight="1">
      <c r="A49" s="1"/>
      <c r="B49" s="1"/>
      <c r="C49" s="2"/>
      <c r="D49" s="117"/>
      <c r="E49" s="117"/>
      <c r="F49" s="117"/>
      <c r="G49" s="117"/>
      <c r="H49" s="117"/>
      <c r="I49" s="25"/>
      <c r="J49" s="25"/>
      <c r="K49" s="25"/>
      <c r="L49" s="25"/>
      <c r="M49" s="25"/>
      <c r="N49" s="25"/>
      <c r="O49" s="25"/>
      <c r="P49" s="26"/>
      <c r="Q49" s="26"/>
      <c r="R49" s="26"/>
    </row>
    <row r="50" spans="1:18" s="23" customFormat="1" ht="15" customHeight="1">
      <c r="A50" s="29" t="s">
        <v>321</v>
      </c>
      <c r="B50" s="1"/>
      <c r="C50" s="2">
        <v>2018</v>
      </c>
      <c r="D50" s="117" t="s">
        <v>327</v>
      </c>
      <c r="E50" s="117" t="s">
        <v>327</v>
      </c>
      <c r="F50" s="117" t="s">
        <v>327</v>
      </c>
      <c r="G50" s="117" t="s">
        <v>327</v>
      </c>
      <c r="H50" s="117" t="s">
        <v>327</v>
      </c>
      <c r="J50" s="34"/>
    </row>
    <row r="51" spans="1:18" s="23" customFormat="1" ht="15" customHeight="1">
      <c r="A51" s="29"/>
      <c r="B51" s="1"/>
      <c r="C51" s="2">
        <v>2019</v>
      </c>
      <c r="D51" s="117" t="s">
        <v>327</v>
      </c>
      <c r="E51" s="117" t="s">
        <v>327</v>
      </c>
      <c r="F51" s="117" t="s">
        <v>327</v>
      </c>
      <c r="G51" s="117" t="s">
        <v>327</v>
      </c>
      <c r="H51" s="117" t="s">
        <v>327</v>
      </c>
      <c r="J51" s="34"/>
    </row>
    <row r="52" spans="1:18" s="23" customFormat="1" ht="15" customHeight="1">
      <c r="A52" s="1"/>
      <c r="B52" s="1"/>
      <c r="C52" s="2">
        <v>2020</v>
      </c>
      <c r="D52" s="117" t="s">
        <v>327</v>
      </c>
      <c r="E52" s="117" t="s">
        <v>327</v>
      </c>
      <c r="F52" s="117" t="s">
        <v>327</v>
      </c>
      <c r="G52" s="117" t="s">
        <v>327</v>
      </c>
      <c r="H52" s="117" t="s">
        <v>327</v>
      </c>
      <c r="J52" s="34"/>
    </row>
    <row r="53" spans="1:18" s="23" customFormat="1" ht="15" customHeight="1">
      <c r="A53" s="1"/>
      <c r="B53" s="1"/>
      <c r="C53" s="2">
        <v>2021</v>
      </c>
      <c r="D53" s="117" t="s">
        <v>327</v>
      </c>
      <c r="E53" s="117" t="s">
        <v>327</v>
      </c>
      <c r="F53" s="117" t="s">
        <v>327</v>
      </c>
      <c r="G53" s="117" t="s">
        <v>327</v>
      </c>
      <c r="H53" s="117" t="s">
        <v>327</v>
      </c>
      <c r="J53" s="34"/>
    </row>
    <row r="54" spans="1:18" s="23" customFormat="1" ht="8.15" customHeight="1">
      <c r="A54" s="1"/>
      <c r="B54" s="1"/>
      <c r="C54" s="2"/>
      <c r="D54" s="117"/>
      <c r="E54" s="76"/>
      <c r="F54" s="76"/>
      <c r="G54" s="121"/>
      <c r="H54" s="121"/>
      <c r="I54" s="25"/>
      <c r="J54" s="25"/>
      <c r="K54" s="25"/>
      <c r="L54" s="25"/>
      <c r="M54" s="25"/>
      <c r="N54" s="25"/>
      <c r="O54" s="25"/>
      <c r="P54" s="26"/>
      <c r="Q54" s="26"/>
      <c r="R54" s="26"/>
    </row>
    <row r="55" spans="1:18" s="23" customFormat="1" ht="15" customHeight="1">
      <c r="A55" s="29" t="s">
        <v>322</v>
      </c>
      <c r="B55" s="1"/>
      <c r="C55" s="2">
        <v>2018</v>
      </c>
      <c r="D55" s="76">
        <f>SUM(E55:H55)</f>
        <v>7</v>
      </c>
      <c r="E55" s="76">
        <v>0</v>
      </c>
      <c r="F55" s="76">
        <v>4</v>
      </c>
      <c r="G55" s="121">
        <v>2</v>
      </c>
      <c r="H55" s="121">
        <v>1</v>
      </c>
      <c r="J55" s="34"/>
    </row>
    <row r="56" spans="1:18" s="23" customFormat="1" ht="15" customHeight="1">
      <c r="A56" s="29"/>
      <c r="B56" s="1"/>
      <c r="C56" s="2">
        <v>2019</v>
      </c>
      <c r="D56" s="76">
        <f>SUM(E56:H56)</f>
        <v>4</v>
      </c>
      <c r="E56" s="76">
        <v>0</v>
      </c>
      <c r="F56" s="117">
        <v>0</v>
      </c>
      <c r="G56" s="75">
        <v>4</v>
      </c>
      <c r="H56" s="121">
        <v>0</v>
      </c>
      <c r="J56" s="34"/>
    </row>
    <row r="57" spans="1:18" s="23" customFormat="1" ht="15" customHeight="1">
      <c r="A57" s="1"/>
      <c r="B57" s="1"/>
      <c r="C57" s="2">
        <v>2020</v>
      </c>
      <c r="D57" s="76">
        <f>SUM(E57:H57)</f>
        <v>6</v>
      </c>
      <c r="E57" s="75" t="s">
        <v>0</v>
      </c>
      <c r="F57" s="117">
        <v>3</v>
      </c>
      <c r="G57" s="117">
        <v>3</v>
      </c>
      <c r="H57" s="121" t="s">
        <v>0</v>
      </c>
      <c r="J57" s="34"/>
    </row>
    <row r="58" spans="1:18" s="23" customFormat="1" ht="15" customHeight="1">
      <c r="A58" s="1"/>
      <c r="B58" s="1"/>
      <c r="C58" s="2">
        <v>2021</v>
      </c>
      <c r="D58" s="76">
        <f>SUM(E58:H58)</f>
        <v>7</v>
      </c>
      <c r="E58" s="121">
        <v>1</v>
      </c>
      <c r="F58" s="121">
        <v>1</v>
      </c>
      <c r="G58" s="121">
        <v>3</v>
      </c>
      <c r="H58" s="121">
        <v>2</v>
      </c>
      <c r="J58" s="34"/>
    </row>
    <row r="59" spans="1:18" s="23" customFormat="1" ht="8.15" customHeight="1">
      <c r="A59" s="1"/>
      <c r="C59" s="2"/>
      <c r="D59" s="117"/>
      <c r="E59" s="117"/>
      <c r="F59" s="117"/>
      <c r="G59" s="117"/>
      <c r="H59" s="117"/>
      <c r="J59" s="34"/>
    </row>
    <row r="60" spans="1:18" s="23" customFormat="1" ht="16.5" customHeight="1">
      <c r="A60" s="29" t="s">
        <v>323</v>
      </c>
      <c r="C60" s="2">
        <v>2018</v>
      </c>
      <c r="D60" s="117" t="s">
        <v>327</v>
      </c>
      <c r="E60" s="117" t="s">
        <v>327</v>
      </c>
      <c r="F60" s="117" t="s">
        <v>327</v>
      </c>
      <c r="G60" s="117" t="s">
        <v>327</v>
      </c>
      <c r="H60" s="117" t="s">
        <v>327</v>
      </c>
      <c r="J60" s="34"/>
    </row>
    <row r="61" spans="1:18" s="23" customFormat="1" ht="16.5" customHeight="1">
      <c r="A61" s="29"/>
      <c r="C61" s="2">
        <v>2019</v>
      </c>
      <c r="D61" s="117" t="s">
        <v>327</v>
      </c>
      <c r="E61" s="117" t="s">
        <v>327</v>
      </c>
      <c r="F61" s="117" t="s">
        <v>327</v>
      </c>
      <c r="G61" s="117" t="s">
        <v>327</v>
      </c>
      <c r="H61" s="117" t="s">
        <v>327</v>
      </c>
      <c r="J61" s="34"/>
    </row>
    <row r="62" spans="1:18" s="23" customFormat="1" ht="15" customHeight="1">
      <c r="A62" s="1"/>
      <c r="C62" s="2">
        <v>2020</v>
      </c>
      <c r="D62" s="117" t="s">
        <v>327</v>
      </c>
      <c r="E62" s="117" t="s">
        <v>327</v>
      </c>
      <c r="F62" s="117" t="s">
        <v>327</v>
      </c>
      <c r="G62" s="117" t="s">
        <v>327</v>
      </c>
      <c r="H62" s="117" t="s">
        <v>327</v>
      </c>
      <c r="J62" s="34"/>
    </row>
    <row r="63" spans="1:18" s="23" customFormat="1" ht="15" customHeight="1">
      <c r="A63" s="1"/>
      <c r="B63" s="38"/>
      <c r="C63" s="2">
        <v>2021</v>
      </c>
      <c r="D63" s="117" t="s">
        <v>327</v>
      </c>
      <c r="E63" s="117" t="s">
        <v>327</v>
      </c>
      <c r="F63" s="117" t="s">
        <v>327</v>
      </c>
      <c r="G63" s="117" t="s">
        <v>327</v>
      </c>
      <c r="H63" s="117" t="s">
        <v>327</v>
      </c>
      <c r="J63" s="34"/>
    </row>
    <row r="64" spans="1:18" s="23" customFormat="1" ht="8.15" customHeight="1">
      <c r="A64" s="1"/>
      <c r="B64" s="39"/>
      <c r="C64" s="2"/>
      <c r="D64" s="117"/>
      <c r="E64" s="117"/>
      <c r="F64" s="117"/>
      <c r="G64" s="117"/>
      <c r="H64" s="117"/>
      <c r="J64" s="34"/>
    </row>
    <row r="65" spans="1:10" s="23" customFormat="1" ht="15" customHeight="1">
      <c r="A65" s="29" t="s">
        <v>324</v>
      </c>
      <c r="B65" s="39"/>
      <c r="C65" s="2">
        <v>2018</v>
      </c>
      <c r="D65" s="117" t="s">
        <v>327</v>
      </c>
      <c r="E65" s="117" t="s">
        <v>327</v>
      </c>
      <c r="F65" s="117" t="s">
        <v>327</v>
      </c>
      <c r="G65" s="117" t="s">
        <v>327</v>
      </c>
      <c r="H65" s="117" t="s">
        <v>327</v>
      </c>
      <c r="J65" s="34"/>
    </row>
    <row r="66" spans="1:10" s="23" customFormat="1" ht="15" customHeight="1">
      <c r="A66" s="29"/>
      <c r="B66" s="39"/>
      <c r="C66" s="2">
        <v>2019</v>
      </c>
      <c r="D66" s="117" t="s">
        <v>327</v>
      </c>
      <c r="E66" s="117" t="s">
        <v>327</v>
      </c>
      <c r="F66" s="117" t="s">
        <v>327</v>
      </c>
      <c r="G66" s="117" t="s">
        <v>327</v>
      </c>
      <c r="H66" s="117" t="s">
        <v>327</v>
      </c>
      <c r="J66" s="34"/>
    </row>
    <row r="67" spans="1:10" s="23" customFormat="1" ht="15" customHeight="1">
      <c r="C67" s="2">
        <v>2020</v>
      </c>
      <c r="D67" s="117" t="s">
        <v>327</v>
      </c>
      <c r="E67" s="117" t="s">
        <v>327</v>
      </c>
      <c r="F67" s="117" t="s">
        <v>327</v>
      </c>
      <c r="G67" s="117" t="s">
        <v>327</v>
      </c>
      <c r="H67" s="117" t="s">
        <v>327</v>
      </c>
      <c r="J67" s="34"/>
    </row>
    <row r="68" spans="1:10" s="23" customFormat="1" ht="15" customHeight="1">
      <c r="C68" s="2">
        <v>2021</v>
      </c>
      <c r="D68" s="117" t="s">
        <v>327</v>
      </c>
      <c r="E68" s="117" t="s">
        <v>327</v>
      </c>
      <c r="F68" s="117" t="s">
        <v>327</v>
      </c>
      <c r="G68" s="117" t="s">
        <v>327</v>
      </c>
      <c r="H68" s="117" t="s">
        <v>327</v>
      </c>
      <c r="J68" s="34"/>
    </row>
    <row r="69" spans="1:10" s="23" customFormat="1" ht="8.15" customHeight="1">
      <c r="A69" s="1"/>
      <c r="C69" s="41"/>
      <c r="D69" s="117"/>
      <c r="E69" s="117"/>
      <c r="F69" s="117"/>
      <c r="G69" s="117"/>
      <c r="H69" s="117"/>
      <c r="J69" s="34"/>
    </row>
    <row r="70" spans="1:10" s="23" customFormat="1" ht="16.5" customHeight="1">
      <c r="A70" s="29" t="s">
        <v>325</v>
      </c>
      <c r="C70" s="2">
        <v>2018</v>
      </c>
      <c r="D70" s="117" t="s">
        <v>327</v>
      </c>
      <c r="E70" s="117" t="s">
        <v>327</v>
      </c>
      <c r="F70" s="117" t="s">
        <v>327</v>
      </c>
      <c r="G70" s="117" t="s">
        <v>327</v>
      </c>
      <c r="H70" s="117" t="s">
        <v>327</v>
      </c>
      <c r="J70" s="34"/>
    </row>
    <row r="71" spans="1:10" s="23" customFormat="1" ht="16.5" customHeight="1">
      <c r="A71" s="29"/>
      <c r="C71" s="2">
        <v>2019</v>
      </c>
      <c r="D71" s="117" t="s">
        <v>327</v>
      </c>
      <c r="E71" s="117" t="s">
        <v>327</v>
      </c>
      <c r="F71" s="117" t="s">
        <v>327</v>
      </c>
      <c r="G71" s="117" t="s">
        <v>327</v>
      </c>
      <c r="H71" s="117" t="s">
        <v>327</v>
      </c>
      <c r="J71" s="34"/>
    </row>
    <row r="72" spans="1:10" s="23" customFormat="1" ht="15" customHeight="1">
      <c r="A72" s="1"/>
      <c r="C72" s="2">
        <v>2020</v>
      </c>
      <c r="D72" s="117" t="s">
        <v>327</v>
      </c>
      <c r="E72" s="117" t="s">
        <v>327</v>
      </c>
      <c r="F72" s="117" t="s">
        <v>327</v>
      </c>
      <c r="G72" s="117" t="s">
        <v>327</v>
      </c>
      <c r="H72" s="117" t="s">
        <v>327</v>
      </c>
      <c r="J72" s="34"/>
    </row>
    <row r="73" spans="1:10" s="23" customFormat="1" ht="15" customHeight="1">
      <c r="A73" s="1"/>
      <c r="B73" s="38"/>
      <c r="C73" s="2">
        <v>2021</v>
      </c>
      <c r="D73" s="117" t="s">
        <v>327</v>
      </c>
      <c r="E73" s="117" t="s">
        <v>327</v>
      </c>
      <c r="F73" s="117" t="s">
        <v>327</v>
      </c>
      <c r="G73" s="117" t="s">
        <v>327</v>
      </c>
      <c r="H73" s="117" t="s">
        <v>327</v>
      </c>
      <c r="J73" s="34"/>
    </row>
    <row r="74" spans="1:10" s="23" customFormat="1" ht="8.15" customHeight="1">
      <c r="A74" s="1"/>
      <c r="B74" s="39"/>
      <c r="C74" s="2"/>
      <c r="D74" s="117"/>
      <c r="E74" s="117"/>
      <c r="F74" s="117"/>
      <c r="G74" s="117"/>
      <c r="H74" s="117"/>
      <c r="J74" s="34"/>
    </row>
    <row r="75" spans="1:10" s="23" customFormat="1" ht="15" customHeight="1">
      <c r="A75" s="29" t="s">
        <v>326</v>
      </c>
      <c r="B75" s="39"/>
      <c r="C75" s="2">
        <v>2018</v>
      </c>
      <c r="D75" s="117" t="s">
        <v>327</v>
      </c>
      <c r="E75" s="117" t="s">
        <v>327</v>
      </c>
      <c r="F75" s="117" t="s">
        <v>327</v>
      </c>
      <c r="G75" s="117" t="s">
        <v>327</v>
      </c>
      <c r="H75" s="117" t="s">
        <v>327</v>
      </c>
      <c r="J75" s="34"/>
    </row>
    <row r="76" spans="1:10" s="23" customFormat="1" ht="15" customHeight="1">
      <c r="A76" s="29"/>
      <c r="B76" s="39"/>
      <c r="C76" s="2">
        <v>2019</v>
      </c>
      <c r="D76" s="117" t="s">
        <v>327</v>
      </c>
      <c r="E76" s="117" t="s">
        <v>327</v>
      </c>
      <c r="F76" s="117" t="s">
        <v>327</v>
      </c>
      <c r="G76" s="117" t="s">
        <v>327</v>
      </c>
      <c r="H76" s="117" t="s">
        <v>327</v>
      </c>
      <c r="J76" s="34"/>
    </row>
    <row r="77" spans="1:10" s="23" customFormat="1" ht="15" customHeight="1">
      <c r="C77" s="2">
        <v>2020</v>
      </c>
      <c r="D77" s="117" t="s">
        <v>327</v>
      </c>
      <c r="E77" s="117" t="s">
        <v>327</v>
      </c>
      <c r="F77" s="117" t="s">
        <v>327</v>
      </c>
      <c r="G77" s="117" t="s">
        <v>327</v>
      </c>
      <c r="H77" s="117" t="s">
        <v>327</v>
      </c>
      <c r="J77" s="34"/>
    </row>
    <row r="78" spans="1:10" s="23" customFormat="1" ht="15" customHeight="1">
      <c r="C78" s="2">
        <v>2021</v>
      </c>
      <c r="D78" s="117" t="s">
        <v>327</v>
      </c>
      <c r="E78" s="117" t="s">
        <v>327</v>
      </c>
      <c r="F78" s="117" t="s">
        <v>327</v>
      </c>
      <c r="G78" s="117" t="s">
        <v>327</v>
      </c>
      <c r="H78" s="117" t="s">
        <v>327</v>
      </c>
      <c r="J78" s="34"/>
    </row>
    <row r="79" spans="1:10" s="29" customFormat="1" ht="8.15" customHeight="1">
      <c r="A79" s="467"/>
      <c r="B79" s="467"/>
      <c r="C79" s="468"/>
      <c r="D79" s="471"/>
      <c r="E79" s="471"/>
      <c r="F79" s="471"/>
      <c r="G79" s="471"/>
      <c r="H79" s="467"/>
    </row>
    <row r="80" spans="1:10" s="29" customFormat="1" ht="15" customHeight="1">
      <c r="A80" s="143"/>
      <c r="B80" s="143"/>
      <c r="C80" s="92"/>
      <c r="D80" s="50"/>
      <c r="E80" s="25"/>
      <c r="F80" s="25"/>
      <c r="G80" s="25"/>
      <c r="H80" s="25"/>
      <c r="I80" s="17" t="s">
        <v>1</v>
      </c>
    </row>
    <row r="81" spans="1:10" s="29" customFormat="1" ht="15" customHeight="1">
      <c r="A81" s="143"/>
      <c r="B81" s="143"/>
      <c r="C81" s="92"/>
      <c r="D81" s="50"/>
      <c r="E81" s="25"/>
      <c r="F81" s="25"/>
      <c r="G81" s="25"/>
      <c r="H81" s="25"/>
      <c r="I81" s="144" t="s">
        <v>2</v>
      </c>
    </row>
    <row r="82" spans="1:10" s="29" customFormat="1" ht="8.15" customHeight="1">
      <c r="A82" s="143"/>
      <c r="B82" s="143"/>
      <c r="C82" s="92"/>
      <c r="D82" s="50"/>
      <c r="E82" s="25"/>
      <c r="F82" s="25"/>
      <c r="G82" s="25"/>
      <c r="H82" s="25"/>
      <c r="I82" s="302"/>
    </row>
    <row r="83" spans="1:10" ht="15" customHeight="1">
      <c r="A83" s="29" t="s">
        <v>374</v>
      </c>
      <c r="I83" s="302"/>
    </row>
    <row r="84" spans="1:10" s="1" customFormat="1" ht="15" customHeight="1">
      <c r="A84" s="303" t="s">
        <v>378</v>
      </c>
      <c r="B84" s="15"/>
      <c r="C84" s="16"/>
      <c r="D84" s="22"/>
      <c r="E84" s="22"/>
      <c r="F84" s="22"/>
      <c r="H84" s="39"/>
    </row>
    <row r="85" spans="1:10" s="1" customFormat="1" ht="15" customHeight="1">
      <c r="A85" s="22" t="s">
        <v>379</v>
      </c>
      <c r="B85" s="133"/>
      <c r="C85" s="298"/>
      <c r="D85" s="22"/>
      <c r="G85" s="3"/>
      <c r="H85" s="3"/>
    </row>
    <row r="86" spans="1:10" s="1" customFormat="1" ht="15" customHeight="1">
      <c r="A86" s="304" t="s">
        <v>229</v>
      </c>
      <c r="B86" s="133"/>
      <c r="C86" s="298"/>
      <c r="D86" s="22"/>
      <c r="G86" s="3"/>
      <c r="H86" s="3"/>
    </row>
    <row r="87" spans="1:10" s="1" customFormat="1" ht="15" customHeight="1">
      <c r="A87" s="84" t="s">
        <v>364</v>
      </c>
      <c r="B87" s="133"/>
      <c r="C87" s="298"/>
      <c r="D87" s="22"/>
      <c r="G87" s="3"/>
      <c r="H87" s="3"/>
    </row>
    <row r="88" spans="1:10" ht="15" customHeight="1">
      <c r="A88" s="85" t="s">
        <v>343</v>
      </c>
      <c r="C88" s="2"/>
      <c r="D88" s="1"/>
      <c r="E88" s="1"/>
      <c r="F88" s="1"/>
      <c r="G88" s="1"/>
      <c r="H88" s="1"/>
      <c r="I88" s="1"/>
      <c r="J88" s="1"/>
    </row>
    <row r="89" spans="1:10" ht="15" customHeight="1">
      <c r="C89" s="2"/>
      <c r="D89" s="1"/>
      <c r="E89" s="1"/>
      <c r="F89" s="1"/>
      <c r="G89" s="1"/>
      <c r="H89" s="1"/>
      <c r="I89" s="1"/>
      <c r="J89" s="1"/>
    </row>
    <row r="90" spans="1:10" ht="15" customHeight="1">
      <c r="C90" s="2"/>
      <c r="D90" s="1"/>
      <c r="E90" s="1"/>
      <c r="F90" s="1"/>
      <c r="G90" s="1"/>
      <c r="H90" s="1"/>
      <c r="I90" s="1"/>
      <c r="J90" s="1"/>
    </row>
    <row r="91" spans="1:10" ht="15" customHeight="1">
      <c r="C91" s="2"/>
      <c r="D91" s="1"/>
      <c r="E91" s="1"/>
      <c r="F91" s="1"/>
      <c r="G91" s="1"/>
      <c r="H91" s="1"/>
      <c r="I91" s="1"/>
      <c r="J91" s="1"/>
    </row>
    <row r="92" spans="1:10" ht="15" customHeight="1">
      <c r="C92" s="2"/>
      <c r="D92" s="1"/>
      <c r="E92" s="1"/>
      <c r="F92" s="1"/>
      <c r="G92" s="1"/>
      <c r="H92" s="1"/>
      <c r="I92" s="1"/>
      <c r="J92" s="1"/>
    </row>
    <row r="93" spans="1:10" ht="15" customHeight="1">
      <c r="C93" s="2"/>
      <c r="D93" s="1"/>
      <c r="E93" s="1"/>
      <c r="F93" s="1"/>
      <c r="G93" s="1"/>
      <c r="H93" s="1"/>
      <c r="I93" s="1"/>
      <c r="J93" s="1"/>
    </row>
    <row r="94" spans="1:10" ht="15" customHeight="1">
      <c r="C94" s="2"/>
      <c r="D94" s="1"/>
      <c r="E94" s="1"/>
      <c r="F94" s="1"/>
      <c r="G94" s="1"/>
      <c r="H94" s="1"/>
      <c r="I94" s="1"/>
      <c r="J94" s="1"/>
    </row>
    <row r="95" spans="1:10" ht="15" customHeight="1">
      <c r="C95" s="2"/>
      <c r="D95" s="1"/>
      <c r="E95" s="1"/>
      <c r="F95" s="1"/>
      <c r="G95" s="1"/>
      <c r="H95" s="1"/>
      <c r="I95" s="1"/>
      <c r="J95" s="1"/>
    </row>
    <row r="96" spans="1:10" ht="15" customHeight="1">
      <c r="C96" s="2"/>
      <c r="D96" s="1"/>
      <c r="E96" s="1"/>
      <c r="F96" s="1"/>
      <c r="G96" s="1"/>
      <c r="H96" s="1"/>
      <c r="I96" s="1"/>
      <c r="J96" s="1"/>
    </row>
    <row r="97" spans="3:10" ht="15" customHeight="1">
      <c r="C97" s="2"/>
      <c r="D97" s="1"/>
      <c r="E97" s="1"/>
      <c r="F97" s="1"/>
      <c r="G97" s="1"/>
      <c r="H97" s="1"/>
      <c r="I97" s="1"/>
      <c r="J97" s="1"/>
    </row>
    <row r="98" spans="3:10" ht="15" customHeight="1">
      <c r="C98" s="2"/>
      <c r="D98" s="1"/>
      <c r="E98" s="1"/>
      <c r="F98" s="1"/>
      <c r="G98" s="1"/>
      <c r="H98" s="1"/>
      <c r="I98" s="1"/>
      <c r="J98" s="1"/>
    </row>
    <row r="99" spans="3:10" ht="15" customHeight="1">
      <c r="C99" s="2"/>
      <c r="D99" s="1"/>
      <c r="E99" s="1"/>
      <c r="F99" s="1"/>
      <c r="G99" s="1"/>
      <c r="H99" s="1"/>
      <c r="I99" s="1"/>
      <c r="J99" s="1"/>
    </row>
    <row r="100" spans="3:10" ht="15" customHeight="1">
      <c r="C100" s="2"/>
      <c r="D100" s="1"/>
      <c r="E100" s="1"/>
      <c r="F100" s="1"/>
      <c r="G100" s="1"/>
      <c r="H100" s="1"/>
      <c r="I100" s="1"/>
      <c r="J100" s="1"/>
    </row>
    <row r="101" spans="3:10" ht="15" customHeight="1">
      <c r="C101" s="2"/>
      <c r="D101" s="1"/>
      <c r="E101" s="1"/>
      <c r="F101" s="1"/>
      <c r="G101" s="1"/>
      <c r="H101" s="1"/>
      <c r="I101" s="1"/>
      <c r="J101" s="1"/>
    </row>
    <row r="102" spans="3:10" ht="15" customHeight="1">
      <c r="C102" s="2"/>
      <c r="D102" s="1"/>
      <c r="E102" s="1"/>
      <c r="F102" s="1"/>
      <c r="G102" s="1"/>
      <c r="H102" s="1"/>
      <c r="I102" s="1"/>
      <c r="J102" s="1"/>
    </row>
    <row r="103" spans="3:10" ht="15" customHeight="1">
      <c r="C103" s="2"/>
      <c r="D103" s="1"/>
      <c r="E103" s="1"/>
      <c r="F103" s="1"/>
      <c r="G103" s="1"/>
      <c r="H103" s="1"/>
      <c r="I103" s="1"/>
      <c r="J103" s="1"/>
    </row>
    <row r="104" spans="3:10" ht="15" customHeight="1">
      <c r="C104" s="2"/>
      <c r="D104" s="1"/>
      <c r="E104" s="1"/>
      <c r="F104" s="1"/>
      <c r="G104" s="1"/>
      <c r="H104" s="1"/>
      <c r="I104" s="1"/>
      <c r="J104" s="1"/>
    </row>
  </sheetData>
  <mergeCells count="1">
    <mergeCell ref="A3:H3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46"/>
  <sheetViews>
    <sheetView view="pageBreakPreview" topLeftCell="B1" zoomScale="80" zoomScaleNormal="90" zoomScaleSheetLayoutView="80" workbookViewId="0">
      <selection activeCell="Q13" sqref="Q13"/>
    </sheetView>
  </sheetViews>
  <sheetFormatPr defaultColWidth="9.1796875" defaultRowHeight="15" customHeight="1"/>
  <cols>
    <col min="1" max="1" width="1.7265625" style="52" hidden="1" customWidth="1"/>
    <col min="2" max="2" width="11.7265625" style="123" customWidth="1"/>
    <col min="3" max="3" width="17.1796875" style="123" customWidth="1"/>
    <col min="4" max="4" width="16.453125" style="53" customWidth="1"/>
    <col min="5" max="5" width="14.1796875" style="4" customWidth="1"/>
    <col min="6" max="6" width="19.453125" style="54" customWidth="1"/>
    <col min="7" max="7" width="14.36328125" style="54" customWidth="1"/>
    <col min="8" max="8" width="13.6328125" style="54" customWidth="1"/>
    <col min="9" max="9" width="14.08984375" style="54" customWidth="1"/>
    <col min="10" max="10" width="16.453125" style="54" customWidth="1"/>
    <col min="11" max="11" width="19.6328125" style="54" customWidth="1"/>
    <col min="12" max="12" width="0.54296875" style="52" customWidth="1"/>
    <col min="13" max="13" width="18.26953125" style="52" customWidth="1"/>
    <col min="14" max="16384" width="9.1796875" style="52"/>
  </cols>
  <sheetData>
    <row r="1" spans="1:19" ht="8.15" customHeight="1">
      <c r="L1" s="54"/>
    </row>
    <row r="2" spans="1:19" ht="16.5" customHeight="1">
      <c r="B2" s="310" t="s">
        <v>394</v>
      </c>
      <c r="C2" s="5"/>
      <c r="F2" s="4"/>
      <c r="G2" s="4"/>
      <c r="H2" s="4"/>
      <c r="I2" s="4"/>
      <c r="J2" s="4"/>
      <c r="K2" s="4"/>
      <c r="L2" s="5"/>
    </row>
    <row r="3" spans="1:19" s="7" customFormat="1" ht="16.5" customHeight="1">
      <c r="B3" s="527" t="s">
        <v>434</v>
      </c>
      <c r="C3" s="527"/>
      <c r="D3" s="527"/>
      <c r="E3" s="527"/>
      <c r="F3" s="527"/>
      <c r="G3" s="527"/>
      <c r="H3" s="527"/>
      <c r="I3" s="527"/>
      <c r="J3" s="527"/>
      <c r="K3" s="527"/>
    </row>
    <row r="4" spans="1:19" ht="16" thickBot="1">
      <c r="A4" s="179"/>
      <c r="B4" s="135"/>
      <c r="C4" s="135"/>
      <c r="D4" s="136"/>
      <c r="E4" s="137"/>
      <c r="F4" s="138"/>
      <c r="G4" s="138"/>
      <c r="H4" s="138"/>
      <c r="I4" s="138"/>
      <c r="J4" s="138"/>
      <c r="K4" s="138"/>
      <c r="L4" s="179"/>
    </row>
    <row r="5" spans="1:19" s="13" customFormat="1" ht="8.15" customHeight="1">
      <c r="A5" s="179"/>
      <c r="B5" s="319"/>
      <c r="C5" s="319"/>
      <c r="D5" s="320"/>
      <c r="E5" s="324"/>
      <c r="F5" s="358"/>
      <c r="G5" s="358"/>
      <c r="H5" s="358"/>
      <c r="I5" s="358"/>
      <c r="J5" s="358"/>
      <c r="K5" s="358"/>
      <c r="L5" s="179"/>
    </row>
    <row r="6" spans="1:19" s="13" customFormat="1" ht="15" customHeight="1">
      <c r="A6" s="179"/>
      <c r="B6" s="322" t="s">
        <v>298</v>
      </c>
      <c r="C6" s="322"/>
      <c r="D6" s="323" t="s">
        <v>3</v>
      </c>
      <c r="E6" s="324" t="s">
        <v>16</v>
      </c>
      <c r="F6" s="324" t="s">
        <v>237</v>
      </c>
      <c r="G6" s="525" t="s">
        <v>230</v>
      </c>
      <c r="H6" s="525"/>
      <c r="I6" s="525"/>
      <c r="J6" s="324" t="s">
        <v>245</v>
      </c>
      <c r="K6" s="324" t="s">
        <v>235</v>
      </c>
      <c r="L6" s="317"/>
    </row>
    <row r="7" spans="1:19" s="13" customFormat="1" ht="17.5" customHeight="1">
      <c r="A7" s="179"/>
      <c r="B7" s="325" t="s">
        <v>349</v>
      </c>
      <c r="C7" s="325"/>
      <c r="D7" s="327" t="s">
        <v>5</v>
      </c>
      <c r="E7" s="321" t="s">
        <v>19</v>
      </c>
      <c r="F7" s="324" t="s">
        <v>238</v>
      </c>
      <c r="G7" s="526" t="s">
        <v>231</v>
      </c>
      <c r="H7" s="526"/>
      <c r="I7" s="526"/>
      <c r="J7" s="321" t="s">
        <v>247</v>
      </c>
      <c r="K7" s="321" t="s">
        <v>236</v>
      </c>
      <c r="L7" s="317"/>
    </row>
    <row r="8" spans="1:19" s="13" customFormat="1" ht="15" customHeight="1">
      <c r="A8" s="179"/>
      <c r="B8" s="322"/>
      <c r="C8" s="322"/>
      <c r="D8" s="323"/>
      <c r="E8" s="324"/>
      <c r="F8" s="321" t="s">
        <v>239</v>
      </c>
      <c r="G8" s="324" t="s">
        <v>233</v>
      </c>
      <c r="H8" s="324" t="s">
        <v>352</v>
      </c>
      <c r="I8" s="330" t="s">
        <v>241</v>
      </c>
      <c r="J8" s="331" t="s">
        <v>246</v>
      </c>
      <c r="K8" s="332"/>
      <c r="L8" s="317"/>
    </row>
    <row r="9" spans="1:19" s="13" customFormat="1" ht="15" customHeight="1">
      <c r="A9" s="179"/>
      <c r="B9" s="322"/>
      <c r="C9" s="322"/>
      <c r="D9" s="323"/>
      <c r="E9" s="324"/>
      <c r="F9" s="321" t="s">
        <v>240</v>
      </c>
      <c r="G9" s="321" t="s">
        <v>232</v>
      </c>
      <c r="H9" s="321" t="s">
        <v>234</v>
      </c>
      <c r="I9" s="332" t="s">
        <v>242</v>
      </c>
      <c r="J9" s="332"/>
      <c r="K9" s="332"/>
      <c r="L9" s="317"/>
    </row>
    <row r="10" spans="1:19" s="13" customFormat="1" ht="15" customHeight="1">
      <c r="A10" s="179"/>
      <c r="B10" s="325"/>
      <c r="C10" s="325"/>
      <c r="D10" s="327"/>
      <c r="E10" s="321"/>
      <c r="F10" s="321"/>
      <c r="G10" s="321"/>
      <c r="H10" s="321"/>
      <c r="I10" s="321" t="s">
        <v>243</v>
      </c>
      <c r="J10" s="321"/>
      <c r="K10" s="321"/>
      <c r="L10" s="317"/>
    </row>
    <row r="11" spans="1:19" s="13" customFormat="1" ht="20" customHeight="1">
      <c r="A11" s="179"/>
      <c r="B11" s="325"/>
      <c r="C11" s="325"/>
      <c r="D11" s="327"/>
      <c r="E11" s="321"/>
      <c r="F11" s="321"/>
      <c r="G11" s="321"/>
      <c r="H11" s="321"/>
      <c r="I11" s="321" t="s">
        <v>244</v>
      </c>
      <c r="J11" s="321"/>
      <c r="K11" s="321"/>
      <c r="L11" s="317"/>
    </row>
    <row r="12" spans="1:19" s="13" customFormat="1" ht="8.15" customHeight="1" thickBot="1">
      <c r="A12" s="179"/>
      <c r="B12" s="421"/>
      <c r="C12" s="421"/>
      <c r="D12" s="455"/>
      <c r="E12" s="423"/>
      <c r="F12" s="456"/>
      <c r="G12" s="456"/>
      <c r="H12" s="456"/>
      <c r="I12" s="456"/>
      <c r="J12" s="456"/>
      <c r="K12" s="456"/>
      <c r="L12" s="318"/>
    </row>
    <row r="13" spans="1:19" ht="8.15" customHeight="1">
      <c r="A13" s="29"/>
      <c r="B13" s="90"/>
      <c r="C13" s="90"/>
      <c r="D13" s="293"/>
      <c r="E13" s="50"/>
      <c r="F13" s="25"/>
      <c r="G13" s="25"/>
      <c r="H13" s="25"/>
      <c r="I13" s="25"/>
      <c r="J13" s="25"/>
      <c r="K13" s="25"/>
      <c r="L13" s="318"/>
    </row>
    <row r="14" spans="1:19" s="23" customFormat="1" ht="15" customHeight="1">
      <c r="A14" s="18"/>
      <c r="B14" s="91" t="s">
        <v>299</v>
      </c>
      <c r="C14" s="91"/>
      <c r="D14" s="20">
        <v>2018</v>
      </c>
      <c r="E14" s="89">
        <f>SUM(F14:K14)</f>
        <v>5571</v>
      </c>
      <c r="F14" s="89">
        <f>SUM(F19,F24,F29,F34,F39,F44,F49,F54,F59,F64,F69,F74,F79,F84,'54 (2)'!E14,'54 (2)'!E19,'54 (2)'!E24,'54 (2)'!E29,'54 (2)'!E34,'54 (2)'!E39,'54 (2)'!E44,'54 (2)'!E49,'54 (2)'!E54,'54 (2)'!E59,'54 (2)'!E64,'54 (2)'!E69,'54 (2)'!E74,'54 (2)'!E79)</f>
        <v>1881</v>
      </c>
      <c r="G14" s="89">
        <f>SUM(G19,G24,G29,G34,G39,G44,G49,G54,G59,G64,G69,G74,G79,G84,'54 (2)'!F14,'54 (2)'!F19,'54 (2)'!F24,'54 (2)'!F29,'54 (2)'!F34,'54 (2)'!F39,'54 (2)'!F44,'54 (2)'!F49,'54 (2)'!F54,'54 (2)'!F59,'54 (2)'!F64,'54 (2)'!F69,'54 (2)'!F74,'54 (2)'!F79)</f>
        <v>74</v>
      </c>
      <c r="H14" s="89">
        <f>SUM(H19,H24,H29,H34,H39,H44,H49,H54,H59,H64,H69,H74,H79,H84,'54 (2)'!G14,'54 (2)'!G19,'54 (2)'!G24,'54 (2)'!G29,'54 (2)'!G34,'54 (2)'!G39,'54 (2)'!G44,'54 (2)'!G49,'54 (2)'!G54,'54 (2)'!G59,'54 (2)'!G64,'54 (2)'!G69,'54 (2)'!G74,'54 (2)'!G79)</f>
        <v>160</v>
      </c>
      <c r="I14" s="89">
        <f>SUM(I19,I24,I29,I34,I39,I44,I49,I54,I59,I64,I69,I74,I79,I84,'54 (2)'!H14,'54 (2)'!H19,'54 (2)'!H24,'54 (2)'!H29,'54 (2)'!H34,'54 (2)'!H39,'54 (2)'!H44,'54 (2)'!H49,'54 (2)'!H54,'54 (2)'!H59,'54 (2)'!H64,'54 (2)'!H69,'54 (2)'!H74,'54 (2)'!H79)</f>
        <v>504</v>
      </c>
      <c r="J14" s="89">
        <f>SUM(J19,J24,J29,J34,J39,J44,J49,J54,J59,J64,J69,J74,J79,J84,'54 (2)'!I14,'54 (2)'!I19,'54 (2)'!I24,'54 (2)'!I29,'54 (2)'!I34,'54 (2)'!I39,'54 (2)'!I44,'54 (2)'!I49,'54 (2)'!I54,'54 (2)'!I59,'54 (2)'!I64,'54 (2)'!I69,'54 (2)'!I74,'54 (2)'!I79)</f>
        <v>6</v>
      </c>
      <c r="K14" s="89">
        <f>SUM(K19,K24,K29,K34,K39,K44,K49,K54,K59,K64,K69,K74,K79,K84,'54 (2)'!J14,'54 (2)'!J19,'54 (2)'!J24,'54 (2)'!J29,'54 (2)'!J34,'54 (2)'!J39,'54 (2)'!J44,'54 (2)'!J49,'54 (2)'!J54,'54 (2)'!J59,'54 (2)'!J64,'54 (2)'!J69,'54 (2)'!J74,'54 (2)'!J79)</f>
        <v>2946</v>
      </c>
      <c r="L14" s="24"/>
      <c r="M14" s="3"/>
      <c r="N14" s="3"/>
      <c r="O14" s="3"/>
      <c r="P14" s="3"/>
      <c r="Q14" s="3"/>
      <c r="R14" s="3"/>
      <c r="S14" s="3"/>
    </row>
    <row r="15" spans="1:19" s="23" customFormat="1" ht="15" customHeight="1">
      <c r="A15" s="18"/>
      <c r="B15" s="91"/>
      <c r="C15" s="91"/>
      <c r="D15" s="20">
        <v>2019</v>
      </c>
      <c r="E15" s="89">
        <f>SUM(F15:K15)</f>
        <v>5106</v>
      </c>
      <c r="F15" s="89">
        <f>SUM(F20,F25,F30,F35,F40,F45,F50,F55,F60,F65,F70,F75,F80,F85,'54 (2)'!E15,'54 (2)'!E20,'54 (2)'!E25,'54 (2)'!E30,'54 (2)'!E35,'54 (2)'!E40,'54 (2)'!E45,'54 (2)'!E50,'54 (2)'!E55,'54 (2)'!E60,'54 (2)'!E65,'54 (2)'!E70,'54 (2)'!E75,'54 (2)'!E80)</f>
        <v>1806</v>
      </c>
      <c r="G15" s="89">
        <f>SUM(G20,G25,G30,G35,G40,G45,G50,G55,G60,G65,G70,G75,G80,G85,'54 (2)'!F15,'54 (2)'!F20,'54 (2)'!F25,'54 (2)'!F30,'54 (2)'!F35,'54 (2)'!F40,'54 (2)'!F45,'54 (2)'!F50,'54 (2)'!F55,'54 (2)'!F60,'54 (2)'!F65,'54 (2)'!F70,'54 (2)'!F75,'54 (2)'!F80)</f>
        <v>81</v>
      </c>
      <c r="H15" s="89">
        <f>SUM(H20,H25,H30,H35,H40,H45,H50,H55,H60,H65,H70,H75,H80,H85,'54 (2)'!G15,'54 (2)'!G20,'54 (2)'!G25,'54 (2)'!G30,'54 (2)'!G35,'54 (2)'!G40,'54 (2)'!G45,'54 (2)'!G50,'54 (2)'!G55,'54 (2)'!G60,'54 (2)'!G65,'54 (2)'!G70,'54 (2)'!G75,'54 (2)'!G80)</f>
        <v>157</v>
      </c>
      <c r="I15" s="89">
        <f>SUM(I20,I25,I30,I35,I40,I45,I50,I55,I60,I65,I70,I75,I80,I85,'54 (2)'!H15,'54 (2)'!H20,'54 (2)'!H25,'54 (2)'!H30,'54 (2)'!H35,'54 (2)'!H40,'54 (2)'!H45,'54 (2)'!H50,'54 (2)'!H55,'54 (2)'!H60,'54 (2)'!H65,'54 (2)'!H70,'54 (2)'!H75,'54 (2)'!H80)</f>
        <v>435</v>
      </c>
      <c r="J15" s="89">
        <f>SUM(J20,J25,J30,J35,J40,J45,J50,J55,J60,J65,J70,J75,J80,J85,'54 (2)'!I15,'54 (2)'!I20,'54 (2)'!I25,'54 (2)'!I30,'54 (2)'!I35,'54 (2)'!I40,'54 (2)'!I45,'54 (2)'!I50,'54 (2)'!I55,'54 (2)'!I60,'54 (2)'!I65,'54 (2)'!I70,'54 (2)'!I75,'54 (2)'!I80)</f>
        <v>0</v>
      </c>
      <c r="K15" s="89">
        <f>SUM(K20,K25,K30,K35,K40,K45,K50,K55,K60,K65,K70,K75,K80,K85,'54 (2)'!J15,'54 (2)'!J20,'54 (2)'!J25,'54 (2)'!J30,'54 (2)'!J35,'54 (2)'!J40,'54 (2)'!J45,'54 (2)'!J50,'54 (2)'!J55,'54 (2)'!J60,'54 (2)'!J65,'54 (2)'!J70,'54 (2)'!J75,'54 (2)'!J80)</f>
        <v>2627</v>
      </c>
      <c r="L15" s="24"/>
      <c r="M15" s="3"/>
      <c r="N15" s="3"/>
      <c r="O15" s="3"/>
      <c r="P15" s="3"/>
      <c r="Q15" s="3"/>
      <c r="R15" s="3"/>
      <c r="S15" s="3"/>
    </row>
    <row r="16" spans="1:19" s="23" customFormat="1" ht="15" customHeight="1">
      <c r="B16" s="91"/>
      <c r="C16" s="91"/>
      <c r="D16" s="20">
        <v>2020</v>
      </c>
      <c r="E16" s="89">
        <f t="shared" ref="E16:E17" si="0">SUM(F16:K16)</f>
        <v>3316</v>
      </c>
      <c r="F16" s="89">
        <f>SUM(F21,F26,F31,F36,F41,F46,F51,F56,F61,F66,F71,F76,F81,F86,'54 (2)'!E16,'54 (2)'!E21,'54 (2)'!E26,'54 (2)'!E31,'54 (2)'!E36,'54 (2)'!E41,'54 (2)'!E46,'54 (2)'!E51,'54 (2)'!E56,'54 (2)'!E61,'54 (2)'!E66,'54 (2)'!E71,'54 (2)'!E76,'54 (2)'!E81)</f>
        <v>1332</v>
      </c>
      <c r="G16" s="89">
        <f>SUM(G21,G26,G31,G36,G41,G46,G51,G56,G61,G66,G71,G76,G81,G86,'54 (2)'!F16,'54 (2)'!F21,'54 (2)'!F26,'54 (2)'!F31,'54 (2)'!F36,'54 (2)'!F41,'54 (2)'!F46,'54 (2)'!F51,'54 (2)'!F56,'54 (2)'!F61,'54 (2)'!F66,'54 (2)'!F71,'54 (2)'!F76,'54 (2)'!F81)</f>
        <v>36</v>
      </c>
      <c r="H16" s="89">
        <f>SUM(H21,H26,H31,H36,H41,H46,H51,H56,H61,H66,H71,H76,H81,H86,'54 (2)'!G16,'54 (2)'!G21,'54 (2)'!G26,'54 (2)'!G31,'54 (2)'!G36,'54 (2)'!G41,'54 (2)'!G46,'54 (2)'!G51,'54 (2)'!G56,'54 (2)'!G61,'54 (2)'!G66,'54 (2)'!G71,'54 (2)'!G76,'54 (2)'!G81)</f>
        <v>77</v>
      </c>
      <c r="I16" s="89">
        <f>SUM(I21,I26,I31,I36,I41,I46,I51,I56,I61,I66,I71,I76,I81,I86,'54 (2)'!H16,'54 (2)'!H21,'54 (2)'!H26,'54 (2)'!H31,'54 (2)'!H36,'54 (2)'!H41,'54 (2)'!H46,'54 (2)'!H51,'54 (2)'!H56,'54 (2)'!H61,'54 (2)'!H66,'54 (2)'!H71,'54 (2)'!H76,'54 (2)'!H81)</f>
        <v>318</v>
      </c>
      <c r="J16" s="89">
        <f>SUM(J21,J26,J31,J36,J41,J46,J51,J56,J61,J66,J71,J76,J81,J86,'54 (2)'!I16,'54 (2)'!I21,'54 (2)'!I26,'54 (2)'!I31,'54 (2)'!I36,'54 (2)'!I41,'54 (2)'!I46,'54 (2)'!I51,'54 (2)'!I56,'54 (2)'!I61,'54 (2)'!I66,'54 (2)'!I71,'54 (2)'!I76,'54 (2)'!I81)</f>
        <v>0</v>
      </c>
      <c r="K16" s="89">
        <f>SUM(K21,K26,K31,K36,K41,K46,K51,K56,K61,K66,K71,K76,K81,K86,'54 (2)'!J16,'54 (2)'!J21,'54 (2)'!J26,'54 (2)'!J31,'54 (2)'!J36,'54 (2)'!J41,'54 (2)'!J46,'54 (2)'!J51,'54 (2)'!J56,'54 (2)'!J61,'54 (2)'!J66,'54 (2)'!J71,'54 (2)'!J76,'54 (2)'!J81)</f>
        <v>1553</v>
      </c>
      <c r="L16" s="25"/>
      <c r="M16" s="25"/>
      <c r="N16" s="25"/>
      <c r="O16" s="25"/>
      <c r="P16" s="25"/>
      <c r="Q16" s="26"/>
      <c r="R16" s="26"/>
      <c r="S16" s="26"/>
    </row>
    <row r="17" spans="1:19" s="23" customFormat="1" ht="15" customHeight="1">
      <c r="B17" s="91"/>
      <c r="C17" s="91"/>
      <c r="D17" s="20">
        <v>2021</v>
      </c>
      <c r="E17" s="145">
        <f t="shared" si="0"/>
        <v>3014</v>
      </c>
      <c r="F17" s="89">
        <f>SUM(F22,F27,F32,F37,F42,F47,F52,F57,F62,F67,F72,F77,F82,F87,'54 (2)'!E17,'54 (2)'!E22,'54 (2)'!E27,'54 (2)'!E32,'54 (2)'!E37,'54 (2)'!E42,'54 (2)'!E47,'54 (2)'!E52,'54 (2)'!E57,'54 (2)'!E62,'54 (2)'!E67,'54 (2)'!E72,'54 (2)'!E77,'54 (2)'!E82)</f>
        <v>1122</v>
      </c>
      <c r="G17" s="89">
        <f>SUM(G22,G27,G32,G37,G42,G47,G52,G57,G62,G67,G72,G77,G82,G87,'54 (2)'!F17,'54 (2)'!F22,'54 (2)'!F27,'54 (2)'!F32,'54 (2)'!F37,'54 (2)'!F42,'54 (2)'!F47,'54 (2)'!F52,'54 (2)'!F57,'54 (2)'!F62,'54 (2)'!F67,'54 (2)'!F72,'54 (2)'!F77,'54 (2)'!F82)</f>
        <v>25</v>
      </c>
      <c r="H17" s="89">
        <f>SUM(H22,H27,H32,H37,H42,H47,H52,H57,H62,H67,H72,H77,H82,H87,'54 (2)'!G17,'54 (2)'!G22,'54 (2)'!G27,'54 (2)'!G32,'54 (2)'!G37,'54 (2)'!G42,'54 (2)'!G47,'54 (2)'!G52,'54 (2)'!G57,'54 (2)'!G62,'54 (2)'!G67,'54 (2)'!G72,'54 (2)'!G77,'54 (2)'!G82)</f>
        <v>70</v>
      </c>
      <c r="I17" s="89">
        <f>SUM(I22,I27,I32,I37,I42,I47,I52,I57,I62,I67,I72,I77,I82,I87,'54 (2)'!H17,'54 (2)'!H22,'54 (2)'!H27,'54 (2)'!H32,'54 (2)'!H37,'54 (2)'!H42,'54 (2)'!H47,'54 (2)'!H52,'54 (2)'!H57,'54 (2)'!H62,'54 (2)'!H67,'54 (2)'!H72,'54 (2)'!H77,'54 (2)'!H82)</f>
        <v>263</v>
      </c>
      <c r="J17" s="89">
        <f>SUM(J22,J27,J32,J37,J42,J47,J52,J57,J62,J67,J72,J77,J82,J87,'54 (2)'!I17,'54 (2)'!I22,'54 (2)'!I27,'54 (2)'!I32,'54 (2)'!I37,'54 (2)'!I42,'54 (2)'!I47,'54 (2)'!I52,'54 (2)'!I57,'54 (2)'!I62,'54 (2)'!I67,'54 (2)'!I72,'54 (2)'!I77,'54 (2)'!I82)</f>
        <v>0</v>
      </c>
      <c r="K17" s="89">
        <f>SUM(K22,K27,K32,K37,K42,K47,K52,K57,K62,K67,K72,K77,K82,K87,'54 (2)'!J17,'54 (2)'!J22,'54 (2)'!J27,'54 (2)'!J32,'54 (2)'!J37,'54 (2)'!J42,'54 (2)'!J47,'54 (2)'!J52,'54 (2)'!J57,'54 (2)'!J62,'54 (2)'!J67,'54 (2)'!J72,'54 (2)'!J77,'54 (2)'!J82)</f>
        <v>1534</v>
      </c>
      <c r="L17" s="25"/>
      <c r="M17" s="25"/>
      <c r="N17" s="25"/>
      <c r="O17" s="25"/>
      <c r="P17" s="25"/>
      <c r="Q17" s="26"/>
      <c r="R17" s="26"/>
      <c r="S17" s="26"/>
    </row>
    <row r="18" spans="1:19" s="23" customFormat="1" ht="8.15" customHeight="1">
      <c r="B18" s="1"/>
      <c r="C18" s="1"/>
      <c r="D18" s="2"/>
      <c r="E18" s="205"/>
      <c r="F18" s="205"/>
      <c r="G18" s="205"/>
      <c r="H18" s="205"/>
      <c r="I18" s="205"/>
      <c r="J18" s="205"/>
      <c r="K18" s="205"/>
      <c r="L18" s="25"/>
      <c r="M18" s="25"/>
      <c r="N18" s="25"/>
      <c r="O18" s="25"/>
      <c r="P18" s="25"/>
      <c r="Q18" s="26"/>
      <c r="R18" s="26"/>
      <c r="S18" s="26"/>
    </row>
    <row r="19" spans="1:19" s="23" customFormat="1" ht="15" customHeight="1">
      <c r="A19" s="28"/>
      <c r="B19" s="29" t="s">
        <v>300</v>
      </c>
      <c r="C19" s="291"/>
      <c r="D19" s="2">
        <v>2018</v>
      </c>
      <c r="E19" s="205">
        <f>SUM(F19:K19)</f>
        <v>871</v>
      </c>
      <c r="F19" s="205">
        <v>280</v>
      </c>
      <c r="G19" s="205">
        <v>1</v>
      </c>
      <c r="H19" s="205">
        <v>25</v>
      </c>
      <c r="I19" s="205">
        <v>57</v>
      </c>
      <c r="J19" s="205">
        <v>0</v>
      </c>
      <c r="K19" s="205">
        <v>508</v>
      </c>
      <c r="L19" s="25"/>
      <c r="M19" s="25"/>
      <c r="N19" s="25"/>
      <c r="O19" s="25"/>
      <c r="P19" s="25"/>
      <c r="Q19" s="26"/>
      <c r="R19" s="26"/>
      <c r="S19" s="26"/>
    </row>
    <row r="20" spans="1:19" s="23" customFormat="1" ht="15" customHeight="1">
      <c r="A20" s="28"/>
      <c r="B20" s="29"/>
      <c r="C20" s="291"/>
      <c r="D20" s="2">
        <v>2019</v>
      </c>
      <c r="E20" s="205">
        <f>SUM(F20:K20)</f>
        <v>840</v>
      </c>
      <c r="F20" s="76">
        <v>295</v>
      </c>
      <c r="G20" s="117">
        <v>3</v>
      </c>
      <c r="H20" s="117">
        <v>21</v>
      </c>
      <c r="I20" s="121">
        <v>52</v>
      </c>
      <c r="J20" s="76">
        <v>0</v>
      </c>
      <c r="K20" s="76">
        <v>469</v>
      </c>
      <c r="L20" s="25"/>
      <c r="M20" s="25"/>
      <c r="N20" s="25"/>
      <c r="O20" s="25"/>
      <c r="P20" s="25"/>
      <c r="Q20" s="26"/>
      <c r="R20" s="26"/>
      <c r="S20" s="26"/>
    </row>
    <row r="21" spans="1:19" s="23" customFormat="1" ht="15" customHeight="1">
      <c r="B21" s="29"/>
      <c r="C21" s="292"/>
      <c r="D21" s="2">
        <v>2020</v>
      </c>
      <c r="E21" s="205">
        <f t="shared" ref="E21:E22" si="1">SUM(F21:K21)</f>
        <v>389</v>
      </c>
      <c r="F21" s="74">
        <v>219</v>
      </c>
      <c r="G21" s="227">
        <v>5</v>
      </c>
      <c r="H21" s="74">
        <v>7</v>
      </c>
      <c r="I21" s="74">
        <v>46</v>
      </c>
      <c r="J21" s="74" t="s">
        <v>0</v>
      </c>
      <c r="K21" s="74">
        <v>112</v>
      </c>
      <c r="L21" s="25"/>
      <c r="M21" s="25"/>
      <c r="N21" s="25"/>
      <c r="O21" s="25"/>
      <c r="P21" s="25"/>
      <c r="Q21" s="26"/>
      <c r="R21" s="26"/>
      <c r="S21" s="26"/>
    </row>
    <row r="22" spans="1:19" s="23" customFormat="1" ht="15" customHeight="1">
      <c r="B22" s="29"/>
      <c r="C22" s="292"/>
      <c r="D22" s="2">
        <v>2021</v>
      </c>
      <c r="E22" s="205">
        <f t="shared" si="1"/>
        <v>315</v>
      </c>
      <c r="F22" s="74">
        <v>136</v>
      </c>
      <c r="G22" s="74">
        <v>5</v>
      </c>
      <c r="H22" s="74">
        <v>7</v>
      </c>
      <c r="I22" s="74">
        <v>42</v>
      </c>
      <c r="J22" s="74" t="s">
        <v>0</v>
      </c>
      <c r="K22" s="74">
        <v>125</v>
      </c>
      <c r="L22" s="25"/>
      <c r="M22" s="25"/>
      <c r="N22" s="25"/>
      <c r="O22" s="25"/>
      <c r="P22" s="25"/>
      <c r="Q22" s="26"/>
      <c r="R22" s="26"/>
      <c r="S22" s="26"/>
    </row>
    <row r="23" spans="1:19" s="23" customFormat="1" ht="8.15" customHeight="1">
      <c r="B23" s="1"/>
      <c r="C23" s="1"/>
      <c r="D23" s="2"/>
      <c r="E23" s="205"/>
      <c r="F23" s="74"/>
      <c r="G23" s="74"/>
      <c r="H23" s="74"/>
      <c r="I23" s="74"/>
      <c r="J23" s="74"/>
      <c r="K23" s="74"/>
      <c r="L23" s="25"/>
      <c r="M23" s="25"/>
      <c r="N23" s="25"/>
      <c r="O23" s="25"/>
      <c r="P23" s="25"/>
      <c r="Q23" s="26"/>
      <c r="R23" s="26"/>
      <c r="S23" s="26"/>
    </row>
    <row r="24" spans="1:19" s="23" customFormat="1" ht="15" customHeight="1">
      <c r="A24" s="28"/>
      <c r="B24" s="143" t="s">
        <v>301</v>
      </c>
      <c r="C24" s="292"/>
      <c r="D24" s="2">
        <v>2018</v>
      </c>
      <c r="E24" s="205">
        <f>SUM(F24:K24)</f>
        <v>249</v>
      </c>
      <c r="F24" s="74">
        <v>77</v>
      </c>
      <c r="G24" s="74">
        <v>0</v>
      </c>
      <c r="H24" s="74">
        <v>5</v>
      </c>
      <c r="I24" s="74">
        <v>31</v>
      </c>
      <c r="J24" s="74">
        <v>0</v>
      </c>
      <c r="K24" s="74">
        <v>136</v>
      </c>
      <c r="L24" s="25"/>
      <c r="M24" s="25"/>
      <c r="N24" s="25"/>
      <c r="O24" s="25"/>
      <c r="P24" s="25"/>
      <c r="Q24" s="26"/>
      <c r="R24" s="26"/>
      <c r="S24" s="26"/>
    </row>
    <row r="25" spans="1:19" s="23" customFormat="1" ht="15" customHeight="1">
      <c r="A25" s="28"/>
      <c r="B25" s="143"/>
      <c r="C25" s="292"/>
      <c r="D25" s="2">
        <v>2019</v>
      </c>
      <c r="E25" s="205">
        <f>SUM(F25:K25)</f>
        <v>267</v>
      </c>
      <c r="F25" s="76">
        <v>100</v>
      </c>
      <c r="G25" s="117">
        <v>0</v>
      </c>
      <c r="H25" s="117">
        <v>3</v>
      </c>
      <c r="I25" s="121">
        <v>35</v>
      </c>
      <c r="J25" s="76">
        <v>0</v>
      </c>
      <c r="K25" s="76">
        <v>129</v>
      </c>
      <c r="L25" s="25"/>
      <c r="M25" s="25"/>
      <c r="N25" s="25"/>
      <c r="O25" s="25"/>
      <c r="P25" s="25"/>
      <c r="Q25" s="26"/>
      <c r="R25" s="26"/>
      <c r="S25" s="26"/>
    </row>
    <row r="26" spans="1:19" s="23" customFormat="1" ht="15" customHeight="1">
      <c r="B26" s="143"/>
      <c r="C26" s="292"/>
      <c r="D26" s="2">
        <v>2020</v>
      </c>
      <c r="E26" s="205">
        <f t="shared" ref="E26:E27" si="2">SUM(F26:K26)</f>
        <v>179</v>
      </c>
      <c r="F26" s="76">
        <v>48</v>
      </c>
      <c r="G26" s="224" t="s">
        <v>0</v>
      </c>
      <c r="H26" s="76" t="s">
        <v>0</v>
      </c>
      <c r="I26" s="76">
        <v>25</v>
      </c>
      <c r="J26" s="76" t="s">
        <v>0</v>
      </c>
      <c r="K26" s="76">
        <v>106</v>
      </c>
      <c r="L26" s="25"/>
      <c r="M26" s="25"/>
      <c r="N26" s="25"/>
      <c r="O26" s="25"/>
      <c r="P26" s="25"/>
      <c r="Q26" s="26"/>
      <c r="R26" s="26"/>
      <c r="S26" s="26"/>
    </row>
    <row r="27" spans="1:19" s="23" customFormat="1" ht="15" customHeight="1">
      <c r="B27" s="143"/>
      <c r="C27" s="292"/>
      <c r="D27" s="2">
        <v>2021</v>
      </c>
      <c r="E27" s="76">
        <f t="shared" si="2"/>
        <v>138</v>
      </c>
      <c r="F27" s="76">
        <v>30</v>
      </c>
      <c r="G27" s="224">
        <v>2</v>
      </c>
      <c r="H27" s="76">
        <v>6</v>
      </c>
      <c r="I27" s="76">
        <v>16</v>
      </c>
      <c r="J27" s="74" t="s">
        <v>0</v>
      </c>
      <c r="K27" s="76">
        <v>84</v>
      </c>
      <c r="L27" s="25"/>
      <c r="M27" s="25"/>
      <c r="N27" s="25"/>
      <c r="O27" s="25"/>
      <c r="P27" s="25"/>
      <c r="Q27" s="26"/>
      <c r="R27" s="26"/>
      <c r="S27" s="26"/>
    </row>
    <row r="28" spans="1:19" s="23" customFormat="1" ht="8.15" customHeight="1">
      <c r="B28" s="1"/>
      <c r="C28" s="1"/>
      <c r="D28" s="2"/>
      <c r="E28" s="205"/>
      <c r="F28" s="205"/>
      <c r="G28" s="205"/>
      <c r="H28" s="205"/>
      <c r="I28" s="205"/>
      <c r="J28" s="205"/>
      <c r="K28" s="205"/>
      <c r="L28" s="25"/>
      <c r="M28" s="25"/>
      <c r="N28" s="25"/>
      <c r="O28" s="25"/>
      <c r="P28" s="25"/>
      <c r="Q28" s="26"/>
      <c r="R28" s="26"/>
      <c r="S28" s="26"/>
    </row>
    <row r="29" spans="1:19" s="23" customFormat="1" ht="15" customHeight="1">
      <c r="A29" s="30"/>
      <c r="B29" s="29" t="s">
        <v>302</v>
      </c>
      <c r="C29" s="291"/>
      <c r="D29" s="2">
        <v>2018</v>
      </c>
      <c r="E29" s="205">
        <f>SUM(F29:K29)</f>
        <v>378</v>
      </c>
      <c r="F29" s="205">
        <v>101</v>
      </c>
      <c r="G29" s="205">
        <v>1</v>
      </c>
      <c r="H29" s="205">
        <v>11</v>
      </c>
      <c r="I29" s="205">
        <v>19</v>
      </c>
      <c r="J29" s="205">
        <v>2</v>
      </c>
      <c r="K29" s="205">
        <v>244</v>
      </c>
      <c r="L29" s="25"/>
      <c r="M29" s="25"/>
      <c r="N29" s="25"/>
      <c r="O29" s="25"/>
      <c r="P29" s="25"/>
      <c r="Q29" s="26"/>
      <c r="R29" s="26"/>
      <c r="S29" s="26"/>
    </row>
    <row r="30" spans="1:19" s="23" customFormat="1" ht="15" customHeight="1">
      <c r="A30" s="30"/>
      <c r="B30" s="29"/>
      <c r="C30" s="291"/>
      <c r="D30" s="2">
        <v>2019</v>
      </c>
      <c r="E30" s="205">
        <f>SUM(F30:K30)</f>
        <v>312</v>
      </c>
      <c r="F30" s="76">
        <v>94</v>
      </c>
      <c r="G30" s="117">
        <v>1</v>
      </c>
      <c r="H30" s="117">
        <v>7</v>
      </c>
      <c r="I30" s="121">
        <v>17</v>
      </c>
      <c r="J30" s="76">
        <v>0</v>
      </c>
      <c r="K30" s="76">
        <v>193</v>
      </c>
      <c r="L30" s="25"/>
      <c r="M30" s="25"/>
      <c r="N30" s="25"/>
      <c r="O30" s="25"/>
      <c r="P30" s="25"/>
      <c r="Q30" s="26"/>
      <c r="R30" s="26"/>
      <c r="S30" s="26"/>
    </row>
    <row r="31" spans="1:19" s="23" customFormat="1" ht="15" customHeight="1">
      <c r="B31" s="29"/>
      <c r="C31" s="292"/>
      <c r="D31" s="2">
        <v>2020</v>
      </c>
      <c r="E31" s="205">
        <f t="shared" ref="E31:E32" si="3">SUM(F31:K31)</f>
        <v>214</v>
      </c>
      <c r="F31" s="76">
        <v>65</v>
      </c>
      <c r="G31" s="76" t="s">
        <v>0</v>
      </c>
      <c r="H31" s="76">
        <v>3</v>
      </c>
      <c r="I31" s="76">
        <v>10</v>
      </c>
      <c r="J31" s="76" t="s">
        <v>0</v>
      </c>
      <c r="K31" s="76">
        <v>136</v>
      </c>
    </row>
    <row r="32" spans="1:19" s="23" customFormat="1" ht="15" customHeight="1">
      <c r="B32" s="29"/>
      <c r="C32" s="292"/>
      <c r="D32" s="2">
        <v>2021</v>
      </c>
      <c r="E32" s="76">
        <f t="shared" si="3"/>
        <v>235</v>
      </c>
      <c r="F32" s="76">
        <v>88</v>
      </c>
      <c r="G32" s="76">
        <v>0</v>
      </c>
      <c r="H32" s="76">
        <v>7</v>
      </c>
      <c r="I32" s="76">
        <v>12</v>
      </c>
      <c r="J32" s="74" t="s">
        <v>0</v>
      </c>
      <c r="K32" s="224">
        <v>128</v>
      </c>
    </row>
    <row r="33" spans="1:19" s="23" customFormat="1" ht="8.15" customHeight="1">
      <c r="B33" s="1"/>
      <c r="C33" s="1"/>
      <c r="D33" s="2"/>
      <c r="E33" s="205"/>
      <c r="F33" s="204"/>
      <c r="G33" s="204"/>
      <c r="H33" s="204"/>
      <c r="I33" s="204"/>
      <c r="J33" s="204"/>
      <c r="K33" s="204"/>
      <c r="L33" s="25"/>
      <c r="M33" s="25"/>
      <c r="N33" s="25"/>
      <c r="O33" s="25"/>
      <c r="P33" s="25"/>
      <c r="Q33" s="26"/>
      <c r="R33" s="26"/>
      <c r="S33" s="26"/>
    </row>
    <row r="34" spans="1:19" s="23" customFormat="1" ht="15" customHeight="1">
      <c r="A34" s="31"/>
      <c r="B34" s="29" t="s">
        <v>303</v>
      </c>
      <c r="C34" s="291"/>
      <c r="D34" s="2">
        <v>2018</v>
      </c>
      <c r="E34" s="205">
        <f>SUM(F34:K34)</f>
        <v>587</v>
      </c>
      <c r="F34" s="204">
        <v>285</v>
      </c>
      <c r="G34" s="204">
        <v>6</v>
      </c>
      <c r="H34" s="204">
        <v>21</v>
      </c>
      <c r="I34" s="204">
        <v>32</v>
      </c>
      <c r="J34" s="204">
        <v>0</v>
      </c>
      <c r="K34" s="204">
        <v>243</v>
      </c>
    </row>
    <row r="35" spans="1:19" s="23" customFormat="1" ht="15" customHeight="1">
      <c r="A35" s="31"/>
      <c r="B35" s="29"/>
      <c r="C35" s="291"/>
      <c r="D35" s="2">
        <v>2019</v>
      </c>
      <c r="E35" s="205">
        <f>SUM(F35:K35)</f>
        <v>533</v>
      </c>
      <c r="F35" s="76">
        <v>215</v>
      </c>
      <c r="G35" s="117">
        <v>6</v>
      </c>
      <c r="H35" s="117">
        <v>16</v>
      </c>
      <c r="I35" s="121">
        <v>20</v>
      </c>
      <c r="J35" s="76">
        <v>0</v>
      </c>
      <c r="K35" s="76">
        <v>276</v>
      </c>
    </row>
    <row r="36" spans="1:19" s="23" customFormat="1" ht="15" customHeight="1">
      <c r="A36" s="32"/>
      <c r="B36" s="29"/>
      <c r="C36" s="292"/>
      <c r="D36" s="2">
        <v>2020</v>
      </c>
      <c r="E36" s="205">
        <f t="shared" ref="E36:E37" si="4">SUM(F36:K36)</f>
        <v>481</v>
      </c>
      <c r="F36" s="76">
        <v>220</v>
      </c>
      <c r="G36" s="224">
        <v>3</v>
      </c>
      <c r="H36" s="76">
        <v>15</v>
      </c>
      <c r="I36" s="76">
        <v>15</v>
      </c>
      <c r="J36" s="224" t="s">
        <v>0</v>
      </c>
      <c r="K36" s="76">
        <v>228</v>
      </c>
    </row>
    <row r="37" spans="1:19" s="23" customFormat="1" ht="15" customHeight="1">
      <c r="B37" s="29"/>
      <c r="C37" s="292"/>
      <c r="D37" s="2">
        <v>2021</v>
      </c>
      <c r="E37" s="76">
        <f t="shared" si="4"/>
        <v>436</v>
      </c>
      <c r="F37" s="76">
        <v>149</v>
      </c>
      <c r="G37" s="224">
        <v>4</v>
      </c>
      <c r="H37" s="76">
        <v>10</v>
      </c>
      <c r="I37" s="76">
        <v>24</v>
      </c>
      <c r="J37" s="74" t="s">
        <v>0</v>
      </c>
      <c r="K37" s="224">
        <v>249</v>
      </c>
    </row>
    <row r="38" spans="1:19" s="23" customFormat="1" ht="8.15" customHeight="1">
      <c r="B38" s="1"/>
      <c r="C38" s="1"/>
      <c r="D38" s="2"/>
      <c r="E38" s="205"/>
      <c r="F38" s="74"/>
      <c r="G38" s="74"/>
      <c r="H38" s="74"/>
      <c r="I38" s="74"/>
      <c r="J38" s="74"/>
      <c r="K38" s="74"/>
      <c r="L38" s="25"/>
      <c r="M38" s="25"/>
      <c r="N38" s="25"/>
      <c r="O38" s="25"/>
      <c r="P38" s="25"/>
      <c r="Q38" s="26"/>
      <c r="R38" s="26"/>
      <c r="S38" s="26"/>
    </row>
    <row r="39" spans="1:19" s="23" customFormat="1" ht="15" customHeight="1">
      <c r="A39" s="28"/>
      <c r="B39" s="143" t="s">
        <v>304</v>
      </c>
      <c r="C39" s="291"/>
      <c r="D39" s="2">
        <v>2018</v>
      </c>
      <c r="E39" s="205">
        <f>SUM(F39:K39)</f>
        <v>64</v>
      </c>
      <c r="F39" s="74">
        <v>22</v>
      </c>
      <c r="G39" s="74">
        <v>0</v>
      </c>
      <c r="H39" s="74">
        <v>1</v>
      </c>
      <c r="I39" s="74">
        <v>17</v>
      </c>
      <c r="J39" s="74">
        <v>0</v>
      </c>
      <c r="K39" s="74">
        <v>24</v>
      </c>
    </row>
    <row r="40" spans="1:19" s="23" customFormat="1" ht="15" customHeight="1">
      <c r="A40" s="28"/>
      <c r="B40" s="143"/>
      <c r="C40" s="291"/>
      <c r="D40" s="2">
        <v>2019</v>
      </c>
      <c r="E40" s="205">
        <f>SUM(F40:K40)</f>
        <v>65</v>
      </c>
      <c r="F40" s="117">
        <v>28</v>
      </c>
      <c r="G40" s="117">
        <v>2</v>
      </c>
      <c r="H40" s="117">
        <v>0</v>
      </c>
      <c r="I40" s="121">
        <v>11</v>
      </c>
      <c r="J40" s="76">
        <v>0</v>
      </c>
      <c r="K40" s="76">
        <v>24</v>
      </c>
    </row>
    <row r="41" spans="1:19" s="23" customFormat="1" ht="15" customHeight="1">
      <c r="A41" s="32"/>
      <c r="B41" s="143"/>
      <c r="C41" s="292"/>
      <c r="D41" s="2">
        <v>2020</v>
      </c>
      <c r="E41" s="205">
        <f t="shared" ref="E41:E42" si="5">SUM(F41:K41)</f>
        <v>46</v>
      </c>
      <c r="F41" s="76">
        <v>16</v>
      </c>
      <c r="G41" s="224" t="s">
        <v>0</v>
      </c>
      <c r="H41" s="224" t="s">
        <v>0</v>
      </c>
      <c r="I41" s="76">
        <v>4</v>
      </c>
      <c r="J41" s="76" t="s">
        <v>0</v>
      </c>
      <c r="K41" s="76">
        <v>26</v>
      </c>
    </row>
    <row r="42" spans="1:19" s="23" customFormat="1" ht="15" customHeight="1">
      <c r="B42" s="143"/>
      <c r="C42" s="292"/>
      <c r="D42" s="2">
        <v>2021</v>
      </c>
      <c r="E42" s="76">
        <f t="shared" si="5"/>
        <v>60</v>
      </c>
      <c r="F42" s="76">
        <v>14</v>
      </c>
      <c r="G42" s="224">
        <v>2</v>
      </c>
      <c r="H42" s="76">
        <v>2</v>
      </c>
      <c r="I42" s="76">
        <v>11</v>
      </c>
      <c r="J42" s="74" t="s">
        <v>0</v>
      </c>
      <c r="K42" s="224">
        <v>31</v>
      </c>
    </row>
    <row r="43" spans="1:19" s="23" customFormat="1" ht="8.15" customHeight="1">
      <c r="B43" s="1"/>
      <c r="C43" s="1"/>
      <c r="D43" s="2"/>
      <c r="E43" s="205"/>
      <c r="F43" s="294"/>
      <c r="G43" s="294"/>
      <c r="H43" s="294"/>
      <c r="I43" s="34"/>
      <c r="J43" s="295"/>
      <c r="K43" s="295"/>
      <c r="L43" s="25"/>
      <c r="M43" s="25"/>
      <c r="N43" s="25"/>
      <c r="O43" s="25"/>
      <c r="P43" s="25"/>
      <c r="Q43" s="26"/>
      <c r="R43" s="26"/>
      <c r="S43" s="26"/>
    </row>
    <row r="44" spans="1:19" s="23" customFormat="1" ht="15" customHeight="1">
      <c r="A44" s="28"/>
      <c r="B44" s="143" t="s">
        <v>341</v>
      </c>
      <c r="C44" s="291"/>
      <c r="D44" s="2">
        <v>2018</v>
      </c>
      <c r="E44" s="205">
        <f>SUM(F44:K44)</f>
        <v>241</v>
      </c>
      <c r="F44" s="294">
        <v>77</v>
      </c>
      <c r="G44" s="294" t="s">
        <v>0</v>
      </c>
      <c r="H44" s="294" t="s">
        <v>0</v>
      </c>
      <c r="I44" s="34">
        <v>13</v>
      </c>
      <c r="J44" s="295" t="s">
        <v>0</v>
      </c>
      <c r="K44" s="295">
        <v>151</v>
      </c>
    </row>
    <row r="45" spans="1:19" s="23" customFormat="1" ht="15" customHeight="1">
      <c r="A45" s="28"/>
      <c r="B45" s="143"/>
      <c r="C45" s="291"/>
      <c r="D45" s="2">
        <v>2019</v>
      </c>
      <c r="E45" s="205">
        <f>SUM(F45:K45)</f>
        <v>232</v>
      </c>
      <c r="F45" s="117">
        <v>56</v>
      </c>
      <c r="G45" s="117">
        <v>0</v>
      </c>
      <c r="H45" s="117">
        <v>1</v>
      </c>
      <c r="I45" s="121">
        <v>9</v>
      </c>
      <c r="J45" s="76">
        <v>0</v>
      </c>
      <c r="K45" s="76">
        <v>166</v>
      </c>
    </row>
    <row r="46" spans="1:19" s="23" customFormat="1" ht="15" customHeight="1">
      <c r="A46" s="32"/>
      <c r="B46" s="143"/>
      <c r="C46" s="292"/>
      <c r="D46" s="2">
        <v>2020</v>
      </c>
      <c r="E46" s="205">
        <f t="shared" ref="E46:E47" si="6">SUM(F46:K46)</f>
        <v>163</v>
      </c>
      <c r="F46" s="76">
        <v>59</v>
      </c>
      <c r="G46" s="224">
        <v>1</v>
      </c>
      <c r="H46" s="224" t="s">
        <v>0</v>
      </c>
      <c r="I46" s="76">
        <v>6</v>
      </c>
      <c r="J46" s="76" t="s">
        <v>0</v>
      </c>
      <c r="K46" s="76">
        <v>97</v>
      </c>
    </row>
    <row r="47" spans="1:19" s="23" customFormat="1" ht="15" customHeight="1">
      <c r="B47" s="143"/>
      <c r="C47" s="292"/>
      <c r="D47" s="2">
        <v>2021</v>
      </c>
      <c r="E47" s="76">
        <f t="shared" si="6"/>
        <v>124</v>
      </c>
      <c r="F47" s="76">
        <v>37</v>
      </c>
      <c r="G47" s="76">
        <v>0</v>
      </c>
      <c r="H47" s="224">
        <v>0</v>
      </c>
      <c r="I47" s="76">
        <v>6</v>
      </c>
      <c r="J47" s="74" t="s">
        <v>0</v>
      </c>
      <c r="K47" s="224">
        <v>81</v>
      </c>
    </row>
    <row r="48" spans="1:19" s="23" customFormat="1" ht="8.15" customHeight="1">
      <c r="B48" s="1"/>
      <c r="C48" s="1"/>
      <c r="D48" s="2"/>
      <c r="E48" s="205"/>
      <c r="F48" s="74"/>
      <c r="G48" s="74"/>
      <c r="H48" s="74"/>
      <c r="I48" s="74"/>
      <c r="J48" s="74"/>
      <c r="K48" s="74"/>
      <c r="L48" s="25"/>
      <c r="M48" s="25"/>
      <c r="N48" s="25"/>
      <c r="O48" s="25"/>
      <c r="P48" s="25"/>
      <c r="Q48" s="26"/>
      <c r="R48" s="26"/>
      <c r="S48" s="26"/>
    </row>
    <row r="49" spans="1:19" s="23" customFormat="1" ht="15" customHeight="1">
      <c r="A49" s="30"/>
      <c r="B49" s="143" t="s">
        <v>305</v>
      </c>
      <c r="C49" s="291"/>
      <c r="D49" s="2">
        <v>2018</v>
      </c>
      <c r="E49" s="205">
        <f>SUM(F49:K49)</f>
        <v>61</v>
      </c>
      <c r="F49" s="74">
        <v>21</v>
      </c>
      <c r="G49" s="74">
        <v>3</v>
      </c>
      <c r="H49" s="74">
        <v>2</v>
      </c>
      <c r="I49" s="74">
        <v>12</v>
      </c>
      <c r="J49" s="74">
        <v>0</v>
      </c>
      <c r="K49" s="74">
        <v>23</v>
      </c>
    </row>
    <row r="50" spans="1:19" s="23" customFormat="1" ht="15" customHeight="1">
      <c r="A50" s="30"/>
      <c r="B50" s="143"/>
      <c r="C50" s="291"/>
      <c r="D50" s="2">
        <v>2019</v>
      </c>
      <c r="E50" s="205">
        <f>SUM(F50:K50)</f>
        <v>47</v>
      </c>
      <c r="F50" s="117">
        <v>22</v>
      </c>
      <c r="G50" s="117">
        <v>0</v>
      </c>
      <c r="H50" s="117">
        <v>0</v>
      </c>
      <c r="I50" s="121">
        <v>12</v>
      </c>
      <c r="J50" s="76">
        <v>0</v>
      </c>
      <c r="K50" s="76">
        <v>13</v>
      </c>
    </row>
    <row r="51" spans="1:19" s="23" customFormat="1" ht="15" customHeight="1">
      <c r="B51" s="143"/>
      <c r="C51" s="292"/>
      <c r="D51" s="2">
        <v>2020</v>
      </c>
      <c r="E51" s="205">
        <f t="shared" ref="E51:E52" si="7">SUM(F51:K51)</f>
        <v>34</v>
      </c>
      <c r="F51" s="76">
        <v>15</v>
      </c>
      <c r="G51" s="76" t="s">
        <v>0</v>
      </c>
      <c r="H51" s="76" t="s">
        <v>0</v>
      </c>
      <c r="I51" s="76">
        <v>6</v>
      </c>
      <c r="J51" s="76" t="s">
        <v>0</v>
      </c>
      <c r="K51" s="76">
        <v>13</v>
      </c>
    </row>
    <row r="52" spans="1:19" s="23" customFormat="1" ht="15" customHeight="1">
      <c r="B52" s="143"/>
      <c r="C52" s="292"/>
      <c r="D52" s="2">
        <v>2021</v>
      </c>
      <c r="E52" s="76">
        <f t="shared" si="7"/>
        <v>40</v>
      </c>
      <c r="F52" s="76">
        <v>24</v>
      </c>
      <c r="G52" s="76">
        <v>0</v>
      </c>
      <c r="H52" s="76">
        <v>0</v>
      </c>
      <c r="I52" s="76">
        <v>3</v>
      </c>
      <c r="J52" s="74" t="s">
        <v>0</v>
      </c>
      <c r="K52" s="76">
        <v>13</v>
      </c>
    </row>
    <row r="53" spans="1:19" s="23" customFormat="1" ht="8.15" customHeight="1">
      <c r="B53" s="1"/>
      <c r="C53" s="1"/>
      <c r="D53" s="2"/>
      <c r="E53" s="205"/>
      <c r="F53" s="74"/>
      <c r="G53" s="74"/>
      <c r="H53" s="74"/>
      <c r="I53" s="74"/>
      <c r="J53" s="74"/>
      <c r="K53" s="74"/>
      <c r="L53" s="25"/>
      <c r="M53" s="25"/>
      <c r="N53" s="25"/>
      <c r="O53" s="25"/>
      <c r="P53" s="25"/>
      <c r="Q53" s="26"/>
      <c r="R53" s="26"/>
      <c r="S53" s="26"/>
    </row>
    <row r="54" spans="1:19" s="23" customFormat="1" ht="15" customHeight="1">
      <c r="A54" s="28"/>
      <c r="B54" s="143" t="s">
        <v>306</v>
      </c>
      <c r="C54" s="291"/>
      <c r="D54" s="2">
        <v>2018</v>
      </c>
      <c r="E54" s="205">
        <f>SUM(F54:K54)</f>
        <v>1333</v>
      </c>
      <c r="F54" s="74">
        <v>331</v>
      </c>
      <c r="G54" s="74">
        <v>34</v>
      </c>
      <c r="H54" s="74">
        <v>51</v>
      </c>
      <c r="I54" s="74">
        <v>144</v>
      </c>
      <c r="J54" s="74">
        <v>1</v>
      </c>
      <c r="K54" s="74">
        <v>772</v>
      </c>
    </row>
    <row r="55" spans="1:19" s="23" customFormat="1" ht="15" customHeight="1">
      <c r="A55" s="28"/>
      <c r="B55" s="143"/>
      <c r="C55" s="291"/>
      <c r="D55" s="2">
        <v>2019</v>
      </c>
      <c r="E55" s="205">
        <f>SUM(F55:K55)</f>
        <v>1122</v>
      </c>
      <c r="F55" s="117">
        <v>357</v>
      </c>
      <c r="G55" s="117">
        <v>40</v>
      </c>
      <c r="H55" s="117">
        <v>62</v>
      </c>
      <c r="I55" s="121">
        <v>135</v>
      </c>
      <c r="J55" s="76">
        <v>0</v>
      </c>
      <c r="K55" s="76">
        <v>528</v>
      </c>
    </row>
    <row r="56" spans="1:19" s="23" customFormat="1" ht="15" customHeight="1">
      <c r="B56" s="143"/>
      <c r="C56" s="292"/>
      <c r="D56" s="2">
        <v>2020</v>
      </c>
      <c r="E56" s="205">
        <f t="shared" ref="E56:E57" si="8">SUM(F56:K56)</f>
        <v>893</v>
      </c>
      <c r="F56" s="76">
        <v>317</v>
      </c>
      <c r="G56" s="76">
        <v>14</v>
      </c>
      <c r="H56" s="76">
        <v>27</v>
      </c>
      <c r="I56" s="76">
        <v>91</v>
      </c>
      <c r="J56" s="224" t="s">
        <v>0</v>
      </c>
      <c r="K56" s="76">
        <v>444</v>
      </c>
    </row>
    <row r="57" spans="1:19" s="23" customFormat="1" ht="15" customHeight="1">
      <c r="B57" s="143"/>
      <c r="C57" s="292"/>
      <c r="D57" s="2">
        <v>2021</v>
      </c>
      <c r="E57" s="76">
        <f t="shared" si="8"/>
        <v>861</v>
      </c>
      <c r="F57" s="76">
        <v>315</v>
      </c>
      <c r="G57" s="76">
        <v>4</v>
      </c>
      <c r="H57" s="76">
        <v>16</v>
      </c>
      <c r="I57" s="76">
        <v>54</v>
      </c>
      <c r="J57" s="74" t="s">
        <v>0</v>
      </c>
      <c r="K57" s="224">
        <v>472</v>
      </c>
    </row>
    <row r="58" spans="1:19" s="23" customFormat="1" ht="8.15" customHeight="1">
      <c r="B58" s="1"/>
      <c r="C58" s="1"/>
      <c r="D58" s="2"/>
      <c r="E58" s="205"/>
      <c r="F58" s="204"/>
      <c r="G58" s="204"/>
      <c r="H58" s="204"/>
      <c r="I58" s="204"/>
      <c r="J58" s="204"/>
      <c r="K58" s="204"/>
      <c r="L58" s="25"/>
      <c r="M58" s="25"/>
      <c r="N58" s="25"/>
      <c r="O58" s="25"/>
      <c r="P58" s="25"/>
      <c r="Q58" s="26"/>
      <c r="R58" s="26"/>
      <c r="S58" s="26"/>
    </row>
    <row r="59" spans="1:19" s="23" customFormat="1" ht="15" customHeight="1">
      <c r="A59" s="30"/>
      <c r="B59" s="29" t="s">
        <v>307</v>
      </c>
      <c r="C59" s="291"/>
      <c r="D59" s="2">
        <v>2018</v>
      </c>
      <c r="E59" s="205">
        <f>SUM(F59:K59)</f>
        <v>56</v>
      </c>
      <c r="F59" s="204">
        <v>26</v>
      </c>
      <c r="G59" s="204">
        <v>0</v>
      </c>
      <c r="H59" s="204">
        <v>3</v>
      </c>
      <c r="I59" s="204">
        <v>6</v>
      </c>
      <c r="J59" s="204">
        <v>0</v>
      </c>
      <c r="K59" s="204">
        <v>21</v>
      </c>
    </row>
    <row r="60" spans="1:19" s="23" customFormat="1" ht="15" customHeight="1">
      <c r="A60" s="30"/>
      <c r="B60" s="29"/>
      <c r="C60" s="291"/>
      <c r="D60" s="2">
        <v>2019</v>
      </c>
      <c r="E60" s="205">
        <f>SUM(F60:K60)</f>
        <v>79</v>
      </c>
      <c r="F60" s="117">
        <v>33</v>
      </c>
      <c r="G60" s="117">
        <v>2</v>
      </c>
      <c r="H60" s="117">
        <v>5</v>
      </c>
      <c r="I60" s="121">
        <v>6</v>
      </c>
      <c r="J60" s="76">
        <v>0</v>
      </c>
      <c r="K60" s="76">
        <v>33</v>
      </c>
    </row>
    <row r="61" spans="1:19" s="23" customFormat="1" ht="15" customHeight="1">
      <c r="B61" s="29"/>
      <c r="C61" s="292"/>
      <c r="D61" s="2">
        <v>2020</v>
      </c>
      <c r="E61" s="205">
        <f t="shared" ref="E61:E62" si="9">SUM(F61:K61)</f>
        <v>46</v>
      </c>
      <c r="F61" s="76">
        <v>21</v>
      </c>
      <c r="G61" s="224">
        <v>1</v>
      </c>
      <c r="H61" s="76">
        <v>1</v>
      </c>
      <c r="I61" s="76">
        <v>4</v>
      </c>
      <c r="J61" s="224" t="s">
        <v>0</v>
      </c>
      <c r="K61" s="76">
        <v>19</v>
      </c>
    </row>
    <row r="62" spans="1:19" s="23" customFormat="1" ht="15" customHeight="1">
      <c r="B62" s="29"/>
      <c r="C62" s="292"/>
      <c r="D62" s="2">
        <v>2021</v>
      </c>
      <c r="E62" s="76">
        <f t="shared" si="9"/>
        <v>49</v>
      </c>
      <c r="F62" s="76">
        <v>20</v>
      </c>
      <c r="G62" s="224">
        <v>0</v>
      </c>
      <c r="H62" s="76">
        <v>0</v>
      </c>
      <c r="I62" s="76">
        <v>5</v>
      </c>
      <c r="J62" s="74" t="s">
        <v>0</v>
      </c>
      <c r="K62" s="76">
        <v>24</v>
      </c>
    </row>
    <row r="63" spans="1:19" s="23" customFormat="1" ht="8.15" customHeight="1">
      <c r="B63" s="1"/>
      <c r="C63" s="1"/>
      <c r="D63" s="2"/>
      <c r="E63" s="205"/>
      <c r="F63" s="74"/>
      <c r="G63" s="74"/>
      <c r="H63" s="74"/>
      <c r="I63" s="74"/>
      <c r="J63" s="74"/>
      <c r="K63" s="74"/>
      <c r="L63" s="25"/>
      <c r="M63" s="25"/>
      <c r="N63" s="25"/>
      <c r="O63" s="25"/>
      <c r="P63" s="25"/>
      <c r="Q63" s="26"/>
      <c r="R63" s="26"/>
      <c r="S63" s="26"/>
    </row>
    <row r="64" spans="1:19" s="23" customFormat="1" ht="15" customHeight="1">
      <c r="A64" s="30"/>
      <c r="B64" s="143" t="s">
        <v>308</v>
      </c>
      <c r="C64" s="291"/>
      <c r="D64" s="2">
        <v>2018</v>
      </c>
      <c r="E64" s="205">
        <f>SUM(F64:K64)</f>
        <v>161</v>
      </c>
      <c r="F64" s="74">
        <v>40</v>
      </c>
      <c r="G64" s="74">
        <v>0</v>
      </c>
      <c r="H64" s="74">
        <v>1</v>
      </c>
      <c r="I64" s="74">
        <v>10</v>
      </c>
      <c r="J64" s="74">
        <v>0</v>
      </c>
      <c r="K64" s="74">
        <v>110</v>
      </c>
    </row>
    <row r="65" spans="1:19" s="23" customFormat="1" ht="15" customHeight="1">
      <c r="A65" s="30"/>
      <c r="B65" s="143"/>
      <c r="C65" s="291"/>
      <c r="D65" s="2">
        <v>2019</v>
      </c>
      <c r="E65" s="205">
        <f>SUM(F65:K65)</f>
        <v>121</v>
      </c>
      <c r="F65" s="117">
        <v>33</v>
      </c>
      <c r="G65" s="117">
        <v>0</v>
      </c>
      <c r="H65" s="117">
        <v>0</v>
      </c>
      <c r="I65" s="121">
        <v>6</v>
      </c>
      <c r="J65" s="76">
        <v>0</v>
      </c>
      <c r="K65" s="76">
        <v>82</v>
      </c>
    </row>
    <row r="66" spans="1:19" s="23" customFormat="1" ht="15" customHeight="1">
      <c r="B66" s="143"/>
      <c r="C66" s="292"/>
      <c r="D66" s="2">
        <v>2020</v>
      </c>
      <c r="E66" s="205">
        <f t="shared" ref="E66:E67" si="10">SUM(F66:K66)</f>
        <v>70</v>
      </c>
      <c r="F66" s="76">
        <v>18</v>
      </c>
      <c r="G66" s="76" t="s">
        <v>0</v>
      </c>
      <c r="H66" s="76" t="s">
        <v>0</v>
      </c>
      <c r="I66" s="76">
        <v>5</v>
      </c>
      <c r="J66" s="76" t="s">
        <v>0</v>
      </c>
      <c r="K66" s="76">
        <v>47</v>
      </c>
    </row>
    <row r="67" spans="1:19" s="23" customFormat="1" ht="15" customHeight="1">
      <c r="B67" s="143"/>
      <c r="C67" s="292"/>
      <c r="D67" s="2">
        <v>2021</v>
      </c>
      <c r="E67" s="76">
        <f t="shared" si="10"/>
        <v>95</v>
      </c>
      <c r="F67" s="76">
        <v>30</v>
      </c>
      <c r="G67" s="224">
        <v>0</v>
      </c>
      <c r="H67" s="76">
        <v>1</v>
      </c>
      <c r="I67" s="76">
        <v>10</v>
      </c>
      <c r="J67" s="74" t="s">
        <v>0</v>
      </c>
      <c r="K67" s="224">
        <v>54</v>
      </c>
    </row>
    <row r="68" spans="1:19" s="23" customFormat="1" ht="8.15" customHeight="1">
      <c r="B68" s="1"/>
      <c r="C68" s="1"/>
      <c r="D68" s="2"/>
      <c r="E68" s="205"/>
      <c r="F68" s="205"/>
      <c r="G68" s="205"/>
      <c r="H68" s="205"/>
      <c r="I68" s="205"/>
      <c r="J68" s="205"/>
      <c r="K68" s="205"/>
      <c r="L68" s="25"/>
      <c r="M68" s="25"/>
      <c r="N68" s="25"/>
      <c r="O68" s="25"/>
      <c r="P68" s="25"/>
      <c r="Q68" s="26"/>
      <c r="R68" s="26"/>
      <c r="S68" s="26"/>
    </row>
    <row r="69" spans="1:19" s="23" customFormat="1" ht="15" customHeight="1">
      <c r="A69" s="30"/>
      <c r="B69" s="29" t="s">
        <v>309</v>
      </c>
      <c r="C69" s="291"/>
      <c r="D69" s="2">
        <v>2018</v>
      </c>
      <c r="E69" s="205">
        <f>SUM(F69:K69)</f>
        <v>108</v>
      </c>
      <c r="F69" s="205">
        <v>43</v>
      </c>
      <c r="G69" s="205">
        <v>0</v>
      </c>
      <c r="H69" s="205">
        <v>7</v>
      </c>
      <c r="I69" s="205">
        <v>17</v>
      </c>
      <c r="J69" s="205">
        <v>1</v>
      </c>
      <c r="K69" s="205">
        <v>40</v>
      </c>
    </row>
    <row r="70" spans="1:19" s="23" customFormat="1" ht="15" customHeight="1">
      <c r="A70" s="30"/>
      <c r="B70" s="29"/>
      <c r="C70" s="291"/>
      <c r="D70" s="2">
        <v>2019</v>
      </c>
      <c r="E70" s="205">
        <f>SUM(F70:K70)</f>
        <v>84</v>
      </c>
      <c r="F70" s="121">
        <v>33</v>
      </c>
      <c r="G70" s="121">
        <v>3</v>
      </c>
      <c r="H70" s="121">
        <v>9</v>
      </c>
      <c r="I70" s="121">
        <v>13</v>
      </c>
      <c r="J70" s="121">
        <v>0</v>
      </c>
      <c r="K70" s="121">
        <v>26</v>
      </c>
    </row>
    <row r="71" spans="1:19" s="23" customFormat="1" ht="15" customHeight="1">
      <c r="B71" s="29"/>
      <c r="C71" s="292"/>
      <c r="D71" s="2">
        <v>2020</v>
      </c>
      <c r="E71" s="205">
        <f t="shared" ref="E71:E72" si="11">SUM(F71:K71)</f>
        <v>57</v>
      </c>
      <c r="F71" s="76">
        <v>36</v>
      </c>
      <c r="G71" s="76" t="s">
        <v>0</v>
      </c>
      <c r="H71" s="76">
        <v>2</v>
      </c>
      <c r="I71" s="76">
        <v>6</v>
      </c>
      <c r="J71" s="76" t="s">
        <v>0</v>
      </c>
      <c r="K71" s="76">
        <v>13</v>
      </c>
    </row>
    <row r="72" spans="1:19" s="23" customFormat="1" ht="15" customHeight="1">
      <c r="B72" s="29"/>
      <c r="C72" s="292"/>
      <c r="D72" s="2">
        <v>2021</v>
      </c>
      <c r="E72" s="76">
        <f t="shared" si="11"/>
        <v>49</v>
      </c>
      <c r="F72" s="76">
        <v>22</v>
      </c>
      <c r="G72" s="76">
        <v>0</v>
      </c>
      <c r="H72" s="76">
        <v>4</v>
      </c>
      <c r="I72" s="76">
        <v>8</v>
      </c>
      <c r="J72" s="74" t="s">
        <v>0</v>
      </c>
      <c r="K72" s="224">
        <v>15</v>
      </c>
    </row>
    <row r="73" spans="1:19" s="23" customFormat="1" ht="8.15" customHeight="1">
      <c r="B73" s="1"/>
      <c r="D73" s="2"/>
      <c r="E73" s="205"/>
      <c r="F73" s="204"/>
      <c r="G73" s="204"/>
      <c r="H73" s="204"/>
      <c r="I73" s="204"/>
      <c r="J73" s="204"/>
      <c r="K73" s="204"/>
    </row>
    <row r="74" spans="1:19" s="23" customFormat="1" ht="16.5" customHeight="1">
      <c r="A74" s="35"/>
      <c r="B74" s="29" t="s">
        <v>310</v>
      </c>
      <c r="C74" s="291"/>
      <c r="D74" s="2">
        <v>2018</v>
      </c>
      <c r="E74" s="205">
        <f>SUM(F74:K74)</f>
        <v>526</v>
      </c>
      <c r="F74" s="204">
        <v>201</v>
      </c>
      <c r="G74" s="204">
        <v>14</v>
      </c>
      <c r="H74" s="204">
        <v>15</v>
      </c>
      <c r="I74" s="204">
        <v>65</v>
      </c>
      <c r="J74" s="204">
        <v>1</v>
      </c>
      <c r="K74" s="204">
        <v>230</v>
      </c>
    </row>
    <row r="75" spans="1:19" s="23" customFormat="1" ht="16.5" customHeight="1">
      <c r="A75" s="35"/>
      <c r="B75" s="29"/>
      <c r="C75" s="291"/>
      <c r="D75" s="2">
        <v>2019</v>
      </c>
      <c r="E75" s="205">
        <f>SUM(F75:K75)</f>
        <v>496</v>
      </c>
      <c r="F75" s="121">
        <v>185</v>
      </c>
      <c r="G75" s="121">
        <v>15</v>
      </c>
      <c r="H75" s="121">
        <v>21</v>
      </c>
      <c r="I75" s="121">
        <v>44</v>
      </c>
      <c r="J75" s="121">
        <v>0</v>
      </c>
      <c r="K75" s="121">
        <v>231</v>
      </c>
    </row>
    <row r="76" spans="1:19" s="23" customFormat="1" ht="15" customHeight="1">
      <c r="A76" s="36"/>
      <c r="B76" s="29"/>
      <c r="C76" s="292"/>
      <c r="D76" s="2">
        <v>2020</v>
      </c>
      <c r="E76" s="205">
        <f t="shared" ref="E76:E77" si="12">SUM(F76:K76)</f>
        <v>261</v>
      </c>
      <c r="F76" s="76">
        <v>104</v>
      </c>
      <c r="G76" s="76">
        <v>8</v>
      </c>
      <c r="H76" s="76">
        <v>11</v>
      </c>
      <c r="I76" s="76">
        <v>34</v>
      </c>
      <c r="J76" s="224" t="s">
        <v>0</v>
      </c>
      <c r="K76" s="76">
        <v>104</v>
      </c>
    </row>
    <row r="77" spans="1:19" s="23" customFormat="1" ht="15" customHeight="1">
      <c r="A77" s="37"/>
      <c r="B77" s="29"/>
      <c r="C77" s="292"/>
      <c r="D77" s="2">
        <v>2021</v>
      </c>
      <c r="E77" s="76">
        <f t="shared" si="12"/>
        <v>213</v>
      </c>
      <c r="F77" s="76">
        <v>80</v>
      </c>
      <c r="G77" s="76">
        <v>4</v>
      </c>
      <c r="H77" s="76">
        <v>10</v>
      </c>
      <c r="I77" s="76">
        <v>30</v>
      </c>
      <c r="J77" s="74" t="s">
        <v>0</v>
      </c>
      <c r="K77" s="224">
        <v>89</v>
      </c>
    </row>
    <row r="78" spans="1:19" s="23" customFormat="1" ht="8.15" customHeight="1">
      <c r="A78" s="39"/>
      <c r="B78" s="1"/>
      <c r="C78" s="39"/>
      <c r="D78" s="41"/>
      <c r="E78" s="205"/>
      <c r="F78" s="205"/>
      <c r="G78" s="205"/>
      <c r="H78" s="205"/>
      <c r="I78" s="205"/>
      <c r="J78" s="205"/>
      <c r="K78" s="205"/>
    </row>
    <row r="79" spans="1:19" s="23" customFormat="1" ht="15" customHeight="1">
      <c r="A79" s="39"/>
      <c r="B79" s="296" t="s">
        <v>311</v>
      </c>
      <c r="C79" s="291"/>
      <c r="D79" s="2">
        <v>2018</v>
      </c>
      <c r="E79" s="205">
        <f>SUM(F79:K79)</f>
        <v>294</v>
      </c>
      <c r="F79" s="205">
        <v>143</v>
      </c>
      <c r="G79" s="205">
        <v>4</v>
      </c>
      <c r="H79" s="205">
        <v>8</v>
      </c>
      <c r="I79" s="205">
        <v>9</v>
      </c>
      <c r="J79" s="205">
        <v>0</v>
      </c>
      <c r="K79" s="205">
        <v>130</v>
      </c>
    </row>
    <row r="80" spans="1:19" s="23" customFormat="1" ht="15" customHeight="1">
      <c r="A80" s="39"/>
      <c r="B80" s="296"/>
      <c r="C80" s="291"/>
      <c r="D80" s="2">
        <v>2019</v>
      </c>
      <c r="E80" s="205">
        <f>SUM(F80:K80)</f>
        <v>301</v>
      </c>
      <c r="F80" s="121">
        <v>111</v>
      </c>
      <c r="G80" s="121">
        <v>0</v>
      </c>
      <c r="H80" s="121">
        <v>3</v>
      </c>
      <c r="I80" s="121">
        <v>16</v>
      </c>
      <c r="J80" s="121">
        <v>0</v>
      </c>
      <c r="K80" s="121">
        <v>171</v>
      </c>
    </row>
    <row r="81" spans="1:19" s="23" customFormat="1" ht="15" customHeight="1">
      <c r="A81" s="38"/>
      <c r="B81" s="29"/>
      <c r="C81" s="292"/>
      <c r="D81" s="2">
        <v>2020</v>
      </c>
      <c r="E81" s="205">
        <f t="shared" ref="E81:E82" si="13">SUM(F81:K81)</f>
        <v>114</v>
      </c>
      <c r="F81" s="121">
        <v>28</v>
      </c>
      <c r="G81" s="121">
        <v>1</v>
      </c>
      <c r="H81" s="121">
        <v>3</v>
      </c>
      <c r="I81" s="121">
        <v>8</v>
      </c>
      <c r="J81" s="121" t="s">
        <v>0</v>
      </c>
      <c r="K81" s="121">
        <v>74</v>
      </c>
    </row>
    <row r="82" spans="1:19" s="23" customFormat="1" ht="15" customHeight="1">
      <c r="B82" s="29"/>
      <c r="C82" s="292"/>
      <c r="D82" s="2">
        <v>2021</v>
      </c>
      <c r="E82" s="297">
        <f t="shared" si="13"/>
        <v>78</v>
      </c>
      <c r="F82" s="25">
        <v>31</v>
      </c>
      <c r="G82" s="121">
        <v>0</v>
      </c>
      <c r="H82" s="25">
        <v>1</v>
      </c>
      <c r="I82" s="25">
        <v>6</v>
      </c>
      <c r="J82" s="74" t="s">
        <v>0</v>
      </c>
      <c r="K82" s="29">
        <v>40</v>
      </c>
    </row>
    <row r="83" spans="1:19" s="29" customFormat="1" ht="8.15" customHeight="1">
      <c r="A83" s="143"/>
      <c r="B83" s="228"/>
      <c r="C83" s="143"/>
      <c r="D83" s="2"/>
      <c r="E83" s="204"/>
      <c r="F83" s="76"/>
      <c r="G83" s="76"/>
      <c r="H83" s="76"/>
      <c r="I83" s="76"/>
      <c r="J83" s="76"/>
      <c r="K83" s="76"/>
      <c r="L83" s="143"/>
    </row>
    <row r="84" spans="1:19" s="40" customFormat="1" ht="15" customHeight="1">
      <c r="A84" s="18"/>
      <c r="B84" s="143" t="s">
        <v>312</v>
      </c>
      <c r="C84" s="291"/>
      <c r="D84" s="2">
        <v>2018</v>
      </c>
      <c r="E84" s="204">
        <f>SUM(F84:K84)</f>
        <v>42</v>
      </c>
      <c r="F84" s="76">
        <v>17</v>
      </c>
      <c r="G84" s="76">
        <v>0</v>
      </c>
      <c r="H84" s="76">
        <v>0</v>
      </c>
      <c r="I84" s="76">
        <v>3</v>
      </c>
      <c r="J84" s="76">
        <v>0</v>
      </c>
      <c r="K84" s="76">
        <v>22</v>
      </c>
      <c r="L84" s="17"/>
      <c r="M84" s="26"/>
      <c r="N84" s="17"/>
      <c r="O84" s="17"/>
      <c r="P84" s="17"/>
      <c r="Q84" s="17"/>
      <c r="R84" s="17"/>
      <c r="S84" s="17"/>
    </row>
    <row r="85" spans="1:19" s="40" customFormat="1" ht="15" customHeight="1">
      <c r="A85" s="18"/>
      <c r="B85" s="143"/>
      <c r="C85" s="291"/>
      <c r="D85" s="2">
        <v>2019</v>
      </c>
      <c r="E85" s="204">
        <f>SUM(F85:K85)</f>
        <v>42</v>
      </c>
      <c r="F85" s="76">
        <v>18</v>
      </c>
      <c r="G85" s="75">
        <v>0</v>
      </c>
      <c r="H85" s="75">
        <v>1</v>
      </c>
      <c r="I85" s="77">
        <v>2</v>
      </c>
      <c r="J85" s="76">
        <v>0</v>
      </c>
      <c r="K85" s="76">
        <v>21</v>
      </c>
      <c r="L85" s="17"/>
      <c r="M85" s="26"/>
      <c r="N85" s="17"/>
      <c r="O85" s="17"/>
      <c r="P85" s="17"/>
      <c r="Q85" s="17"/>
      <c r="R85" s="17"/>
      <c r="S85" s="17"/>
    </row>
    <row r="86" spans="1:19" s="40" customFormat="1" ht="15" customHeight="1">
      <c r="B86" s="143"/>
      <c r="C86" s="292"/>
      <c r="D86" s="2">
        <v>2020</v>
      </c>
      <c r="E86" s="204">
        <f t="shared" ref="E86:E87" si="14">SUM(F86:K86)</f>
        <v>27</v>
      </c>
      <c r="F86" s="76">
        <v>18</v>
      </c>
      <c r="G86" s="224" t="s">
        <v>0</v>
      </c>
      <c r="H86" s="76" t="s">
        <v>0</v>
      </c>
      <c r="I86" s="76" t="s">
        <v>0</v>
      </c>
      <c r="J86" s="224" t="s">
        <v>0</v>
      </c>
      <c r="K86" s="76">
        <v>9</v>
      </c>
      <c r="L86" s="25"/>
      <c r="M86" s="25"/>
      <c r="N86" s="25"/>
      <c r="O86" s="25"/>
      <c r="P86" s="25"/>
      <c r="Q86" s="26"/>
      <c r="R86" s="26"/>
      <c r="S86" s="26"/>
    </row>
    <row r="87" spans="1:19" s="40" customFormat="1" ht="15" customHeight="1">
      <c r="B87" s="143"/>
      <c r="C87" s="292"/>
      <c r="D87" s="2">
        <v>2021</v>
      </c>
      <c r="E87" s="93">
        <f t="shared" si="14"/>
        <v>16</v>
      </c>
      <c r="F87" s="40">
        <v>9</v>
      </c>
      <c r="G87" s="224" t="s">
        <v>0</v>
      </c>
      <c r="H87" s="40">
        <v>1</v>
      </c>
      <c r="I87" s="224" t="s">
        <v>0</v>
      </c>
      <c r="J87" s="74" t="s">
        <v>0</v>
      </c>
      <c r="K87" s="40">
        <v>6</v>
      </c>
      <c r="L87" s="25"/>
      <c r="M87" s="25"/>
      <c r="N87" s="25"/>
      <c r="O87" s="25"/>
      <c r="P87" s="25"/>
      <c r="Q87" s="26"/>
      <c r="R87" s="26"/>
      <c r="S87" s="26"/>
    </row>
    <row r="88" spans="1:19" s="29" customFormat="1" ht="8.15" customHeight="1">
      <c r="B88" s="467"/>
      <c r="C88" s="467"/>
      <c r="D88" s="468"/>
      <c r="E88" s="472"/>
      <c r="F88" s="472"/>
      <c r="G88" s="472"/>
      <c r="H88" s="472"/>
      <c r="I88" s="472"/>
      <c r="J88" s="472"/>
      <c r="K88" s="472"/>
    </row>
    <row r="89" spans="1:19" ht="15" customHeight="1">
      <c r="E89" s="74"/>
      <c r="F89" s="74"/>
      <c r="G89" s="74"/>
      <c r="H89" s="74"/>
      <c r="I89" s="74"/>
      <c r="J89" s="74"/>
      <c r="K89" s="74"/>
      <c r="L89" s="24" t="s">
        <v>1</v>
      </c>
    </row>
    <row r="90" spans="1:19" ht="15" customHeight="1">
      <c r="E90" s="74"/>
      <c r="F90" s="74"/>
      <c r="G90" s="74"/>
      <c r="H90" s="74"/>
      <c r="I90" s="74"/>
      <c r="J90" s="74"/>
      <c r="K90" s="74"/>
      <c r="L90" s="51" t="s">
        <v>2</v>
      </c>
    </row>
    <row r="91" spans="1:19" s="1" customFormat="1" ht="15" customHeight="1">
      <c r="B91" s="133"/>
      <c r="C91" s="133"/>
      <c r="D91" s="298"/>
      <c r="E91" s="117"/>
      <c r="F91" s="117"/>
      <c r="G91" s="117"/>
      <c r="H91" s="117"/>
      <c r="I91" s="117"/>
      <c r="J91" s="117"/>
      <c r="K91" s="117"/>
    </row>
    <row r="92" spans="1:19" ht="15" customHeight="1">
      <c r="B92" s="143"/>
      <c r="C92" s="291"/>
      <c r="D92" s="92"/>
      <c r="E92" s="205"/>
      <c r="F92" s="74"/>
      <c r="G92" s="74"/>
      <c r="H92" s="74"/>
      <c r="I92" s="74"/>
      <c r="J92" s="74"/>
      <c r="K92" s="74"/>
      <c r="L92" s="1"/>
      <c r="M92" s="1"/>
    </row>
    <row r="93" spans="1:19" ht="15" customHeight="1">
      <c r="B93" s="143"/>
      <c r="C93" s="292"/>
      <c r="D93" s="92"/>
      <c r="E93" s="205"/>
      <c r="F93" s="76"/>
      <c r="G93" s="117"/>
      <c r="H93" s="117"/>
      <c r="I93" s="121"/>
      <c r="J93" s="76"/>
      <c r="K93" s="76"/>
      <c r="L93" s="1"/>
      <c r="M93" s="1"/>
    </row>
    <row r="94" spans="1:19" ht="15" customHeight="1">
      <c r="B94" s="143"/>
      <c r="C94" s="292"/>
      <c r="D94" s="92"/>
      <c r="E94" s="205"/>
      <c r="F94" s="76"/>
      <c r="G94" s="76"/>
      <c r="H94" s="121"/>
      <c r="I94" s="121"/>
      <c r="J94" s="76"/>
      <c r="K94" s="76"/>
      <c r="L94" s="1"/>
      <c r="M94" s="1"/>
    </row>
    <row r="95" spans="1:19" ht="15" customHeight="1">
      <c r="B95" s="228"/>
      <c r="C95" s="143"/>
      <c r="D95" s="92"/>
      <c r="E95" s="299"/>
      <c r="J95" s="29"/>
      <c r="K95" s="300"/>
      <c r="L95" s="1"/>
      <c r="M95" s="1"/>
    </row>
    <row r="96" spans="1:19" ht="15" customHeight="1">
      <c r="B96" s="42"/>
      <c r="C96" s="1"/>
      <c r="D96" s="92"/>
      <c r="E96" s="117"/>
      <c r="F96" s="117"/>
      <c r="G96" s="117"/>
      <c r="H96" s="117"/>
      <c r="I96" s="117"/>
      <c r="J96" s="117"/>
      <c r="K96" s="117"/>
      <c r="L96" s="1"/>
      <c r="M96" s="1"/>
    </row>
    <row r="97" spans="2:13" ht="15" customHeight="1">
      <c r="B97" s="42"/>
      <c r="C97" s="1"/>
      <c r="D97" s="92"/>
      <c r="E97" s="117"/>
      <c r="F97" s="117"/>
      <c r="G97" s="117"/>
      <c r="H97" s="117"/>
      <c r="I97" s="117"/>
      <c r="J97" s="117"/>
      <c r="K97" s="117"/>
      <c r="L97" s="1"/>
      <c r="M97" s="1"/>
    </row>
    <row r="98" spans="2:13" ht="15" customHeight="1">
      <c r="B98" s="42"/>
      <c r="C98" s="1"/>
      <c r="D98" s="92"/>
      <c r="E98" s="117"/>
      <c r="F98" s="117"/>
      <c r="G98" s="117"/>
      <c r="H98" s="117"/>
      <c r="I98" s="117"/>
      <c r="J98" s="117"/>
      <c r="K98" s="117"/>
      <c r="L98" s="1"/>
      <c r="M98" s="1"/>
    </row>
    <row r="99" spans="2:13" ht="15" customHeight="1">
      <c r="B99" s="42"/>
      <c r="C99" s="1"/>
      <c r="D99" s="2"/>
      <c r="E99" s="76"/>
      <c r="F99" s="76"/>
      <c r="G99" s="76"/>
      <c r="H99" s="76"/>
      <c r="I99" s="76"/>
      <c r="J99" s="224"/>
      <c r="K99" s="76"/>
      <c r="L99" s="1"/>
      <c r="M99" s="1"/>
    </row>
    <row r="100" spans="2:13" ht="15" customHeight="1">
      <c r="B100" s="143"/>
      <c r="C100" s="291"/>
      <c r="D100" s="92"/>
      <c r="E100" s="205"/>
      <c r="F100" s="74"/>
      <c r="G100" s="74"/>
      <c r="H100" s="74"/>
      <c r="I100" s="74"/>
      <c r="J100" s="74"/>
      <c r="K100" s="74"/>
      <c r="L100" s="1"/>
      <c r="M100" s="1"/>
    </row>
    <row r="101" spans="2:13" ht="15" customHeight="1">
      <c r="B101" s="143"/>
      <c r="C101" s="292"/>
      <c r="D101" s="92"/>
      <c r="E101" s="205"/>
      <c r="F101" s="76"/>
      <c r="G101" s="76"/>
      <c r="H101" s="117"/>
      <c r="I101" s="117"/>
      <c r="J101" s="121"/>
      <c r="K101" s="76"/>
      <c r="L101" s="1"/>
      <c r="M101" s="1"/>
    </row>
    <row r="102" spans="2:13" ht="15" customHeight="1">
      <c r="B102" s="143"/>
      <c r="C102" s="292"/>
      <c r="D102" s="92"/>
      <c r="E102" s="205"/>
      <c r="F102" s="76"/>
      <c r="G102" s="76"/>
      <c r="H102" s="121"/>
      <c r="I102" s="121"/>
      <c r="J102" s="121"/>
      <c r="K102" s="121"/>
      <c r="L102" s="1"/>
      <c r="M102" s="1"/>
    </row>
    <row r="103" spans="2:13" ht="15" customHeight="1">
      <c r="B103" s="78"/>
      <c r="C103" s="1"/>
      <c r="D103" s="2"/>
      <c r="E103" s="117"/>
      <c r="F103" s="76"/>
      <c r="G103" s="117"/>
      <c r="H103" s="75"/>
      <c r="I103" s="121"/>
      <c r="J103" s="121"/>
      <c r="K103" s="121"/>
      <c r="L103" s="1"/>
      <c r="M103" s="1"/>
    </row>
    <row r="104" spans="2:13" ht="15" customHeight="1">
      <c r="B104" s="29"/>
      <c r="C104" s="1"/>
      <c r="D104" s="92"/>
      <c r="E104" s="117"/>
      <c r="F104" s="117"/>
      <c r="G104" s="117"/>
      <c r="H104" s="117"/>
      <c r="I104" s="117"/>
      <c r="J104" s="117"/>
      <c r="K104" s="117"/>
      <c r="L104" s="1"/>
      <c r="M104" s="1"/>
    </row>
    <row r="105" spans="2:13" ht="15" customHeight="1">
      <c r="B105" s="1"/>
      <c r="C105" s="1"/>
      <c r="D105" s="92"/>
      <c r="E105" s="117"/>
      <c r="F105" s="117"/>
      <c r="G105" s="117"/>
      <c r="H105" s="117"/>
      <c r="I105" s="117"/>
      <c r="J105" s="117"/>
      <c r="K105" s="117"/>
      <c r="L105" s="1"/>
      <c r="M105" s="1"/>
    </row>
    <row r="106" spans="2:13" ht="15" customHeight="1">
      <c r="B106" s="1"/>
      <c r="C106" s="1"/>
      <c r="D106" s="92"/>
      <c r="E106" s="117"/>
      <c r="F106" s="117"/>
      <c r="G106" s="117"/>
      <c r="H106" s="117"/>
      <c r="I106" s="117"/>
      <c r="J106" s="117"/>
      <c r="K106" s="117"/>
      <c r="L106" s="1"/>
      <c r="M106" s="1"/>
    </row>
    <row r="107" spans="2:13" ht="15" customHeight="1">
      <c r="B107" s="1"/>
      <c r="C107" s="1"/>
      <c r="D107" s="2"/>
      <c r="E107" s="76"/>
      <c r="F107" s="76"/>
      <c r="G107" s="76"/>
      <c r="H107" s="76"/>
      <c r="I107" s="76"/>
      <c r="J107" s="224"/>
      <c r="K107" s="76"/>
      <c r="L107" s="1"/>
      <c r="M107" s="1"/>
    </row>
    <row r="108" spans="2:13" ht="15" customHeight="1">
      <c r="B108" s="29"/>
      <c r="C108" s="291"/>
      <c r="D108" s="92"/>
      <c r="E108" s="205"/>
      <c r="F108" s="205"/>
      <c r="G108" s="205"/>
      <c r="H108" s="205"/>
      <c r="I108" s="205"/>
      <c r="J108" s="205"/>
      <c r="K108" s="205"/>
      <c r="L108" s="1"/>
      <c r="M108" s="1"/>
    </row>
    <row r="109" spans="2:13" ht="15" customHeight="1">
      <c r="B109" s="29"/>
      <c r="C109" s="292"/>
      <c r="D109" s="92"/>
      <c r="E109" s="205"/>
      <c r="F109" s="117"/>
      <c r="G109" s="117"/>
      <c r="H109" s="117"/>
      <c r="I109" s="121"/>
      <c r="J109" s="76"/>
      <c r="K109" s="76"/>
    </row>
    <row r="110" spans="2:13" ht="15" customHeight="1">
      <c r="B110" s="29"/>
      <c r="C110" s="292"/>
      <c r="D110" s="92"/>
      <c r="E110" s="205"/>
      <c r="F110" s="76"/>
      <c r="G110" s="76"/>
      <c r="H110" s="76"/>
      <c r="I110" s="76"/>
      <c r="J110" s="224"/>
      <c r="K110" s="76"/>
    </row>
    <row r="111" spans="2:13" ht="15" customHeight="1">
      <c r="B111" s="1"/>
      <c r="C111" s="1"/>
      <c r="D111" s="2"/>
      <c r="E111" s="76"/>
      <c r="F111" s="76"/>
      <c r="G111" s="76"/>
      <c r="H111" s="76"/>
      <c r="I111" s="76"/>
      <c r="J111" s="224"/>
      <c r="K111" s="76"/>
    </row>
    <row r="112" spans="2:13" ht="15" customHeight="1">
      <c r="B112" s="29"/>
      <c r="C112" s="291"/>
      <c r="D112" s="92"/>
      <c r="E112" s="205"/>
      <c r="F112" s="205"/>
      <c r="G112" s="205"/>
      <c r="H112" s="205"/>
      <c r="I112" s="205"/>
      <c r="J112" s="205"/>
      <c r="K112" s="205"/>
    </row>
    <row r="113" spans="2:11" ht="15" customHeight="1">
      <c r="B113" s="29"/>
      <c r="C113" s="292"/>
      <c r="D113" s="92"/>
      <c r="E113" s="205"/>
      <c r="F113" s="117"/>
      <c r="G113" s="117"/>
      <c r="H113" s="117"/>
      <c r="I113" s="121"/>
      <c r="J113" s="76"/>
      <c r="K113" s="76"/>
    </row>
    <row r="114" spans="2:11" ht="15" customHeight="1">
      <c r="B114" s="29"/>
      <c r="C114" s="292"/>
      <c r="D114" s="92"/>
      <c r="E114" s="205"/>
      <c r="F114" s="76"/>
      <c r="G114" s="76"/>
      <c r="H114" s="121"/>
      <c r="I114" s="121"/>
      <c r="J114" s="121"/>
      <c r="K114" s="121"/>
    </row>
    <row r="115" spans="2:11" ht="15" customHeight="1">
      <c r="B115" s="1"/>
      <c r="C115" s="1"/>
      <c r="D115" s="2"/>
      <c r="E115" s="117"/>
      <c r="F115" s="76"/>
      <c r="G115" s="117"/>
      <c r="H115" s="75"/>
      <c r="I115" s="121"/>
      <c r="J115" s="121"/>
      <c r="K115" s="121"/>
    </row>
    <row r="116" spans="2:11" ht="15" customHeight="1">
      <c r="B116" s="29"/>
      <c r="C116" s="1"/>
      <c r="D116" s="92"/>
      <c r="E116" s="117"/>
      <c r="F116" s="117"/>
      <c r="G116" s="117"/>
      <c r="H116" s="117"/>
      <c r="I116" s="117"/>
      <c r="J116" s="117"/>
      <c r="K116" s="117"/>
    </row>
    <row r="117" spans="2:11" ht="15" customHeight="1">
      <c r="B117" s="1"/>
      <c r="C117" s="1"/>
      <c r="D117" s="92"/>
      <c r="E117" s="117"/>
      <c r="F117" s="117"/>
      <c r="G117" s="117"/>
      <c r="H117" s="117"/>
      <c r="I117" s="117"/>
      <c r="J117" s="117"/>
      <c r="K117" s="117"/>
    </row>
    <row r="118" spans="2:11" ht="15" customHeight="1">
      <c r="B118" s="1"/>
      <c r="C118" s="1"/>
      <c r="D118" s="92"/>
      <c r="E118" s="117"/>
      <c r="F118" s="117"/>
      <c r="G118" s="117"/>
      <c r="H118" s="117"/>
      <c r="I118" s="117"/>
      <c r="J118" s="117"/>
      <c r="K118" s="117"/>
    </row>
    <row r="119" spans="2:11" ht="15" customHeight="1">
      <c r="B119" s="1"/>
      <c r="C119" s="1"/>
      <c r="D119" s="2"/>
      <c r="E119" s="76"/>
      <c r="F119" s="76"/>
      <c r="G119" s="76"/>
      <c r="H119" s="76"/>
      <c r="I119" s="76"/>
      <c r="J119" s="76"/>
      <c r="K119" s="76"/>
    </row>
    <row r="120" spans="2:11" ht="15" customHeight="1">
      <c r="B120" s="143"/>
      <c r="C120" s="291"/>
      <c r="D120" s="92"/>
      <c r="E120" s="205"/>
      <c r="F120" s="74"/>
      <c r="G120" s="74"/>
      <c r="H120" s="74"/>
      <c r="I120" s="74"/>
      <c r="J120" s="74"/>
      <c r="K120" s="74"/>
    </row>
    <row r="121" spans="2:11" ht="15" customHeight="1">
      <c r="B121" s="143"/>
      <c r="C121" s="292"/>
      <c r="D121" s="92"/>
      <c r="E121" s="205"/>
      <c r="F121" s="117"/>
      <c r="G121" s="117"/>
      <c r="H121" s="117"/>
      <c r="I121" s="121"/>
      <c r="J121" s="76"/>
      <c r="K121" s="76"/>
    </row>
    <row r="122" spans="2:11" ht="15" customHeight="1">
      <c r="B122" s="143"/>
      <c r="C122" s="292"/>
      <c r="D122" s="92"/>
      <c r="E122" s="205"/>
      <c r="F122" s="76"/>
      <c r="G122" s="76"/>
      <c r="H122" s="121"/>
      <c r="I122" s="121"/>
      <c r="J122" s="121"/>
      <c r="K122" s="121"/>
    </row>
    <row r="123" spans="2:11" ht="15" customHeight="1">
      <c r="B123" s="1"/>
      <c r="C123" s="1"/>
      <c r="D123" s="2"/>
      <c r="E123" s="117"/>
      <c r="F123" s="76"/>
      <c r="G123" s="117"/>
      <c r="H123" s="75"/>
      <c r="I123" s="121"/>
      <c r="J123" s="121"/>
      <c r="K123" s="121"/>
    </row>
    <row r="124" spans="2:11" ht="15" customHeight="1">
      <c r="B124" s="29"/>
      <c r="C124" s="1"/>
      <c r="D124" s="92"/>
      <c r="E124" s="117"/>
      <c r="F124" s="117"/>
      <c r="G124" s="117"/>
      <c r="H124" s="117"/>
      <c r="I124" s="117"/>
      <c r="J124" s="117"/>
      <c r="K124" s="117"/>
    </row>
    <row r="125" spans="2:11" ht="15" customHeight="1">
      <c r="B125" s="1"/>
      <c r="C125" s="1"/>
      <c r="D125" s="92"/>
      <c r="E125" s="117"/>
      <c r="F125" s="117"/>
      <c r="G125" s="117"/>
      <c r="H125" s="117"/>
      <c r="I125" s="117"/>
      <c r="J125" s="117"/>
      <c r="K125" s="117"/>
    </row>
    <row r="126" spans="2:11" ht="15" customHeight="1">
      <c r="B126" s="1"/>
      <c r="C126" s="1"/>
      <c r="D126" s="92"/>
      <c r="E126" s="117"/>
      <c r="F126" s="117"/>
      <c r="G126" s="117"/>
      <c r="H126" s="117"/>
      <c r="I126" s="117"/>
      <c r="J126" s="117"/>
      <c r="K126" s="117"/>
    </row>
    <row r="127" spans="2:11" ht="15" customHeight="1">
      <c r="B127" s="1"/>
      <c r="C127" s="1"/>
      <c r="D127" s="2"/>
      <c r="E127" s="76"/>
      <c r="F127" s="76"/>
      <c r="G127" s="224"/>
      <c r="H127" s="76"/>
      <c r="I127" s="76"/>
      <c r="J127" s="76"/>
      <c r="K127" s="76"/>
    </row>
    <row r="128" spans="2:11" ht="15" customHeight="1">
      <c r="B128" s="143"/>
      <c r="C128" s="291"/>
      <c r="D128" s="92"/>
      <c r="E128" s="205"/>
      <c r="F128" s="74"/>
      <c r="G128" s="74"/>
      <c r="H128" s="74"/>
      <c r="I128" s="74"/>
      <c r="J128" s="74"/>
      <c r="K128" s="74"/>
    </row>
    <row r="129" spans="2:11" ht="15" customHeight="1">
      <c r="B129" s="143"/>
      <c r="C129" s="292"/>
      <c r="D129" s="92"/>
      <c r="E129" s="205"/>
      <c r="F129" s="75"/>
      <c r="G129" s="75"/>
      <c r="H129" s="75"/>
      <c r="I129" s="75"/>
      <c r="J129" s="75"/>
      <c r="K129" s="75"/>
    </row>
    <row r="130" spans="2:11" ht="15" customHeight="1">
      <c r="B130" s="143"/>
      <c r="C130" s="292"/>
      <c r="D130" s="92"/>
      <c r="E130" s="205"/>
      <c r="F130" s="76"/>
      <c r="G130" s="121"/>
      <c r="H130" s="121"/>
      <c r="I130" s="121"/>
      <c r="J130" s="121"/>
      <c r="K130" s="121"/>
    </row>
    <row r="131" spans="2:11" ht="15" customHeight="1">
      <c r="B131" s="1"/>
      <c r="C131" s="23"/>
      <c r="D131" s="2"/>
      <c r="E131" s="117"/>
      <c r="F131" s="76"/>
      <c r="G131" s="76"/>
      <c r="H131" s="121"/>
      <c r="I131" s="121"/>
      <c r="J131" s="121"/>
      <c r="K131" s="121"/>
    </row>
    <row r="132" spans="2:11" ht="15" customHeight="1">
      <c r="B132" s="29"/>
      <c r="C132" s="23"/>
      <c r="D132" s="92"/>
      <c r="E132" s="117"/>
      <c r="F132" s="117"/>
      <c r="G132" s="117"/>
      <c r="H132" s="117"/>
      <c r="I132" s="117"/>
      <c r="J132" s="117"/>
      <c r="K132" s="117"/>
    </row>
    <row r="133" spans="2:11" ht="15" customHeight="1">
      <c r="B133" s="1"/>
      <c r="C133" s="23"/>
      <c r="D133" s="92"/>
      <c r="E133" s="117"/>
      <c r="F133" s="117"/>
      <c r="G133" s="117"/>
      <c r="H133" s="117"/>
      <c r="I133" s="117"/>
      <c r="J133" s="117"/>
      <c r="K133" s="117"/>
    </row>
    <row r="134" spans="2:11" ht="15" customHeight="1">
      <c r="B134" s="1"/>
      <c r="C134" s="38"/>
      <c r="D134" s="92"/>
      <c r="E134" s="117"/>
      <c r="F134" s="117"/>
      <c r="G134" s="117"/>
      <c r="H134" s="117"/>
      <c r="I134" s="117"/>
      <c r="J134" s="117"/>
      <c r="K134" s="117"/>
    </row>
    <row r="135" spans="2:11" ht="15" customHeight="1">
      <c r="B135" s="1"/>
      <c r="C135" s="39"/>
      <c r="D135" s="41"/>
      <c r="E135" s="117"/>
      <c r="F135" s="76"/>
      <c r="G135" s="117"/>
      <c r="H135" s="121"/>
      <c r="I135" s="121"/>
      <c r="J135" s="121"/>
      <c r="K135" s="121"/>
    </row>
    <row r="136" spans="2:11" ht="15" customHeight="1">
      <c r="B136" s="29"/>
      <c r="C136" s="39"/>
      <c r="D136" s="92"/>
      <c r="E136" s="117"/>
      <c r="F136" s="117"/>
      <c r="G136" s="117"/>
      <c r="H136" s="117"/>
      <c r="I136" s="117"/>
      <c r="J136" s="117"/>
      <c r="K136" s="117"/>
    </row>
    <row r="137" spans="2:11" ht="15" customHeight="1">
      <c r="B137" s="23"/>
      <c r="C137" s="23"/>
      <c r="D137" s="92"/>
      <c r="E137" s="117"/>
      <c r="F137" s="117"/>
      <c r="G137" s="117"/>
      <c r="H137" s="117"/>
      <c r="I137" s="117"/>
      <c r="J137" s="117"/>
      <c r="K137" s="117"/>
    </row>
    <row r="138" spans="2:11" ht="15" customHeight="1">
      <c r="B138" s="23"/>
      <c r="C138" s="23"/>
      <c r="D138" s="92"/>
      <c r="E138" s="117"/>
      <c r="F138" s="117"/>
      <c r="G138" s="117"/>
      <c r="H138" s="117"/>
      <c r="I138" s="117"/>
      <c r="J138" s="117"/>
      <c r="K138" s="117"/>
    </row>
    <row r="139" spans="2:11" ht="15" customHeight="1">
      <c r="B139" s="1"/>
      <c r="C139" s="23"/>
      <c r="D139" s="2"/>
      <c r="E139" s="117"/>
      <c r="F139" s="76"/>
      <c r="G139" s="76"/>
      <c r="H139" s="121"/>
      <c r="I139" s="121"/>
      <c r="J139" s="121"/>
      <c r="K139" s="121"/>
    </row>
    <row r="140" spans="2:11" ht="15" customHeight="1">
      <c r="B140" s="29"/>
      <c r="C140" s="23"/>
      <c r="D140" s="92"/>
      <c r="E140" s="117"/>
      <c r="F140" s="117"/>
      <c r="G140" s="117"/>
      <c r="H140" s="117"/>
      <c r="I140" s="117"/>
      <c r="J140" s="117"/>
      <c r="K140" s="117"/>
    </row>
    <row r="141" spans="2:11" ht="15" customHeight="1">
      <c r="B141" s="1"/>
      <c r="C141" s="23"/>
      <c r="D141" s="92"/>
      <c r="E141" s="117"/>
      <c r="F141" s="117"/>
      <c r="G141" s="117"/>
      <c r="H141" s="117"/>
      <c r="I141" s="117"/>
      <c r="J141" s="117"/>
      <c r="K141" s="117"/>
    </row>
    <row r="142" spans="2:11" ht="15" customHeight="1">
      <c r="B142" s="1"/>
      <c r="C142" s="38"/>
      <c r="D142" s="92"/>
      <c r="E142" s="117"/>
      <c r="F142" s="117"/>
      <c r="G142" s="117"/>
      <c r="H142" s="117"/>
      <c r="I142" s="117"/>
      <c r="J142" s="117"/>
      <c r="K142" s="117"/>
    </row>
    <row r="143" spans="2:11" ht="15" customHeight="1">
      <c r="B143" s="39"/>
      <c r="C143" s="39"/>
      <c r="D143" s="41"/>
      <c r="E143" s="75"/>
      <c r="F143" s="76"/>
      <c r="G143" s="75"/>
      <c r="H143" s="77"/>
      <c r="I143" s="77"/>
      <c r="J143" s="77"/>
      <c r="K143" s="77"/>
    </row>
    <row r="144" spans="2:11" ht="15" customHeight="1">
      <c r="B144" s="29"/>
      <c r="C144" s="39"/>
      <c r="D144" s="92"/>
      <c r="E144" s="75"/>
      <c r="F144" s="75"/>
      <c r="G144" s="75"/>
      <c r="H144" s="75"/>
      <c r="I144" s="75"/>
      <c r="J144" s="75"/>
      <c r="K144" s="75"/>
    </row>
    <row r="145" spans="2:11" ht="15" customHeight="1">
      <c r="B145" s="40"/>
      <c r="C145" s="40"/>
      <c r="D145" s="92"/>
      <c r="E145" s="75"/>
      <c r="F145" s="75"/>
      <c r="G145" s="75"/>
      <c r="H145" s="75"/>
      <c r="I145" s="75"/>
      <c r="J145" s="75"/>
      <c r="K145" s="75"/>
    </row>
    <row r="146" spans="2:11" ht="15" customHeight="1">
      <c r="B146" s="40"/>
      <c r="C146" s="40"/>
      <c r="D146" s="92"/>
      <c r="E146" s="75"/>
      <c r="F146" s="75"/>
      <c r="G146" s="75"/>
      <c r="H146" s="75"/>
      <c r="I146" s="75"/>
      <c r="J146" s="75"/>
      <c r="K146" s="75"/>
    </row>
  </sheetData>
  <autoFilter ref="D1:D146"/>
  <mergeCells count="3">
    <mergeCell ref="G6:I6"/>
    <mergeCell ref="G7:I7"/>
    <mergeCell ref="B3:K3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3"/>
  <sheetViews>
    <sheetView view="pageBreakPreview" zoomScale="80" zoomScaleNormal="90" zoomScaleSheetLayoutView="80" workbookViewId="0">
      <selection activeCell="Q13" sqref="Q13"/>
    </sheetView>
  </sheetViews>
  <sheetFormatPr defaultColWidth="9.1796875" defaultRowHeight="15" customHeight="1"/>
  <cols>
    <col min="1" max="1" width="13.1796875" style="123" customWidth="1"/>
    <col min="2" max="2" width="17.453125" style="123" customWidth="1"/>
    <col min="3" max="3" width="18.36328125" style="53" customWidth="1"/>
    <col min="4" max="4" width="15.08984375" style="4" customWidth="1"/>
    <col min="5" max="5" width="18.6328125" style="54" customWidth="1"/>
    <col min="6" max="6" width="11.453125" style="54" bestFit="1" customWidth="1"/>
    <col min="7" max="7" width="11.54296875" style="54" customWidth="1"/>
    <col min="8" max="8" width="13.08984375" style="54" bestFit="1" customWidth="1"/>
    <col min="9" max="9" width="18" style="52" customWidth="1"/>
    <col min="10" max="10" width="17.26953125" style="52" customWidth="1"/>
    <col min="11" max="11" width="0.26953125" style="52" customWidth="1"/>
    <col min="12" max="16384" width="9.1796875" style="52"/>
  </cols>
  <sheetData>
    <row r="1" spans="1:18" ht="8.15" customHeight="1">
      <c r="I1" s="54"/>
    </row>
    <row r="2" spans="1:18" ht="16.5" customHeight="1">
      <c r="A2" s="310" t="s">
        <v>395</v>
      </c>
      <c r="B2" s="5"/>
      <c r="D2" s="5"/>
      <c r="E2" s="5"/>
      <c r="F2" s="5"/>
      <c r="G2" s="5"/>
      <c r="H2" s="5"/>
      <c r="I2" s="5"/>
    </row>
    <row r="3" spans="1:18" s="7" customFormat="1" ht="16.5" customHeight="1">
      <c r="A3" s="527" t="s">
        <v>396</v>
      </c>
      <c r="B3" s="527"/>
      <c r="C3" s="527"/>
      <c r="D3" s="527"/>
      <c r="E3" s="527"/>
      <c r="F3" s="527"/>
      <c r="G3" s="527"/>
      <c r="H3" s="527"/>
      <c r="I3" s="527"/>
      <c r="J3" s="527"/>
    </row>
    <row r="4" spans="1:18" ht="16" thickBot="1">
      <c r="A4" s="135"/>
      <c r="B4" s="135"/>
      <c r="C4" s="136"/>
      <c r="D4" s="137"/>
      <c r="E4" s="138"/>
      <c r="F4" s="138"/>
      <c r="G4" s="138"/>
      <c r="H4" s="138"/>
      <c r="I4" s="134"/>
      <c r="J4" s="134"/>
      <c r="K4" s="179"/>
    </row>
    <row r="5" spans="1:18" s="13" customFormat="1" ht="8.15" customHeight="1">
      <c r="A5" s="319"/>
      <c r="B5" s="319"/>
      <c r="C5" s="320"/>
      <c r="D5" s="324"/>
      <c r="E5" s="358"/>
      <c r="F5" s="358"/>
      <c r="G5" s="358"/>
      <c r="H5" s="358"/>
      <c r="I5" s="358"/>
      <c r="J5" s="358"/>
      <c r="K5" s="179"/>
    </row>
    <row r="6" spans="1:18" s="13" customFormat="1" ht="15" customHeight="1">
      <c r="A6" s="322" t="s">
        <v>298</v>
      </c>
      <c r="B6" s="322"/>
      <c r="C6" s="323" t="s">
        <v>3</v>
      </c>
      <c r="D6" s="324" t="s">
        <v>16</v>
      </c>
      <c r="E6" s="324" t="s">
        <v>237</v>
      </c>
      <c r="F6" s="525" t="s">
        <v>230</v>
      </c>
      <c r="G6" s="525"/>
      <c r="H6" s="525"/>
      <c r="I6" s="324" t="s">
        <v>245</v>
      </c>
      <c r="J6" s="324" t="s">
        <v>235</v>
      </c>
      <c r="K6" s="317"/>
    </row>
    <row r="7" spans="1:18" s="13" customFormat="1" ht="15" customHeight="1">
      <c r="A7" s="325" t="s">
        <v>349</v>
      </c>
      <c r="B7" s="325"/>
      <c r="C7" s="327" t="s">
        <v>5</v>
      </c>
      <c r="D7" s="321" t="s">
        <v>19</v>
      </c>
      <c r="E7" s="324" t="s">
        <v>238</v>
      </c>
      <c r="F7" s="526" t="s">
        <v>231</v>
      </c>
      <c r="G7" s="526"/>
      <c r="H7" s="526"/>
      <c r="I7" s="321" t="s">
        <v>247</v>
      </c>
      <c r="J7" s="321" t="s">
        <v>236</v>
      </c>
      <c r="K7" s="317"/>
    </row>
    <row r="8" spans="1:18" s="13" customFormat="1" ht="15" customHeight="1">
      <c r="A8" s="322"/>
      <c r="B8" s="322"/>
      <c r="C8" s="323"/>
      <c r="D8" s="324"/>
      <c r="E8" s="321" t="s">
        <v>239</v>
      </c>
      <c r="F8" s="324" t="s">
        <v>233</v>
      </c>
      <c r="G8" s="324" t="s">
        <v>352</v>
      </c>
      <c r="H8" s="330" t="s">
        <v>241</v>
      </c>
      <c r="I8" s="331" t="s">
        <v>246</v>
      </c>
      <c r="J8" s="332"/>
      <c r="K8" s="317"/>
    </row>
    <row r="9" spans="1:18" s="13" customFormat="1" ht="15" customHeight="1">
      <c r="A9" s="322"/>
      <c r="B9" s="322"/>
      <c r="C9" s="323"/>
      <c r="D9" s="324"/>
      <c r="E9" s="321" t="s">
        <v>240</v>
      </c>
      <c r="F9" s="321" t="s">
        <v>232</v>
      </c>
      <c r="G9" s="321" t="s">
        <v>234</v>
      </c>
      <c r="H9" s="332" t="s">
        <v>242</v>
      </c>
      <c r="I9" s="332"/>
      <c r="J9" s="332"/>
      <c r="K9" s="317"/>
    </row>
    <row r="10" spans="1:18" s="13" customFormat="1" ht="15" customHeight="1">
      <c r="A10" s="325"/>
      <c r="B10" s="325"/>
      <c r="C10" s="327"/>
      <c r="D10" s="321"/>
      <c r="E10" s="321"/>
      <c r="F10" s="321"/>
      <c r="G10" s="321"/>
      <c r="H10" s="321" t="s">
        <v>243</v>
      </c>
      <c r="I10" s="321"/>
      <c r="J10" s="321"/>
      <c r="K10" s="317"/>
    </row>
    <row r="11" spans="1:18" s="13" customFormat="1" ht="15" customHeight="1">
      <c r="A11" s="325"/>
      <c r="B11" s="325"/>
      <c r="C11" s="327"/>
      <c r="D11" s="321"/>
      <c r="E11" s="321"/>
      <c r="F11" s="321"/>
      <c r="G11" s="321"/>
      <c r="H11" s="321" t="s">
        <v>244</v>
      </c>
      <c r="I11" s="321"/>
      <c r="J11" s="321"/>
      <c r="K11" s="317"/>
    </row>
    <row r="12" spans="1:18" s="499" customFormat="1" ht="15" customHeight="1" thickBot="1">
      <c r="A12" s="421"/>
      <c r="B12" s="421"/>
      <c r="C12" s="455"/>
      <c r="D12" s="423"/>
      <c r="E12" s="456"/>
      <c r="F12" s="456"/>
      <c r="G12" s="456"/>
      <c r="H12" s="456"/>
      <c r="I12" s="456"/>
      <c r="J12" s="456"/>
      <c r="K12" s="498"/>
    </row>
    <row r="13" spans="1:18" s="179" customFormat="1" ht="15" customHeight="1">
      <c r="A13" s="528"/>
      <c r="B13" s="528"/>
      <c r="C13" s="528"/>
      <c r="D13" s="528"/>
      <c r="E13" s="528"/>
      <c r="F13" s="528"/>
      <c r="G13" s="528"/>
      <c r="H13" s="528"/>
      <c r="I13" s="528"/>
      <c r="J13" s="528"/>
      <c r="K13" s="318"/>
    </row>
    <row r="14" spans="1:18" s="23" customFormat="1" ht="15" customHeight="1">
      <c r="A14" s="143" t="s">
        <v>313</v>
      </c>
      <c r="B14" s="291"/>
      <c r="C14" s="2">
        <v>2018</v>
      </c>
      <c r="D14" s="205">
        <f>SUM(E14:J14)</f>
        <v>107</v>
      </c>
      <c r="E14" s="74">
        <v>39</v>
      </c>
      <c r="F14" s="74">
        <v>1</v>
      </c>
      <c r="G14" s="74">
        <v>0</v>
      </c>
      <c r="H14" s="74">
        <v>22</v>
      </c>
      <c r="I14" s="74">
        <v>0</v>
      </c>
      <c r="J14" s="74">
        <v>45</v>
      </c>
      <c r="K14" s="25"/>
      <c r="L14" s="25"/>
      <c r="M14" s="25"/>
      <c r="N14" s="25"/>
      <c r="O14" s="25"/>
      <c r="P14" s="26"/>
      <c r="Q14" s="26"/>
      <c r="R14" s="26"/>
    </row>
    <row r="15" spans="1:18" s="23" customFormat="1" ht="15" customHeight="1">
      <c r="A15" s="143"/>
      <c r="B15" s="291"/>
      <c r="C15" s="2">
        <v>2019</v>
      </c>
      <c r="D15" s="205">
        <f>SUM(E15:J15)</f>
        <v>97</v>
      </c>
      <c r="E15" s="76">
        <v>35</v>
      </c>
      <c r="F15" s="117">
        <v>1</v>
      </c>
      <c r="G15" s="117">
        <v>2</v>
      </c>
      <c r="H15" s="121">
        <v>7</v>
      </c>
      <c r="I15" s="76">
        <v>0</v>
      </c>
      <c r="J15" s="76">
        <v>52</v>
      </c>
      <c r="K15" s="25"/>
      <c r="L15" s="25"/>
      <c r="M15" s="25"/>
      <c r="N15" s="25"/>
      <c r="O15" s="25"/>
      <c r="P15" s="26"/>
      <c r="Q15" s="26"/>
      <c r="R15" s="26"/>
    </row>
    <row r="16" spans="1:18" s="23" customFormat="1" ht="15" customHeight="1">
      <c r="A16" s="143"/>
      <c r="B16" s="292"/>
      <c r="C16" s="2">
        <v>2020</v>
      </c>
      <c r="D16" s="205">
        <f t="shared" ref="D16:D17" si="0">SUM(E16:J16)</f>
        <v>52</v>
      </c>
      <c r="E16" s="76">
        <v>19</v>
      </c>
      <c r="F16" s="76" t="s">
        <v>0</v>
      </c>
      <c r="G16" s="121" t="s">
        <v>0</v>
      </c>
      <c r="H16" s="121">
        <v>7</v>
      </c>
      <c r="I16" s="76" t="s">
        <v>0</v>
      </c>
      <c r="J16" s="76">
        <v>26</v>
      </c>
      <c r="K16" s="25"/>
      <c r="L16" s="25"/>
      <c r="M16" s="25"/>
      <c r="N16" s="25"/>
      <c r="O16" s="25"/>
      <c r="P16" s="26"/>
      <c r="Q16" s="26"/>
      <c r="R16" s="26"/>
    </row>
    <row r="17" spans="1:18" s="23" customFormat="1" ht="15" customHeight="1">
      <c r="A17" s="143"/>
      <c r="B17" s="292"/>
      <c r="C17" s="2">
        <v>2021</v>
      </c>
      <c r="D17" s="205">
        <f t="shared" si="0"/>
        <v>54</v>
      </c>
      <c r="E17" s="54">
        <v>27</v>
      </c>
      <c r="F17" s="76" t="s">
        <v>0</v>
      </c>
      <c r="G17" s="121" t="s">
        <v>0</v>
      </c>
      <c r="H17" s="54">
        <v>4</v>
      </c>
      <c r="I17" s="76" t="s">
        <v>0</v>
      </c>
      <c r="J17" s="29">
        <v>23</v>
      </c>
      <c r="K17" s="25"/>
      <c r="L17" s="25"/>
      <c r="M17" s="25"/>
      <c r="N17" s="25"/>
      <c r="O17" s="25"/>
      <c r="P17" s="26"/>
      <c r="Q17" s="26"/>
      <c r="R17" s="26"/>
    </row>
    <row r="18" spans="1:18" ht="8.15" customHeight="1">
      <c r="A18" s="228"/>
      <c r="B18" s="143"/>
      <c r="C18" s="2"/>
      <c r="D18" s="117"/>
      <c r="E18" s="117"/>
      <c r="F18" s="117"/>
      <c r="G18" s="117"/>
      <c r="H18" s="117"/>
      <c r="I18" s="117"/>
      <c r="J18" s="117"/>
      <c r="K18" s="143"/>
      <c r="L18" s="54"/>
    </row>
    <row r="19" spans="1:18" s="23" customFormat="1" ht="15" customHeight="1">
      <c r="A19" s="42" t="s">
        <v>314</v>
      </c>
      <c r="B19" s="1"/>
      <c r="C19" s="2">
        <v>2018</v>
      </c>
      <c r="D19" s="117" t="s">
        <v>327</v>
      </c>
      <c r="E19" s="117" t="s">
        <v>327</v>
      </c>
      <c r="F19" s="117" t="s">
        <v>327</v>
      </c>
      <c r="G19" s="117" t="s">
        <v>327</v>
      </c>
      <c r="H19" s="117" t="s">
        <v>327</v>
      </c>
      <c r="I19" s="117" t="s">
        <v>327</v>
      </c>
      <c r="J19" s="117" t="s">
        <v>327</v>
      </c>
      <c r="K19" s="25"/>
      <c r="L19" s="25"/>
      <c r="M19" s="25"/>
      <c r="N19" s="25"/>
      <c r="O19" s="25"/>
      <c r="P19" s="26"/>
      <c r="Q19" s="26"/>
      <c r="R19" s="26"/>
    </row>
    <row r="20" spans="1:18" s="23" customFormat="1" ht="15" customHeight="1">
      <c r="A20" s="42"/>
      <c r="B20" s="1"/>
      <c r="C20" s="2">
        <v>2019</v>
      </c>
      <c r="D20" s="117" t="s">
        <v>327</v>
      </c>
      <c r="E20" s="117" t="s">
        <v>327</v>
      </c>
      <c r="F20" s="117" t="s">
        <v>327</v>
      </c>
      <c r="G20" s="117" t="s">
        <v>327</v>
      </c>
      <c r="H20" s="117" t="s">
        <v>327</v>
      </c>
      <c r="I20" s="117" t="s">
        <v>327</v>
      </c>
      <c r="J20" s="117" t="s">
        <v>327</v>
      </c>
      <c r="K20" s="25"/>
      <c r="L20" s="25"/>
      <c r="M20" s="25"/>
      <c r="N20" s="25"/>
      <c r="O20" s="25"/>
      <c r="P20" s="26"/>
      <c r="Q20" s="26"/>
      <c r="R20" s="26"/>
    </row>
    <row r="21" spans="1:18" s="23" customFormat="1" ht="15" customHeight="1">
      <c r="A21" s="42"/>
      <c r="B21" s="1"/>
      <c r="C21" s="2">
        <v>2020</v>
      </c>
      <c r="D21" s="117" t="s">
        <v>327</v>
      </c>
      <c r="E21" s="117" t="s">
        <v>327</v>
      </c>
      <c r="F21" s="117" t="s">
        <v>327</v>
      </c>
      <c r="G21" s="117" t="s">
        <v>327</v>
      </c>
      <c r="H21" s="117" t="s">
        <v>327</v>
      </c>
      <c r="I21" s="117" t="s">
        <v>327</v>
      </c>
      <c r="J21" s="117" t="s">
        <v>327</v>
      </c>
      <c r="K21" s="25"/>
      <c r="L21" s="25"/>
      <c r="M21" s="25"/>
      <c r="N21" s="25"/>
      <c r="O21" s="25"/>
      <c r="P21" s="26"/>
      <c r="Q21" s="26"/>
      <c r="R21" s="26"/>
    </row>
    <row r="22" spans="1:18" s="23" customFormat="1" ht="15" customHeight="1">
      <c r="A22" s="42"/>
      <c r="B22" s="1"/>
      <c r="C22" s="2">
        <v>2021</v>
      </c>
      <c r="D22" s="117" t="s">
        <v>327</v>
      </c>
      <c r="E22" s="117" t="s">
        <v>327</v>
      </c>
      <c r="F22" s="117" t="s">
        <v>327</v>
      </c>
      <c r="G22" s="117" t="s">
        <v>327</v>
      </c>
      <c r="H22" s="117" t="s">
        <v>327</v>
      </c>
      <c r="I22" s="117" t="s">
        <v>327</v>
      </c>
      <c r="J22" s="117" t="s">
        <v>327</v>
      </c>
      <c r="K22" s="25"/>
      <c r="L22" s="25"/>
      <c r="M22" s="25"/>
      <c r="N22" s="25"/>
      <c r="O22" s="25"/>
      <c r="P22" s="26"/>
      <c r="Q22" s="26"/>
      <c r="R22" s="26"/>
    </row>
    <row r="23" spans="1:18" s="23" customFormat="1" ht="8.15" customHeight="1">
      <c r="A23" s="42"/>
      <c r="B23" s="1"/>
      <c r="C23" s="2"/>
      <c r="D23" s="205"/>
      <c r="E23" s="74"/>
      <c r="F23" s="74"/>
      <c r="G23" s="74"/>
      <c r="H23" s="74"/>
      <c r="I23" s="74"/>
      <c r="J23" s="74"/>
      <c r="K23" s="25"/>
      <c r="L23" s="25"/>
      <c r="M23" s="25"/>
      <c r="N23" s="25"/>
      <c r="O23" s="25"/>
      <c r="P23" s="26"/>
      <c r="Q23" s="26"/>
      <c r="R23" s="26"/>
    </row>
    <row r="24" spans="1:18" s="23" customFormat="1" ht="15" customHeight="1">
      <c r="A24" s="143" t="s">
        <v>315</v>
      </c>
      <c r="B24" s="291"/>
      <c r="C24" s="2">
        <v>2018</v>
      </c>
      <c r="D24" s="205">
        <f>SUM(E24:J24)</f>
        <v>176</v>
      </c>
      <c r="E24" s="74">
        <v>69</v>
      </c>
      <c r="F24" s="74">
        <v>0</v>
      </c>
      <c r="G24" s="74">
        <v>1</v>
      </c>
      <c r="H24" s="74">
        <v>14</v>
      </c>
      <c r="I24" s="74">
        <v>0</v>
      </c>
      <c r="J24" s="74">
        <v>92</v>
      </c>
      <c r="K24" s="25"/>
      <c r="L24" s="25"/>
      <c r="M24" s="25"/>
      <c r="N24" s="25"/>
      <c r="O24" s="25"/>
      <c r="P24" s="26"/>
      <c r="Q24" s="26"/>
      <c r="R24" s="26"/>
    </row>
    <row r="25" spans="1:18" s="23" customFormat="1" ht="15" customHeight="1">
      <c r="A25" s="143"/>
      <c r="B25" s="291"/>
      <c r="C25" s="2">
        <v>2019</v>
      </c>
      <c r="D25" s="205">
        <f>SUM(E25:J25)</f>
        <v>137</v>
      </c>
      <c r="E25" s="76">
        <v>71</v>
      </c>
      <c r="F25" s="76">
        <v>0</v>
      </c>
      <c r="G25" s="117">
        <v>1</v>
      </c>
      <c r="H25" s="117">
        <v>16</v>
      </c>
      <c r="I25" s="121">
        <v>0</v>
      </c>
      <c r="J25" s="76">
        <v>49</v>
      </c>
      <c r="K25" s="25"/>
      <c r="L25" s="25"/>
      <c r="M25" s="25"/>
      <c r="N25" s="25"/>
      <c r="O25" s="25"/>
      <c r="P25" s="26"/>
      <c r="Q25" s="26"/>
      <c r="R25" s="26"/>
    </row>
    <row r="26" spans="1:18" s="23" customFormat="1" ht="15" customHeight="1">
      <c r="A26" s="143"/>
      <c r="B26" s="292"/>
      <c r="C26" s="2">
        <v>2020</v>
      </c>
      <c r="D26" s="205">
        <f t="shared" ref="D26:D27" si="1">SUM(E26:J26)</f>
        <v>74</v>
      </c>
      <c r="E26" s="76">
        <v>20</v>
      </c>
      <c r="F26" s="76">
        <v>1</v>
      </c>
      <c r="G26" s="121">
        <v>3</v>
      </c>
      <c r="H26" s="121">
        <v>19</v>
      </c>
      <c r="I26" s="121" t="s">
        <v>0</v>
      </c>
      <c r="J26" s="121">
        <v>31</v>
      </c>
      <c r="L26" s="34"/>
    </row>
    <row r="27" spans="1:18" s="23" customFormat="1" ht="15" customHeight="1">
      <c r="A27" s="143"/>
      <c r="B27" s="292"/>
      <c r="C27" s="2">
        <v>2021</v>
      </c>
      <c r="D27" s="117">
        <f t="shared" si="1"/>
        <v>42</v>
      </c>
      <c r="E27" s="76">
        <v>14</v>
      </c>
      <c r="F27" s="117">
        <v>1</v>
      </c>
      <c r="G27" s="75">
        <v>2</v>
      </c>
      <c r="H27" s="121">
        <v>7</v>
      </c>
      <c r="I27" s="76" t="s">
        <v>0</v>
      </c>
      <c r="J27" s="121">
        <v>18</v>
      </c>
      <c r="L27" s="34"/>
    </row>
    <row r="28" spans="1:18" s="23" customFormat="1" ht="8.15" customHeight="1">
      <c r="A28" s="78"/>
      <c r="B28" s="1"/>
      <c r="C28" s="2"/>
      <c r="D28" s="117"/>
      <c r="E28" s="117"/>
      <c r="F28" s="117"/>
      <c r="G28" s="117"/>
      <c r="H28" s="117"/>
      <c r="I28" s="117"/>
      <c r="J28" s="117"/>
      <c r="K28" s="25"/>
      <c r="L28" s="25"/>
      <c r="M28" s="25"/>
      <c r="N28" s="25"/>
      <c r="O28" s="25"/>
      <c r="P28" s="26"/>
      <c r="Q28" s="26"/>
      <c r="R28" s="26"/>
    </row>
    <row r="29" spans="1:18" s="23" customFormat="1" ht="15" customHeight="1">
      <c r="A29" s="29" t="s">
        <v>316</v>
      </c>
      <c r="B29" s="1"/>
      <c r="C29" s="2">
        <v>2018</v>
      </c>
      <c r="D29" s="117" t="s">
        <v>327</v>
      </c>
      <c r="E29" s="117" t="s">
        <v>327</v>
      </c>
      <c r="F29" s="117" t="s">
        <v>327</v>
      </c>
      <c r="G29" s="117" t="s">
        <v>327</v>
      </c>
      <c r="H29" s="117" t="s">
        <v>327</v>
      </c>
      <c r="I29" s="117" t="s">
        <v>327</v>
      </c>
      <c r="J29" s="117" t="s">
        <v>327</v>
      </c>
      <c r="L29" s="34"/>
    </row>
    <row r="30" spans="1:18" s="23" customFormat="1" ht="15" customHeight="1">
      <c r="A30" s="29"/>
      <c r="B30" s="1"/>
      <c r="C30" s="2">
        <v>2019</v>
      </c>
      <c r="D30" s="117" t="s">
        <v>327</v>
      </c>
      <c r="E30" s="117" t="s">
        <v>327</v>
      </c>
      <c r="F30" s="117" t="s">
        <v>327</v>
      </c>
      <c r="G30" s="117" t="s">
        <v>327</v>
      </c>
      <c r="H30" s="117" t="s">
        <v>327</v>
      </c>
      <c r="I30" s="117" t="s">
        <v>327</v>
      </c>
      <c r="J30" s="117" t="s">
        <v>327</v>
      </c>
      <c r="L30" s="34"/>
    </row>
    <row r="31" spans="1:18" s="23" customFormat="1" ht="15" customHeight="1">
      <c r="A31" s="1"/>
      <c r="B31" s="1"/>
      <c r="C31" s="2">
        <v>2020</v>
      </c>
      <c r="D31" s="117" t="s">
        <v>327</v>
      </c>
      <c r="E31" s="117" t="s">
        <v>327</v>
      </c>
      <c r="F31" s="117" t="s">
        <v>327</v>
      </c>
      <c r="G31" s="117" t="s">
        <v>327</v>
      </c>
      <c r="H31" s="117" t="s">
        <v>327</v>
      </c>
      <c r="I31" s="117" t="s">
        <v>327</v>
      </c>
      <c r="J31" s="117" t="s">
        <v>327</v>
      </c>
      <c r="L31" s="34"/>
    </row>
    <row r="32" spans="1:18" s="23" customFormat="1" ht="15" customHeight="1">
      <c r="A32" s="1"/>
      <c r="B32" s="1"/>
      <c r="C32" s="2">
        <v>2021</v>
      </c>
      <c r="D32" s="117" t="s">
        <v>327</v>
      </c>
      <c r="E32" s="117" t="s">
        <v>327</v>
      </c>
      <c r="F32" s="117" t="s">
        <v>327</v>
      </c>
      <c r="G32" s="117" t="s">
        <v>327</v>
      </c>
      <c r="H32" s="117" t="s">
        <v>327</v>
      </c>
      <c r="I32" s="117" t="s">
        <v>327</v>
      </c>
      <c r="J32" s="117" t="s">
        <v>327</v>
      </c>
      <c r="L32" s="34"/>
    </row>
    <row r="33" spans="1:18" s="23" customFormat="1" ht="8.15" customHeight="1">
      <c r="A33" s="1"/>
      <c r="B33" s="1"/>
      <c r="C33" s="2"/>
      <c r="D33" s="205"/>
      <c r="E33" s="205"/>
      <c r="F33" s="205"/>
      <c r="G33" s="205"/>
      <c r="H33" s="205"/>
      <c r="I33" s="205"/>
      <c r="J33" s="205"/>
      <c r="K33" s="25"/>
      <c r="L33" s="25"/>
      <c r="M33" s="25"/>
      <c r="N33" s="25"/>
      <c r="O33" s="25"/>
      <c r="P33" s="26"/>
      <c r="Q33" s="26"/>
      <c r="R33" s="26"/>
    </row>
    <row r="34" spans="1:18" s="23" customFormat="1" ht="15" customHeight="1">
      <c r="A34" s="29" t="s">
        <v>317</v>
      </c>
      <c r="B34" s="291"/>
      <c r="C34" s="2">
        <v>2018</v>
      </c>
      <c r="D34" s="205">
        <f>SUM(E34:J34)</f>
        <v>91</v>
      </c>
      <c r="E34" s="205">
        <v>35</v>
      </c>
      <c r="F34" s="205">
        <v>0</v>
      </c>
      <c r="G34" s="205">
        <v>2</v>
      </c>
      <c r="H34" s="205">
        <v>2</v>
      </c>
      <c r="I34" s="205">
        <v>0</v>
      </c>
      <c r="J34" s="205">
        <v>52</v>
      </c>
      <c r="L34" s="34"/>
    </row>
    <row r="35" spans="1:18" s="23" customFormat="1" ht="15" customHeight="1">
      <c r="A35" s="29"/>
      <c r="B35" s="291"/>
      <c r="C35" s="2">
        <v>2019</v>
      </c>
      <c r="D35" s="205">
        <f>SUM(E35:J35)</f>
        <v>92</v>
      </c>
      <c r="E35" s="117">
        <v>30</v>
      </c>
      <c r="F35" s="117">
        <v>0</v>
      </c>
      <c r="G35" s="117">
        <v>0</v>
      </c>
      <c r="H35" s="121">
        <v>10</v>
      </c>
      <c r="I35" s="76">
        <v>0</v>
      </c>
      <c r="J35" s="76">
        <v>52</v>
      </c>
      <c r="L35" s="34"/>
    </row>
    <row r="36" spans="1:18" s="23" customFormat="1" ht="15" customHeight="1">
      <c r="A36" s="29"/>
      <c r="B36" s="292"/>
      <c r="C36" s="2">
        <v>2020</v>
      </c>
      <c r="D36" s="205">
        <f t="shared" ref="D36:D37" si="2">SUM(E36:J36)</f>
        <v>40</v>
      </c>
      <c r="E36" s="76">
        <v>13</v>
      </c>
      <c r="F36" s="76" t="s">
        <v>0</v>
      </c>
      <c r="G36" s="76" t="s">
        <v>0</v>
      </c>
      <c r="H36" s="76">
        <v>14</v>
      </c>
      <c r="I36" s="224" t="s">
        <v>0</v>
      </c>
      <c r="J36" s="76">
        <v>13</v>
      </c>
      <c r="L36" s="34"/>
    </row>
    <row r="37" spans="1:18" s="23" customFormat="1" ht="15" customHeight="1">
      <c r="A37" s="29"/>
      <c r="B37" s="292"/>
      <c r="C37" s="2">
        <v>2021</v>
      </c>
      <c r="D37" s="76">
        <f t="shared" si="2"/>
        <v>52</v>
      </c>
      <c r="E37" s="76">
        <v>25</v>
      </c>
      <c r="F37" s="76">
        <v>1</v>
      </c>
      <c r="G37" s="76">
        <v>0</v>
      </c>
      <c r="H37" s="76">
        <v>4</v>
      </c>
      <c r="I37" s="76" t="s">
        <v>0</v>
      </c>
      <c r="J37" s="224">
        <v>22</v>
      </c>
      <c r="L37" s="34"/>
    </row>
    <row r="38" spans="1:18" s="23" customFormat="1" ht="8.15" customHeight="1">
      <c r="A38" s="1"/>
      <c r="B38" s="1"/>
      <c r="C38" s="2"/>
      <c r="D38" s="205"/>
      <c r="E38" s="205"/>
      <c r="F38" s="205"/>
      <c r="G38" s="205"/>
      <c r="H38" s="205"/>
      <c r="I38" s="205"/>
      <c r="J38" s="205"/>
      <c r="K38" s="25"/>
      <c r="L38" s="25"/>
      <c r="M38" s="25"/>
      <c r="N38" s="25"/>
      <c r="O38" s="25"/>
      <c r="P38" s="26"/>
      <c r="Q38" s="26"/>
      <c r="R38" s="26"/>
    </row>
    <row r="39" spans="1:18" s="23" customFormat="1" ht="15" customHeight="1">
      <c r="A39" s="29" t="s">
        <v>318</v>
      </c>
      <c r="B39" s="291"/>
      <c r="C39" s="2">
        <v>2018</v>
      </c>
      <c r="D39" s="205">
        <f>SUM(E39:J39)</f>
        <v>36</v>
      </c>
      <c r="E39" s="205">
        <v>20</v>
      </c>
      <c r="F39" s="205">
        <v>1</v>
      </c>
      <c r="G39" s="205">
        <v>1</v>
      </c>
      <c r="H39" s="205">
        <v>3</v>
      </c>
      <c r="I39" s="205">
        <v>0</v>
      </c>
      <c r="J39" s="205">
        <v>11</v>
      </c>
      <c r="L39" s="34"/>
    </row>
    <row r="40" spans="1:18" s="23" customFormat="1" ht="15" customHeight="1">
      <c r="A40" s="29"/>
      <c r="B40" s="291"/>
      <c r="C40" s="2">
        <v>2019</v>
      </c>
      <c r="D40" s="205">
        <f>SUM(E40:J40)</f>
        <v>30</v>
      </c>
      <c r="E40" s="117">
        <v>10</v>
      </c>
      <c r="F40" s="117">
        <v>0</v>
      </c>
      <c r="G40" s="117">
        <v>1</v>
      </c>
      <c r="H40" s="121">
        <v>9</v>
      </c>
      <c r="I40" s="76">
        <v>0</v>
      </c>
      <c r="J40" s="76">
        <v>10</v>
      </c>
      <c r="L40" s="34"/>
    </row>
    <row r="41" spans="1:18" s="23" customFormat="1" ht="15" customHeight="1">
      <c r="A41" s="29"/>
      <c r="B41" s="292"/>
      <c r="C41" s="2">
        <v>2020</v>
      </c>
      <c r="D41" s="205">
        <f t="shared" ref="D41:D42" si="3">SUM(E41:J41)</f>
        <v>19</v>
      </c>
      <c r="E41" s="76">
        <v>10</v>
      </c>
      <c r="F41" s="76" t="s">
        <v>0</v>
      </c>
      <c r="G41" s="121" t="s">
        <v>0</v>
      </c>
      <c r="H41" s="121">
        <v>1</v>
      </c>
      <c r="I41" s="121" t="s">
        <v>0</v>
      </c>
      <c r="J41" s="121">
        <v>8</v>
      </c>
      <c r="L41" s="34"/>
    </row>
    <row r="42" spans="1:18" s="23" customFormat="1" ht="15" customHeight="1">
      <c r="A42" s="29"/>
      <c r="B42" s="292"/>
      <c r="C42" s="2">
        <v>2021</v>
      </c>
      <c r="D42" s="117">
        <f t="shared" si="3"/>
        <v>30</v>
      </c>
      <c r="E42" s="76">
        <v>8</v>
      </c>
      <c r="F42" s="117">
        <v>0</v>
      </c>
      <c r="G42" s="75">
        <v>0</v>
      </c>
      <c r="H42" s="121">
        <v>8</v>
      </c>
      <c r="I42" s="121" t="s">
        <v>0</v>
      </c>
      <c r="J42" s="121">
        <v>14</v>
      </c>
      <c r="L42" s="34"/>
    </row>
    <row r="43" spans="1:18" s="23" customFormat="1" ht="8.15" customHeight="1">
      <c r="A43" s="1"/>
      <c r="B43" s="1"/>
      <c r="C43" s="2"/>
      <c r="D43" s="117"/>
      <c r="E43" s="117"/>
      <c r="F43" s="117"/>
      <c r="G43" s="117"/>
      <c r="H43" s="117"/>
      <c r="I43" s="117"/>
      <c r="J43" s="117"/>
      <c r="K43" s="25"/>
      <c r="L43" s="25"/>
      <c r="M43" s="25"/>
      <c r="N43" s="25"/>
      <c r="O43" s="25"/>
      <c r="P43" s="26"/>
      <c r="Q43" s="26"/>
      <c r="R43" s="26"/>
    </row>
    <row r="44" spans="1:18" s="23" customFormat="1" ht="15" customHeight="1">
      <c r="A44" s="29" t="s">
        <v>319</v>
      </c>
      <c r="B44" s="1"/>
      <c r="C44" s="2">
        <v>2018</v>
      </c>
      <c r="D44" s="117" t="s">
        <v>327</v>
      </c>
      <c r="E44" s="117" t="s">
        <v>327</v>
      </c>
      <c r="F44" s="117" t="s">
        <v>327</v>
      </c>
      <c r="G44" s="117" t="s">
        <v>327</v>
      </c>
      <c r="H44" s="117" t="s">
        <v>327</v>
      </c>
      <c r="I44" s="117" t="s">
        <v>327</v>
      </c>
      <c r="J44" s="117" t="s">
        <v>327</v>
      </c>
      <c r="L44" s="34"/>
    </row>
    <row r="45" spans="1:18" s="23" customFormat="1" ht="15" customHeight="1">
      <c r="A45" s="29"/>
      <c r="B45" s="1"/>
      <c r="C45" s="2">
        <v>2019</v>
      </c>
      <c r="D45" s="117" t="s">
        <v>327</v>
      </c>
      <c r="E45" s="117" t="s">
        <v>327</v>
      </c>
      <c r="F45" s="117" t="s">
        <v>327</v>
      </c>
      <c r="G45" s="117" t="s">
        <v>327</v>
      </c>
      <c r="H45" s="117" t="s">
        <v>327</v>
      </c>
      <c r="I45" s="117" t="s">
        <v>327</v>
      </c>
      <c r="J45" s="117" t="s">
        <v>327</v>
      </c>
      <c r="L45" s="34"/>
    </row>
    <row r="46" spans="1:18" s="23" customFormat="1" ht="15" customHeight="1">
      <c r="A46" s="1"/>
      <c r="B46" s="1"/>
      <c r="C46" s="2">
        <v>2020</v>
      </c>
      <c r="D46" s="117" t="s">
        <v>327</v>
      </c>
      <c r="E46" s="117" t="s">
        <v>327</v>
      </c>
      <c r="F46" s="117" t="s">
        <v>327</v>
      </c>
      <c r="G46" s="117" t="s">
        <v>327</v>
      </c>
      <c r="H46" s="117" t="s">
        <v>327</v>
      </c>
      <c r="I46" s="117" t="s">
        <v>327</v>
      </c>
      <c r="J46" s="117" t="s">
        <v>327</v>
      </c>
      <c r="L46" s="34"/>
    </row>
    <row r="47" spans="1:18" s="23" customFormat="1" ht="15" customHeight="1">
      <c r="A47" s="1"/>
      <c r="B47" s="1"/>
      <c r="C47" s="2">
        <v>2021</v>
      </c>
      <c r="D47" s="117" t="s">
        <v>327</v>
      </c>
      <c r="E47" s="117" t="s">
        <v>327</v>
      </c>
      <c r="F47" s="117" t="s">
        <v>327</v>
      </c>
      <c r="G47" s="117" t="s">
        <v>327</v>
      </c>
      <c r="H47" s="117" t="s">
        <v>327</v>
      </c>
      <c r="I47" s="117" t="s">
        <v>327</v>
      </c>
      <c r="J47" s="117" t="s">
        <v>327</v>
      </c>
      <c r="L47" s="34"/>
    </row>
    <row r="48" spans="1:18" s="23" customFormat="1" ht="8.15" customHeight="1">
      <c r="A48" s="1"/>
      <c r="B48" s="1"/>
      <c r="C48" s="2"/>
      <c r="D48" s="205"/>
      <c r="E48" s="74"/>
      <c r="F48" s="74"/>
      <c r="G48" s="74"/>
      <c r="H48" s="74"/>
      <c r="I48" s="74"/>
      <c r="J48" s="74"/>
      <c r="K48" s="25"/>
      <c r="L48" s="25"/>
      <c r="M48" s="25"/>
      <c r="N48" s="25"/>
      <c r="O48" s="25"/>
      <c r="P48" s="26"/>
      <c r="Q48" s="26"/>
      <c r="R48" s="26"/>
    </row>
    <row r="49" spans="1:18" s="23" customFormat="1" ht="15" customHeight="1">
      <c r="A49" s="143" t="s">
        <v>320</v>
      </c>
      <c r="B49" s="291"/>
      <c r="C49" s="2">
        <v>2018</v>
      </c>
      <c r="D49" s="205">
        <f>SUM(E49:J49)</f>
        <v>148</v>
      </c>
      <c r="E49" s="74">
        <v>41</v>
      </c>
      <c r="F49" s="74">
        <v>9</v>
      </c>
      <c r="G49" s="74">
        <v>6</v>
      </c>
      <c r="H49" s="74">
        <v>21</v>
      </c>
      <c r="I49" s="74">
        <v>1</v>
      </c>
      <c r="J49" s="74">
        <v>70</v>
      </c>
      <c r="L49" s="34"/>
    </row>
    <row r="50" spans="1:18" s="23" customFormat="1" ht="15" customHeight="1">
      <c r="A50" s="143"/>
      <c r="B50" s="291"/>
      <c r="C50" s="2">
        <v>2019</v>
      </c>
      <c r="D50" s="205">
        <f>SUM(E50:J50)</f>
        <v>143</v>
      </c>
      <c r="E50" s="117">
        <v>50</v>
      </c>
      <c r="F50" s="117">
        <v>7</v>
      </c>
      <c r="G50" s="117">
        <v>2</v>
      </c>
      <c r="H50" s="121">
        <v>10</v>
      </c>
      <c r="I50" s="76">
        <v>0</v>
      </c>
      <c r="J50" s="76">
        <v>74</v>
      </c>
      <c r="L50" s="34"/>
    </row>
    <row r="51" spans="1:18" s="23" customFormat="1" ht="15" customHeight="1">
      <c r="A51" s="143"/>
      <c r="B51" s="292"/>
      <c r="C51" s="2">
        <v>2020</v>
      </c>
      <c r="D51" s="205">
        <f t="shared" ref="D51:D52" si="4">SUM(E51:J51)</f>
        <v>118</v>
      </c>
      <c r="E51" s="76">
        <v>62</v>
      </c>
      <c r="F51" s="76">
        <v>2</v>
      </c>
      <c r="G51" s="121">
        <v>4</v>
      </c>
      <c r="H51" s="121">
        <v>12</v>
      </c>
      <c r="I51" s="121" t="s">
        <v>0</v>
      </c>
      <c r="J51" s="121">
        <v>38</v>
      </c>
      <c r="L51" s="34"/>
    </row>
    <row r="52" spans="1:18" s="23" customFormat="1" ht="15" customHeight="1">
      <c r="A52" s="143"/>
      <c r="B52" s="292"/>
      <c r="C52" s="2">
        <v>2021</v>
      </c>
      <c r="D52" s="117">
        <f t="shared" si="4"/>
        <v>90</v>
      </c>
      <c r="E52" s="76">
        <v>42</v>
      </c>
      <c r="F52" s="117">
        <v>2</v>
      </c>
      <c r="G52" s="75">
        <v>1</v>
      </c>
      <c r="H52" s="121">
        <v>11</v>
      </c>
      <c r="I52" s="76" t="s">
        <v>0</v>
      </c>
      <c r="J52" s="121">
        <v>34</v>
      </c>
      <c r="L52" s="34"/>
    </row>
    <row r="53" spans="1:18" s="23" customFormat="1" ht="8.15" customHeight="1">
      <c r="A53" s="1"/>
      <c r="B53" s="1"/>
      <c r="C53" s="2"/>
      <c r="D53" s="117"/>
      <c r="E53" s="117"/>
      <c r="F53" s="117"/>
      <c r="G53" s="117"/>
      <c r="H53" s="117"/>
      <c r="I53" s="117"/>
      <c r="J53" s="117"/>
      <c r="K53" s="25"/>
      <c r="L53" s="25"/>
      <c r="M53" s="25"/>
      <c r="N53" s="25"/>
      <c r="O53" s="25"/>
      <c r="P53" s="26"/>
      <c r="Q53" s="26"/>
      <c r="R53" s="26"/>
    </row>
    <row r="54" spans="1:18" s="23" customFormat="1" ht="15" customHeight="1">
      <c r="A54" s="29" t="s">
        <v>321</v>
      </c>
      <c r="B54" s="1"/>
      <c r="C54" s="2">
        <v>2018</v>
      </c>
      <c r="D54" s="117" t="s">
        <v>327</v>
      </c>
      <c r="E54" s="117" t="s">
        <v>327</v>
      </c>
      <c r="F54" s="117" t="s">
        <v>327</v>
      </c>
      <c r="G54" s="117" t="s">
        <v>327</v>
      </c>
      <c r="H54" s="117" t="s">
        <v>327</v>
      </c>
      <c r="I54" s="117" t="s">
        <v>327</v>
      </c>
      <c r="J54" s="117" t="s">
        <v>327</v>
      </c>
      <c r="L54" s="34"/>
    </row>
    <row r="55" spans="1:18" s="23" customFormat="1" ht="15" customHeight="1">
      <c r="A55" s="29"/>
      <c r="B55" s="1"/>
      <c r="C55" s="2">
        <v>2019</v>
      </c>
      <c r="D55" s="117" t="s">
        <v>327</v>
      </c>
      <c r="E55" s="117" t="s">
        <v>327</v>
      </c>
      <c r="F55" s="117" t="s">
        <v>327</v>
      </c>
      <c r="G55" s="117" t="s">
        <v>327</v>
      </c>
      <c r="H55" s="117" t="s">
        <v>327</v>
      </c>
      <c r="I55" s="117" t="s">
        <v>327</v>
      </c>
      <c r="J55" s="117" t="s">
        <v>327</v>
      </c>
      <c r="L55" s="34"/>
    </row>
    <row r="56" spans="1:18" s="23" customFormat="1" ht="15" customHeight="1">
      <c r="A56" s="1"/>
      <c r="B56" s="1"/>
      <c r="C56" s="2">
        <v>2020</v>
      </c>
      <c r="D56" s="117" t="s">
        <v>327</v>
      </c>
      <c r="E56" s="117" t="s">
        <v>327</v>
      </c>
      <c r="F56" s="117" t="s">
        <v>327</v>
      </c>
      <c r="G56" s="117" t="s">
        <v>327</v>
      </c>
      <c r="H56" s="117" t="s">
        <v>327</v>
      </c>
      <c r="I56" s="117" t="s">
        <v>327</v>
      </c>
      <c r="J56" s="117" t="s">
        <v>327</v>
      </c>
      <c r="L56" s="34"/>
    </row>
    <row r="57" spans="1:18" s="23" customFormat="1" ht="15" customHeight="1">
      <c r="A57" s="1"/>
      <c r="B57" s="1"/>
      <c r="C57" s="2">
        <v>2021</v>
      </c>
      <c r="D57" s="117" t="s">
        <v>327</v>
      </c>
      <c r="E57" s="117" t="s">
        <v>327</v>
      </c>
      <c r="F57" s="117" t="s">
        <v>327</v>
      </c>
      <c r="G57" s="117" t="s">
        <v>327</v>
      </c>
      <c r="H57" s="117" t="s">
        <v>327</v>
      </c>
      <c r="I57" s="117" t="s">
        <v>327</v>
      </c>
      <c r="J57" s="117" t="s">
        <v>327</v>
      </c>
      <c r="L57" s="34"/>
    </row>
    <row r="58" spans="1:18" s="23" customFormat="1" ht="8.15" customHeight="1">
      <c r="A58" s="1"/>
      <c r="B58" s="1"/>
      <c r="C58" s="2"/>
      <c r="D58" s="205"/>
      <c r="E58" s="74"/>
      <c r="F58" s="74"/>
      <c r="G58" s="74"/>
      <c r="H58" s="74"/>
      <c r="I58" s="74"/>
      <c r="J58" s="74"/>
      <c r="K58" s="25"/>
      <c r="L58" s="25"/>
      <c r="M58" s="25"/>
      <c r="N58" s="25"/>
      <c r="O58" s="25"/>
      <c r="P58" s="26"/>
      <c r="Q58" s="26"/>
      <c r="R58" s="26"/>
    </row>
    <row r="59" spans="1:18" s="23" customFormat="1" ht="15" customHeight="1">
      <c r="A59" s="143" t="s">
        <v>322</v>
      </c>
      <c r="B59" s="291"/>
      <c r="C59" s="2">
        <v>2018</v>
      </c>
      <c r="D59" s="205">
        <f>SUM(E59:J59)</f>
        <v>42</v>
      </c>
      <c r="E59" s="74">
        <v>13</v>
      </c>
      <c r="F59" s="74">
        <v>0</v>
      </c>
      <c r="G59" s="74">
        <v>0</v>
      </c>
      <c r="H59" s="74">
        <v>7</v>
      </c>
      <c r="I59" s="74">
        <v>0</v>
      </c>
      <c r="J59" s="74">
        <v>22</v>
      </c>
      <c r="L59" s="34"/>
    </row>
    <row r="60" spans="1:18" s="23" customFormat="1" ht="15" customHeight="1">
      <c r="A60" s="143"/>
      <c r="B60" s="291"/>
      <c r="C60" s="2">
        <v>2019</v>
      </c>
      <c r="D60" s="205">
        <f>SUM(E60:J60)</f>
        <v>66</v>
      </c>
      <c r="E60" s="75">
        <v>30</v>
      </c>
      <c r="F60" s="75">
        <v>1</v>
      </c>
      <c r="G60" s="75">
        <v>2</v>
      </c>
      <c r="H60" s="75">
        <v>5</v>
      </c>
      <c r="I60" s="75">
        <v>0</v>
      </c>
      <c r="J60" s="75">
        <v>28</v>
      </c>
      <c r="L60" s="34"/>
    </row>
    <row r="61" spans="1:18" s="23" customFormat="1" ht="15" customHeight="1">
      <c r="A61" s="143"/>
      <c r="B61" s="292"/>
      <c r="C61" s="2">
        <v>2020</v>
      </c>
      <c r="D61" s="205">
        <f t="shared" ref="D61:D62" si="5">SUM(E61:J61)</f>
        <v>39</v>
      </c>
      <c r="E61" s="76">
        <v>24</v>
      </c>
      <c r="F61" s="121" t="s">
        <v>0</v>
      </c>
      <c r="G61" s="121">
        <v>1</v>
      </c>
      <c r="H61" s="121">
        <v>5</v>
      </c>
      <c r="I61" s="121" t="s">
        <v>0</v>
      </c>
      <c r="J61" s="121">
        <v>9</v>
      </c>
      <c r="L61" s="34"/>
    </row>
    <row r="62" spans="1:18" s="23" customFormat="1" ht="15" customHeight="1">
      <c r="A62" s="143"/>
      <c r="B62" s="292"/>
      <c r="C62" s="2">
        <v>2021</v>
      </c>
      <c r="D62" s="117">
        <f t="shared" si="5"/>
        <v>37</v>
      </c>
      <c r="E62" s="76">
        <v>21</v>
      </c>
      <c r="F62" s="76">
        <v>0</v>
      </c>
      <c r="G62" s="121">
        <v>2</v>
      </c>
      <c r="H62" s="121">
        <v>2</v>
      </c>
      <c r="I62" s="76" t="s">
        <v>0</v>
      </c>
      <c r="J62" s="121">
        <v>12</v>
      </c>
      <c r="L62" s="34"/>
    </row>
    <row r="63" spans="1:18" s="23" customFormat="1" ht="8.15" customHeight="1">
      <c r="A63" s="1"/>
      <c r="C63" s="2"/>
      <c r="D63" s="117"/>
      <c r="E63" s="117"/>
      <c r="F63" s="117"/>
      <c r="G63" s="117"/>
      <c r="H63" s="117"/>
      <c r="I63" s="117"/>
      <c r="J63" s="117"/>
      <c r="L63" s="34"/>
    </row>
    <row r="64" spans="1:18" s="23" customFormat="1" ht="16.5" customHeight="1">
      <c r="A64" s="29" t="s">
        <v>323</v>
      </c>
      <c r="C64" s="2">
        <v>2018</v>
      </c>
      <c r="D64" s="117" t="s">
        <v>327</v>
      </c>
      <c r="E64" s="117" t="s">
        <v>327</v>
      </c>
      <c r="F64" s="117" t="s">
        <v>327</v>
      </c>
      <c r="G64" s="117" t="s">
        <v>327</v>
      </c>
      <c r="H64" s="117" t="s">
        <v>327</v>
      </c>
      <c r="I64" s="117" t="s">
        <v>327</v>
      </c>
      <c r="J64" s="117" t="s">
        <v>327</v>
      </c>
      <c r="L64" s="34"/>
    </row>
    <row r="65" spans="1:12" s="23" customFormat="1" ht="16.5" customHeight="1">
      <c r="A65" s="29"/>
      <c r="C65" s="2">
        <v>2019</v>
      </c>
      <c r="D65" s="117" t="s">
        <v>327</v>
      </c>
      <c r="E65" s="117" t="s">
        <v>327</v>
      </c>
      <c r="F65" s="117" t="s">
        <v>327</v>
      </c>
      <c r="G65" s="117" t="s">
        <v>327</v>
      </c>
      <c r="H65" s="117" t="s">
        <v>327</v>
      </c>
      <c r="I65" s="117" t="s">
        <v>327</v>
      </c>
      <c r="J65" s="117" t="s">
        <v>327</v>
      </c>
      <c r="L65" s="34"/>
    </row>
    <row r="66" spans="1:12" s="23" customFormat="1" ht="15" customHeight="1">
      <c r="A66" s="1"/>
      <c r="C66" s="2">
        <v>2020</v>
      </c>
      <c r="D66" s="117" t="s">
        <v>327</v>
      </c>
      <c r="E66" s="117" t="s">
        <v>327</v>
      </c>
      <c r="F66" s="117" t="s">
        <v>327</v>
      </c>
      <c r="G66" s="117" t="s">
        <v>327</v>
      </c>
      <c r="H66" s="117" t="s">
        <v>327</v>
      </c>
      <c r="I66" s="117" t="s">
        <v>327</v>
      </c>
      <c r="J66" s="117" t="s">
        <v>327</v>
      </c>
      <c r="L66" s="34"/>
    </row>
    <row r="67" spans="1:12" s="23" customFormat="1" ht="15" customHeight="1">
      <c r="A67" s="1"/>
      <c r="B67" s="38"/>
      <c r="C67" s="2">
        <v>2021</v>
      </c>
      <c r="D67" s="117" t="s">
        <v>327</v>
      </c>
      <c r="E67" s="117" t="s">
        <v>327</v>
      </c>
      <c r="F67" s="117" t="s">
        <v>327</v>
      </c>
      <c r="G67" s="117" t="s">
        <v>327</v>
      </c>
      <c r="H67" s="117" t="s">
        <v>327</v>
      </c>
      <c r="I67" s="117" t="s">
        <v>327</v>
      </c>
      <c r="J67" s="117" t="s">
        <v>327</v>
      </c>
      <c r="L67" s="34"/>
    </row>
    <row r="68" spans="1:12" s="23" customFormat="1" ht="8.15" customHeight="1">
      <c r="A68" s="1"/>
      <c r="B68" s="39"/>
      <c r="C68" s="2"/>
      <c r="D68" s="117"/>
      <c r="E68" s="117"/>
      <c r="F68" s="117"/>
      <c r="G68" s="117"/>
      <c r="H68" s="117"/>
      <c r="I68" s="117"/>
      <c r="J68" s="117"/>
      <c r="L68" s="34"/>
    </row>
    <row r="69" spans="1:12" s="23" customFormat="1" ht="15" customHeight="1">
      <c r="A69" s="29" t="s">
        <v>324</v>
      </c>
      <c r="B69" s="39"/>
      <c r="C69" s="2">
        <v>2018</v>
      </c>
      <c r="D69" s="117" t="s">
        <v>327</v>
      </c>
      <c r="E69" s="117" t="s">
        <v>327</v>
      </c>
      <c r="F69" s="117" t="s">
        <v>327</v>
      </c>
      <c r="G69" s="117" t="s">
        <v>327</v>
      </c>
      <c r="H69" s="117" t="s">
        <v>327</v>
      </c>
      <c r="I69" s="117" t="s">
        <v>327</v>
      </c>
      <c r="J69" s="117" t="s">
        <v>327</v>
      </c>
      <c r="L69" s="34"/>
    </row>
    <row r="70" spans="1:12" s="23" customFormat="1" ht="15" customHeight="1">
      <c r="A70" s="29"/>
      <c r="B70" s="39"/>
      <c r="C70" s="2">
        <v>2019</v>
      </c>
      <c r="D70" s="117" t="s">
        <v>327</v>
      </c>
      <c r="E70" s="117" t="s">
        <v>327</v>
      </c>
      <c r="F70" s="117" t="s">
        <v>327</v>
      </c>
      <c r="G70" s="117" t="s">
        <v>327</v>
      </c>
      <c r="H70" s="117" t="s">
        <v>327</v>
      </c>
      <c r="I70" s="117" t="s">
        <v>327</v>
      </c>
      <c r="J70" s="117" t="s">
        <v>327</v>
      </c>
      <c r="L70" s="34"/>
    </row>
    <row r="71" spans="1:12" s="23" customFormat="1" ht="15" customHeight="1">
      <c r="C71" s="2">
        <v>2020</v>
      </c>
      <c r="D71" s="117" t="s">
        <v>327</v>
      </c>
      <c r="E71" s="117" t="s">
        <v>327</v>
      </c>
      <c r="F71" s="117" t="s">
        <v>327</v>
      </c>
      <c r="G71" s="117" t="s">
        <v>327</v>
      </c>
      <c r="H71" s="117" t="s">
        <v>327</v>
      </c>
      <c r="I71" s="117" t="s">
        <v>327</v>
      </c>
      <c r="J71" s="117" t="s">
        <v>327</v>
      </c>
      <c r="L71" s="34"/>
    </row>
    <row r="72" spans="1:12" s="23" customFormat="1" ht="15" customHeight="1">
      <c r="C72" s="2">
        <v>2021</v>
      </c>
      <c r="D72" s="117" t="s">
        <v>327</v>
      </c>
      <c r="E72" s="117" t="s">
        <v>327</v>
      </c>
      <c r="F72" s="117" t="s">
        <v>327</v>
      </c>
      <c r="G72" s="117" t="s">
        <v>327</v>
      </c>
      <c r="H72" s="117" t="s">
        <v>327</v>
      </c>
      <c r="I72" s="117" t="s">
        <v>327</v>
      </c>
      <c r="J72" s="117" t="s">
        <v>327</v>
      </c>
      <c r="L72" s="34"/>
    </row>
    <row r="73" spans="1:12" s="23" customFormat="1" ht="8.15" customHeight="1">
      <c r="A73" s="1"/>
      <c r="C73" s="41"/>
      <c r="D73" s="117"/>
      <c r="E73" s="117"/>
      <c r="F73" s="117"/>
      <c r="G73" s="117"/>
      <c r="H73" s="117"/>
      <c r="I73" s="117"/>
      <c r="J73" s="117"/>
      <c r="L73" s="34"/>
    </row>
    <row r="74" spans="1:12" s="23" customFormat="1" ht="16.5" customHeight="1">
      <c r="A74" s="29" t="s">
        <v>325</v>
      </c>
      <c r="C74" s="2">
        <v>2018</v>
      </c>
      <c r="D74" s="117" t="s">
        <v>327</v>
      </c>
      <c r="E74" s="117" t="s">
        <v>327</v>
      </c>
      <c r="F74" s="117" t="s">
        <v>327</v>
      </c>
      <c r="G74" s="117" t="s">
        <v>327</v>
      </c>
      <c r="H74" s="117" t="s">
        <v>327</v>
      </c>
      <c r="I74" s="117" t="s">
        <v>327</v>
      </c>
      <c r="J74" s="117" t="s">
        <v>327</v>
      </c>
      <c r="L74" s="34"/>
    </row>
    <row r="75" spans="1:12" s="23" customFormat="1" ht="16.5" customHeight="1">
      <c r="A75" s="29"/>
      <c r="C75" s="2">
        <v>2019</v>
      </c>
      <c r="D75" s="117" t="s">
        <v>327</v>
      </c>
      <c r="E75" s="117" t="s">
        <v>327</v>
      </c>
      <c r="F75" s="117" t="s">
        <v>327</v>
      </c>
      <c r="G75" s="117" t="s">
        <v>327</v>
      </c>
      <c r="H75" s="117" t="s">
        <v>327</v>
      </c>
      <c r="I75" s="117" t="s">
        <v>327</v>
      </c>
      <c r="J75" s="117" t="s">
        <v>327</v>
      </c>
      <c r="L75" s="34"/>
    </row>
    <row r="76" spans="1:12" s="23" customFormat="1" ht="15" customHeight="1">
      <c r="A76" s="1"/>
      <c r="C76" s="2">
        <v>2020</v>
      </c>
      <c r="D76" s="117" t="s">
        <v>327</v>
      </c>
      <c r="E76" s="117" t="s">
        <v>327</v>
      </c>
      <c r="F76" s="117" t="s">
        <v>327</v>
      </c>
      <c r="G76" s="117" t="s">
        <v>327</v>
      </c>
      <c r="H76" s="117" t="s">
        <v>327</v>
      </c>
      <c r="I76" s="117" t="s">
        <v>327</v>
      </c>
      <c r="J76" s="117" t="s">
        <v>327</v>
      </c>
      <c r="L76" s="34"/>
    </row>
    <row r="77" spans="1:12" s="23" customFormat="1" ht="15" customHeight="1">
      <c r="A77" s="1"/>
      <c r="B77" s="38"/>
      <c r="C77" s="2">
        <v>2021</v>
      </c>
      <c r="D77" s="117" t="s">
        <v>327</v>
      </c>
      <c r="E77" s="117" t="s">
        <v>327</v>
      </c>
      <c r="F77" s="117" t="s">
        <v>327</v>
      </c>
      <c r="G77" s="117" t="s">
        <v>327</v>
      </c>
      <c r="H77" s="117" t="s">
        <v>327</v>
      </c>
      <c r="I77" s="117" t="s">
        <v>327</v>
      </c>
      <c r="J77" s="117" t="s">
        <v>327</v>
      </c>
      <c r="L77" s="34"/>
    </row>
    <row r="78" spans="1:12" s="40" customFormat="1" ht="8.15" customHeight="1">
      <c r="A78" s="39"/>
      <c r="B78" s="39"/>
      <c r="C78" s="2"/>
      <c r="D78" s="75"/>
      <c r="E78" s="75"/>
      <c r="F78" s="75"/>
      <c r="G78" s="75"/>
      <c r="H78" s="75"/>
      <c r="I78" s="75"/>
      <c r="J78" s="75"/>
      <c r="L78" s="151"/>
    </row>
    <row r="79" spans="1:12" s="40" customFormat="1" ht="15" customHeight="1">
      <c r="A79" s="29" t="s">
        <v>326</v>
      </c>
      <c r="B79" s="39"/>
      <c r="C79" s="2">
        <v>2018</v>
      </c>
      <c r="D79" s="75" t="s">
        <v>327</v>
      </c>
      <c r="E79" s="75" t="s">
        <v>327</v>
      </c>
      <c r="F79" s="75" t="s">
        <v>327</v>
      </c>
      <c r="G79" s="75" t="s">
        <v>327</v>
      </c>
      <c r="H79" s="75" t="s">
        <v>327</v>
      </c>
      <c r="I79" s="75" t="s">
        <v>327</v>
      </c>
      <c r="J79" s="75" t="s">
        <v>327</v>
      </c>
      <c r="L79" s="151"/>
    </row>
    <row r="80" spans="1:12" s="40" customFormat="1" ht="15" customHeight="1">
      <c r="A80" s="29"/>
      <c r="B80" s="39"/>
      <c r="C80" s="2">
        <v>2019</v>
      </c>
      <c r="D80" s="117" t="s">
        <v>327</v>
      </c>
      <c r="E80" s="117" t="s">
        <v>327</v>
      </c>
      <c r="F80" s="117" t="s">
        <v>327</v>
      </c>
      <c r="G80" s="117" t="s">
        <v>327</v>
      </c>
      <c r="H80" s="117" t="s">
        <v>327</v>
      </c>
      <c r="I80" s="117" t="s">
        <v>327</v>
      </c>
      <c r="J80" s="117" t="s">
        <v>327</v>
      </c>
      <c r="L80" s="151"/>
    </row>
    <row r="81" spans="1:12" s="40" customFormat="1" ht="15" customHeight="1">
      <c r="C81" s="2">
        <v>2020</v>
      </c>
      <c r="D81" s="75" t="s">
        <v>327</v>
      </c>
      <c r="E81" s="75" t="s">
        <v>327</v>
      </c>
      <c r="F81" s="75" t="s">
        <v>327</v>
      </c>
      <c r="G81" s="75" t="s">
        <v>327</v>
      </c>
      <c r="H81" s="75" t="s">
        <v>327</v>
      </c>
      <c r="I81" s="75" t="s">
        <v>327</v>
      </c>
      <c r="J81" s="75" t="s">
        <v>327</v>
      </c>
      <c r="L81" s="151"/>
    </row>
    <row r="82" spans="1:12" s="40" customFormat="1" ht="15" customHeight="1">
      <c r="C82" s="2">
        <v>2021</v>
      </c>
      <c r="D82" s="117" t="s">
        <v>327</v>
      </c>
      <c r="E82" s="117" t="s">
        <v>327</v>
      </c>
      <c r="F82" s="117" t="s">
        <v>327</v>
      </c>
      <c r="G82" s="117" t="s">
        <v>327</v>
      </c>
      <c r="H82" s="117" t="s">
        <v>327</v>
      </c>
      <c r="I82" s="117" t="s">
        <v>327</v>
      </c>
      <c r="J82" s="117" t="s">
        <v>327</v>
      </c>
      <c r="L82" s="151"/>
    </row>
    <row r="83" spans="1:12" s="29" customFormat="1" ht="8.15" customHeight="1">
      <c r="A83" s="467"/>
      <c r="B83" s="467"/>
      <c r="C83" s="468"/>
      <c r="D83" s="471"/>
      <c r="E83" s="471"/>
      <c r="F83" s="471"/>
      <c r="G83" s="471"/>
      <c r="H83" s="467"/>
      <c r="I83" s="471"/>
      <c r="J83" s="471"/>
    </row>
    <row r="84" spans="1:12" ht="15" customHeight="1">
      <c r="K84" s="24" t="s">
        <v>1</v>
      </c>
    </row>
    <row r="85" spans="1:12" ht="15" customHeight="1">
      <c r="K85" s="51" t="s">
        <v>2</v>
      </c>
    </row>
    <row r="86" spans="1:12" s="23" customFormat="1" ht="8.15" customHeight="1"/>
    <row r="87" spans="1:12" s="23" customFormat="1" ht="15.5">
      <c r="A87" s="157" t="s">
        <v>371</v>
      </c>
    </row>
    <row r="88" spans="1:12" s="23" customFormat="1" ht="15.5">
      <c r="A88" s="84" t="s">
        <v>364</v>
      </c>
    </row>
    <row r="89" spans="1:12" s="23" customFormat="1" ht="15.5">
      <c r="A89" s="85" t="s">
        <v>343</v>
      </c>
    </row>
    <row r="90" spans="1:12" ht="15" customHeight="1">
      <c r="C90" s="2"/>
      <c r="D90" s="1"/>
      <c r="E90" s="1"/>
      <c r="F90" s="1"/>
      <c r="G90" s="1"/>
      <c r="H90" s="1"/>
      <c r="I90" s="1"/>
      <c r="J90" s="1"/>
    </row>
    <row r="91" spans="1:12" ht="15" customHeight="1">
      <c r="C91" s="2"/>
      <c r="D91" s="1"/>
      <c r="E91" s="1"/>
      <c r="F91" s="1"/>
      <c r="G91" s="1"/>
      <c r="H91" s="1"/>
      <c r="I91" s="1"/>
      <c r="J91" s="1"/>
    </row>
    <row r="92" spans="1:12" ht="15" customHeight="1">
      <c r="C92" s="2"/>
      <c r="D92" s="1"/>
      <c r="E92" s="1"/>
      <c r="F92" s="1"/>
      <c r="G92" s="1"/>
      <c r="H92" s="1"/>
      <c r="I92" s="1"/>
      <c r="J92" s="1"/>
    </row>
    <row r="93" spans="1:12" ht="15" customHeight="1">
      <c r="C93" s="2"/>
      <c r="D93" s="1"/>
      <c r="E93" s="1"/>
      <c r="F93" s="1"/>
      <c r="G93" s="1"/>
      <c r="H93" s="1"/>
      <c r="I93" s="1"/>
      <c r="J93" s="1"/>
    </row>
    <row r="94" spans="1:12" ht="15" customHeight="1">
      <c r="C94" s="2"/>
      <c r="D94" s="1"/>
      <c r="E94" s="1"/>
      <c r="F94" s="1"/>
      <c r="G94" s="1"/>
      <c r="H94" s="1"/>
      <c r="I94" s="1"/>
      <c r="J94" s="1"/>
    </row>
    <row r="95" spans="1:12" ht="15" customHeight="1">
      <c r="C95" s="2"/>
      <c r="D95" s="1"/>
      <c r="E95" s="1"/>
      <c r="F95" s="1"/>
      <c r="G95" s="1"/>
      <c r="H95" s="1"/>
      <c r="I95" s="1"/>
      <c r="J95" s="1"/>
    </row>
    <row r="96" spans="1:12" ht="15" customHeight="1">
      <c r="C96" s="2"/>
      <c r="D96" s="1"/>
      <c r="E96" s="1"/>
      <c r="F96" s="1"/>
      <c r="G96" s="1"/>
      <c r="H96" s="1"/>
      <c r="I96" s="1"/>
      <c r="J96" s="1"/>
    </row>
    <row r="97" spans="3:10" ht="15" customHeight="1">
      <c r="C97" s="2"/>
      <c r="D97" s="1"/>
      <c r="E97" s="1"/>
      <c r="F97" s="1"/>
      <c r="G97" s="1"/>
      <c r="H97" s="1"/>
      <c r="I97" s="1"/>
      <c r="J97" s="1"/>
    </row>
    <row r="98" spans="3:10" ht="15" customHeight="1">
      <c r="C98" s="2"/>
      <c r="D98" s="1"/>
      <c r="E98" s="1"/>
      <c r="F98" s="1"/>
      <c r="G98" s="1"/>
      <c r="H98" s="1"/>
      <c r="I98" s="1"/>
      <c r="J98" s="1"/>
    </row>
    <row r="99" spans="3:10" ht="15" customHeight="1">
      <c r="C99" s="2"/>
      <c r="D99" s="1"/>
      <c r="E99" s="1"/>
      <c r="F99" s="1"/>
      <c r="G99" s="1"/>
      <c r="H99" s="1"/>
      <c r="I99" s="1"/>
      <c r="J99" s="1"/>
    </row>
    <row r="100" spans="3:10" ht="15" customHeight="1">
      <c r="C100" s="2"/>
      <c r="D100" s="1"/>
      <c r="E100" s="1"/>
      <c r="F100" s="1"/>
      <c r="G100" s="1"/>
      <c r="H100" s="1"/>
      <c r="I100" s="1"/>
      <c r="J100" s="1"/>
    </row>
    <row r="101" spans="3:10" ht="15" customHeight="1">
      <c r="C101" s="2"/>
      <c r="D101" s="1"/>
      <c r="E101" s="1"/>
      <c r="F101" s="1"/>
      <c r="G101" s="1"/>
      <c r="H101" s="1"/>
      <c r="I101" s="1"/>
      <c r="J101" s="1"/>
    </row>
    <row r="102" spans="3:10" ht="15" customHeight="1">
      <c r="C102" s="2"/>
      <c r="D102" s="1"/>
      <c r="E102" s="1"/>
      <c r="F102" s="1"/>
      <c r="G102" s="1"/>
      <c r="H102" s="1"/>
      <c r="I102" s="1"/>
      <c r="J102" s="1"/>
    </row>
    <row r="103" spans="3:10" ht="15" customHeight="1">
      <c r="C103" s="2"/>
      <c r="D103" s="1"/>
      <c r="E103" s="1"/>
      <c r="F103" s="1"/>
      <c r="G103" s="1"/>
      <c r="H103" s="1"/>
      <c r="I103" s="1"/>
      <c r="J103" s="1"/>
    </row>
  </sheetData>
  <mergeCells count="4">
    <mergeCell ref="F6:H6"/>
    <mergeCell ref="F7:H7"/>
    <mergeCell ref="A3:J3"/>
    <mergeCell ref="A13:J13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46</vt:i4>
      </vt:variant>
      <vt:variant>
        <vt:lpstr>Named Ranges</vt:lpstr>
      </vt:variant>
      <vt:variant>
        <vt:i4>46</vt:i4>
      </vt:variant>
    </vt:vector>
  </HeadingPairs>
  <TitlesOfParts>
    <vt:vector size="92" baseType="lpstr">
      <vt:lpstr>50</vt:lpstr>
      <vt:lpstr>50 (2)</vt:lpstr>
      <vt:lpstr>51</vt:lpstr>
      <vt:lpstr>52</vt:lpstr>
      <vt:lpstr>52 (2)</vt:lpstr>
      <vt:lpstr>53</vt:lpstr>
      <vt:lpstr>53 (2)</vt:lpstr>
      <vt:lpstr>54</vt:lpstr>
      <vt:lpstr>54 (2)</vt:lpstr>
      <vt:lpstr>55</vt:lpstr>
      <vt:lpstr>55 (2)</vt:lpstr>
      <vt:lpstr>56</vt:lpstr>
      <vt:lpstr>56 (2)</vt:lpstr>
      <vt:lpstr>56_samb</vt:lpstr>
      <vt:lpstr>56_samb (2)</vt:lpstr>
      <vt:lpstr>56_samb_2</vt:lpstr>
      <vt:lpstr>56_samb_2 (2)</vt:lpstr>
      <vt:lpstr>57</vt:lpstr>
      <vt:lpstr>57 (2)</vt:lpstr>
      <vt:lpstr>57_samb</vt:lpstr>
      <vt:lpstr>57_samb (2)</vt:lpstr>
      <vt:lpstr>58 (2)</vt:lpstr>
      <vt:lpstr>58</vt:lpstr>
      <vt:lpstr>58_samb</vt:lpstr>
      <vt:lpstr>58_samb (2)</vt:lpstr>
      <vt:lpstr>58_samb_2</vt:lpstr>
      <vt:lpstr>58_samb_2 (2)</vt:lpstr>
      <vt:lpstr>58_samb_3</vt:lpstr>
      <vt:lpstr>58_samb_3 (2)</vt:lpstr>
      <vt:lpstr>58_samb_4</vt:lpstr>
      <vt:lpstr>58_samb_4 (2)</vt:lpstr>
      <vt:lpstr>58_samb_5</vt:lpstr>
      <vt:lpstr>58_samb_5 (2)</vt:lpstr>
      <vt:lpstr>59</vt:lpstr>
      <vt:lpstr>59 (2)</vt:lpstr>
      <vt:lpstr>59_samb</vt:lpstr>
      <vt:lpstr>59_samb (2)</vt:lpstr>
      <vt:lpstr>60</vt:lpstr>
      <vt:lpstr>60 (2)</vt:lpstr>
      <vt:lpstr>61</vt:lpstr>
      <vt:lpstr>61  (2)</vt:lpstr>
      <vt:lpstr>61_samb</vt:lpstr>
      <vt:lpstr>61_samb (2)</vt:lpstr>
      <vt:lpstr>62-63</vt:lpstr>
      <vt:lpstr>64</vt:lpstr>
      <vt:lpstr>64 (2)</vt:lpstr>
      <vt:lpstr>'50'!Print_Area</vt:lpstr>
      <vt:lpstr>'50 (2)'!Print_Area</vt:lpstr>
      <vt:lpstr>'51'!Print_Area</vt:lpstr>
      <vt:lpstr>'52'!Print_Area</vt:lpstr>
      <vt:lpstr>'52 (2)'!Print_Area</vt:lpstr>
      <vt:lpstr>'53'!Print_Area</vt:lpstr>
      <vt:lpstr>'53 (2)'!Print_Area</vt:lpstr>
      <vt:lpstr>'54'!Print_Area</vt:lpstr>
      <vt:lpstr>'54 (2)'!Print_Area</vt:lpstr>
      <vt:lpstr>'55'!Print_Area</vt:lpstr>
      <vt:lpstr>'55 (2)'!Print_Area</vt:lpstr>
      <vt:lpstr>'56'!Print_Area</vt:lpstr>
      <vt:lpstr>'56 (2)'!Print_Area</vt:lpstr>
      <vt:lpstr>'56_samb'!Print_Area</vt:lpstr>
      <vt:lpstr>'56_samb (2)'!Print_Area</vt:lpstr>
      <vt:lpstr>'56_samb_2'!Print_Area</vt:lpstr>
      <vt:lpstr>'56_samb_2 (2)'!Print_Area</vt:lpstr>
      <vt:lpstr>'57'!Print_Area</vt:lpstr>
      <vt:lpstr>'57 (2)'!Print_Area</vt:lpstr>
      <vt:lpstr>'57_samb'!Print_Area</vt:lpstr>
      <vt:lpstr>'57_samb (2)'!Print_Area</vt:lpstr>
      <vt:lpstr>'58'!Print_Area</vt:lpstr>
      <vt:lpstr>'58 (2)'!Print_Area</vt:lpstr>
      <vt:lpstr>'58_samb'!Print_Area</vt:lpstr>
      <vt:lpstr>'58_samb (2)'!Print_Area</vt:lpstr>
      <vt:lpstr>'58_samb_2'!Print_Area</vt:lpstr>
      <vt:lpstr>'58_samb_2 (2)'!Print_Area</vt:lpstr>
      <vt:lpstr>'58_samb_3'!Print_Area</vt:lpstr>
      <vt:lpstr>'58_samb_3 (2)'!Print_Area</vt:lpstr>
      <vt:lpstr>'58_samb_4'!Print_Area</vt:lpstr>
      <vt:lpstr>'58_samb_4 (2)'!Print_Area</vt:lpstr>
      <vt:lpstr>'58_samb_5'!Print_Area</vt:lpstr>
      <vt:lpstr>'58_samb_5 (2)'!Print_Area</vt:lpstr>
      <vt:lpstr>'59'!Print_Area</vt:lpstr>
      <vt:lpstr>'59 (2)'!Print_Area</vt:lpstr>
      <vt:lpstr>'59_samb'!Print_Area</vt:lpstr>
      <vt:lpstr>'59_samb (2)'!Print_Area</vt:lpstr>
      <vt:lpstr>'60'!Print_Area</vt:lpstr>
      <vt:lpstr>'60 (2)'!Print_Area</vt:lpstr>
      <vt:lpstr>'61'!Print_Area</vt:lpstr>
      <vt:lpstr>'61  (2)'!Print_Area</vt:lpstr>
      <vt:lpstr>'61_samb'!Print_Area</vt:lpstr>
      <vt:lpstr>'61_samb (2)'!Print_Area</vt:lpstr>
      <vt:lpstr>'62-63'!Print_Area</vt:lpstr>
      <vt:lpstr>'64'!Print_Area</vt:lpstr>
      <vt:lpstr>'64 (2)'!Print_Area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Noriza Abd Razak</dc:creator>
  <cp:lastModifiedBy>Aina</cp:lastModifiedBy>
  <cp:lastPrinted>2022-06-28T08:01:16Z</cp:lastPrinted>
  <dcterms:created xsi:type="dcterms:W3CDTF">2019-07-25T08:36:18Z</dcterms:created>
  <dcterms:modified xsi:type="dcterms:W3CDTF">2022-06-29T00:55:37Z</dcterms:modified>
</cp:coreProperties>
</file>